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O:\40_オゾン層保護等推進室\10 オゾン層保護法\02 許可等手続\製造・輸入内示\2025規制年度\申請様式\"/>
    </mc:Choice>
  </mc:AlternateContent>
  <xr:revisionPtr revIDLastSave="0" documentId="13_ncr:1_{271CB84C-0E24-4F95-A992-4CBEE4FBEF3F}" xr6:coauthVersionLast="47" xr6:coauthVersionMax="47" xr10:uidLastSave="{00000000-0000-0000-0000-000000000000}"/>
  <workbookProtection workbookAlgorithmName="SHA-512" workbookHashValue="hPFhwb6adcbZ6BerER58kp1wVZLZz5Z0xjgFTQNdoN8fOhc201/JvEBVoq3TFjSP0JWTIDY6LUOpZbfygq2ASw==" workbookSaltValue="LRz+kMRA0dbGViCMgU3tmQ==" workbookSpinCount="100000" lockStructure="1"/>
  <bookViews>
    <workbookView xWindow="14400" yWindow="0" windowWidth="14400" windowHeight="15600" tabRatio="567" xr2:uid="{00000000-000D-0000-FFFF-FFFF00000000}"/>
  </bookViews>
  <sheets>
    <sheet name="提出様式" sheetId="4" r:id="rId1"/>
    <sheet name="別添１" sheetId="8" r:id="rId2"/>
    <sheet name="別添２" sheetId="10" r:id="rId3"/>
    <sheet name="バックシート" sheetId="11" state="hidden" r:id="rId4"/>
    <sheet name="算出（非表示）" sheetId="9" state="hidden" r:id="rId5"/>
    <sheet name="出力リスト" sheetId="5" state="hidden" r:id="rId6"/>
  </sheets>
  <externalReferences>
    <externalReference r:id="rId7"/>
  </externalReferences>
  <definedNames>
    <definedName name="_xlnm.Print_Area" localSheetId="0">提出様式!$B$1:$N$51</definedName>
    <definedName name="_xlnm.Print_Area" localSheetId="1">別添１!$A$1:$L$201</definedName>
    <definedName name="_xlnm.Print_Area" localSheetId="2">別添２!$A$1:$F$73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4" l="1"/>
  <c r="M4" i="9" l="1"/>
  <c r="D56" i="10" l="1"/>
  <c r="D48" i="10"/>
  <c r="D40" i="10"/>
  <c r="D32" i="10"/>
  <c r="D24" i="10"/>
  <c r="D16" i="10"/>
  <c r="G28" i="11"/>
  <c r="C25" i="11"/>
  <c r="C35" i="11" s="1"/>
  <c r="D35" i="11" s="1"/>
  <c r="C62" i="10"/>
  <c r="D61" i="10"/>
  <c r="D60" i="10"/>
  <c r="D59" i="10"/>
  <c r="D58" i="10"/>
  <c r="C54" i="10"/>
  <c r="D53" i="10"/>
  <c r="D52" i="10"/>
  <c r="D51" i="10"/>
  <c r="D50" i="10"/>
  <c r="C46" i="10"/>
  <c r="D45" i="10"/>
  <c r="D44" i="10"/>
  <c r="D43" i="10"/>
  <c r="D42" i="10"/>
  <c r="C38" i="10"/>
  <c r="D37" i="10"/>
  <c r="D36" i="10"/>
  <c r="D38" i="10" s="1"/>
  <c r="D35" i="10"/>
  <c r="D34" i="10"/>
  <c r="C30" i="10"/>
  <c r="D29" i="10"/>
  <c r="D28" i="10"/>
  <c r="D27" i="10"/>
  <c r="D26" i="10"/>
  <c r="C22" i="10"/>
  <c r="D21" i="10"/>
  <c r="D20" i="10"/>
  <c r="D19" i="10"/>
  <c r="D18" i="10"/>
  <c r="C12" i="10"/>
  <c r="D6" i="10"/>
  <c r="D9" i="10" s="1"/>
  <c r="G200" i="8"/>
  <c r="G201" i="8" s="1"/>
  <c r="F200" i="8"/>
  <c r="F201" i="8" s="1"/>
  <c r="D200" i="8"/>
  <c r="D201" i="8" s="1"/>
  <c r="G199" i="8"/>
  <c r="F199" i="8"/>
  <c r="D199" i="8"/>
  <c r="G198" i="8"/>
  <c r="F198" i="8"/>
  <c r="D198" i="8"/>
  <c r="G197" i="8"/>
  <c r="F197" i="8"/>
  <c r="D197" i="8"/>
  <c r="G189" i="8"/>
  <c r="G190" i="8" s="1"/>
  <c r="F189" i="8"/>
  <c r="F190" i="8" s="1"/>
  <c r="D189" i="8"/>
  <c r="D190" i="8" s="1"/>
  <c r="G188" i="8"/>
  <c r="F188" i="8"/>
  <c r="D188" i="8"/>
  <c r="G187" i="8"/>
  <c r="F187" i="8"/>
  <c r="D187" i="8"/>
  <c r="G186" i="8"/>
  <c r="F186" i="8"/>
  <c r="D186" i="8"/>
  <c r="G178" i="8"/>
  <c r="G179" i="8" s="1"/>
  <c r="F178" i="8"/>
  <c r="F179" i="8" s="1"/>
  <c r="D178" i="8"/>
  <c r="D179" i="8" s="1"/>
  <c r="G177" i="8"/>
  <c r="F177" i="8"/>
  <c r="D177" i="8"/>
  <c r="G176" i="8"/>
  <c r="F176" i="8"/>
  <c r="D176" i="8"/>
  <c r="G175" i="8"/>
  <c r="F175" i="8"/>
  <c r="D175" i="8"/>
  <c r="G167" i="8"/>
  <c r="G168" i="8" s="1"/>
  <c r="F167" i="8"/>
  <c r="F168" i="8" s="1"/>
  <c r="D167" i="8"/>
  <c r="D168" i="8" s="1"/>
  <c r="G166" i="8"/>
  <c r="F166" i="8"/>
  <c r="D166" i="8"/>
  <c r="G165" i="8"/>
  <c r="F165" i="8"/>
  <c r="D165" i="8"/>
  <c r="G164" i="8"/>
  <c r="F164" i="8"/>
  <c r="D164" i="8"/>
  <c r="G156" i="8"/>
  <c r="G157" i="8" s="1"/>
  <c r="F156" i="8"/>
  <c r="F157" i="8" s="1"/>
  <c r="D156" i="8"/>
  <c r="D157" i="8" s="1"/>
  <c r="G155" i="8"/>
  <c r="F155" i="8"/>
  <c r="D155" i="8"/>
  <c r="G154" i="8"/>
  <c r="F154" i="8"/>
  <c r="D154" i="8"/>
  <c r="G153" i="8"/>
  <c r="F153" i="8"/>
  <c r="D153" i="8"/>
  <c r="G145" i="8"/>
  <c r="G146" i="8" s="1"/>
  <c r="F145" i="8"/>
  <c r="F146" i="8" s="1"/>
  <c r="D145" i="8"/>
  <c r="D146" i="8" s="1"/>
  <c r="G144" i="8"/>
  <c r="F144" i="8"/>
  <c r="D144" i="8"/>
  <c r="G143" i="8"/>
  <c r="F143" i="8"/>
  <c r="D143" i="8"/>
  <c r="G142" i="8"/>
  <c r="F142" i="8"/>
  <c r="D142" i="8"/>
  <c r="G134" i="8"/>
  <c r="G135" i="8" s="1"/>
  <c r="F134" i="8"/>
  <c r="F135" i="8" s="1"/>
  <c r="D134" i="8"/>
  <c r="D135" i="8" s="1"/>
  <c r="G133" i="8"/>
  <c r="F133" i="8"/>
  <c r="D133" i="8"/>
  <c r="G132" i="8"/>
  <c r="F132" i="8"/>
  <c r="D132" i="8"/>
  <c r="G131" i="8"/>
  <c r="F131" i="8"/>
  <c r="D131" i="8"/>
  <c r="G123" i="8"/>
  <c r="G124" i="8" s="1"/>
  <c r="F123" i="8"/>
  <c r="F124" i="8" s="1"/>
  <c r="D123" i="8"/>
  <c r="D124" i="8" s="1"/>
  <c r="G122" i="8"/>
  <c r="F122" i="8"/>
  <c r="D122" i="8"/>
  <c r="G121" i="8"/>
  <c r="F121" i="8"/>
  <c r="D121" i="8"/>
  <c r="G120" i="8"/>
  <c r="F120" i="8"/>
  <c r="D120" i="8"/>
  <c r="G112" i="8"/>
  <c r="G113" i="8" s="1"/>
  <c r="F112" i="8"/>
  <c r="F113" i="8" s="1"/>
  <c r="D112" i="8"/>
  <c r="D113" i="8" s="1"/>
  <c r="G111" i="8"/>
  <c r="F111" i="8"/>
  <c r="D111" i="8"/>
  <c r="G110" i="8"/>
  <c r="F110" i="8"/>
  <c r="D110" i="8"/>
  <c r="G109" i="8"/>
  <c r="F109" i="8"/>
  <c r="D109" i="8"/>
  <c r="G101" i="8"/>
  <c r="G102" i="8" s="1"/>
  <c r="F101" i="8"/>
  <c r="F102" i="8" s="1"/>
  <c r="D101" i="8"/>
  <c r="D102" i="8" s="1"/>
  <c r="G100" i="8"/>
  <c r="F100" i="8"/>
  <c r="D100" i="8"/>
  <c r="G99" i="8"/>
  <c r="F99" i="8"/>
  <c r="D99" i="8"/>
  <c r="G98" i="8"/>
  <c r="F98" i="8"/>
  <c r="D98" i="8"/>
  <c r="G90" i="8"/>
  <c r="G91" i="8" s="1"/>
  <c r="F90" i="8"/>
  <c r="F91" i="8" s="1"/>
  <c r="D90" i="8"/>
  <c r="D91" i="8" s="1"/>
  <c r="G89" i="8"/>
  <c r="F89" i="8"/>
  <c r="D89" i="8"/>
  <c r="G88" i="8"/>
  <c r="F88" i="8"/>
  <c r="D88" i="8"/>
  <c r="G87" i="8"/>
  <c r="F87" i="8"/>
  <c r="D87" i="8"/>
  <c r="G79" i="8"/>
  <c r="G80" i="8" s="1"/>
  <c r="F79" i="8"/>
  <c r="F80" i="8" s="1"/>
  <c r="D79" i="8"/>
  <c r="D80" i="8" s="1"/>
  <c r="G78" i="8"/>
  <c r="F78" i="8"/>
  <c r="D78" i="8"/>
  <c r="G77" i="8"/>
  <c r="F77" i="8"/>
  <c r="D77" i="8"/>
  <c r="G76" i="8"/>
  <c r="F76" i="8"/>
  <c r="D76" i="8"/>
  <c r="G68" i="8"/>
  <c r="G69" i="8" s="1"/>
  <c r="F68" i="8"/>
  <c r="F69" i="8" s="1"/>
  <c r="D68" i="8"/>
  <c r="D69" i="8" s="1"/>
  <c r="G67" i="8"/>
  <c r="F67" i="8"/>
  <c r="D67" i="8"/>
  <c r="G66" i="8"/>
  <c r="F66" i="8"/>
  <c r="D66" i="8"/>
  <c r="G65" i="8"/>
  <c r="F65" i="8"/>
  <c r="D65" i="8"/>
  <c r="G57" i="8"/>
  <c r="G58" i="8" s="1"/>
  <c r="F57" i="8"/>
  <c r="F58" i="8" s="1"/>
  <c r="D57" i="8"/>
  <c r="D58" i="8" s="1"/>
  <c r="G56" i="8"/>
  <c r="F56" i="8"/>
  <c r="D56" i="8"/>
  <c r="G55" i="8"/>
  <c r="F55" i="8"/>
  <c r="D55" i="8"/>
  <c r="G54" i="8"/>
  <c r="F54" i="8"/>
  <c r="D54" i="8"/>
  <c r="G46" i="8"/>
  <c r="G47" i="8" s="1"/>
  <c r="F46" i="8"/>
  <c r="F47" i="8" s="1"/>
  <c r="D46" i="8"/>
  <c r="D47" i="8" s="1"/>
  <c r="G45" i="8"/>
  <c r="F45" i="8"/>
  <c r="D45" i="8"/>
  <c r="G44" i="8"/>
  <c r="F44" i="8"/>
  <c r="D44" i="8"/>
  <c r="G43" i="8"/>
  <c r="F43" i="8"/>
  <c r="D43" i="8"/>
  <c r="G35" i="8"/>
  <c r="G36" i="8" s="1"/>
  <c r="F35" i="8"/>
  <c r="F36" i="8" s="1"/>
  <c r="D35" i="8"/>
  <c r="D36" i="8" s="1"/>
  <c r="G34" i="8"/>
  <c r="F34" i="8"/>
  <c r="D34" i="8"/>
  <c r="G33" i="8"/>
  <c r="F33" i="8"/>
  <c r="D33" i="8"/>
  <c r="G32" i="8"/>
  <c r="F32" i="8"/>
  <c r="D32" i="8"/>
  <c r="G24" i="8"/>
  <c r="G25" i="8" s="1"/>
  <c r="F24" i="8"/>
  <c r="F25" i="8" s="1"/>
  <c r="D24" i="8"/>
  <c r="G23" i="8"/>
  <c r="F23" i="8"/>
  <c r="D23" i="8"/>
  <c r="G22" i="8"/>
  <c r="F22" i="8"/>
  <c r="D22" i="8"/>
  <c r="G21" i="8"/>
  <c r="F21" i="8"/>
  <c r="G10" i="8"/>
  <c r="G13" i="8"/>
  <c r="G14" i="8" s="1"/>
  <c r="L6" i="8" s="1"/>
  <c r="G12" i="8"/>
  <c r="G11" i="8"/>
  <c r="F12" i="8"/>
  <c r="F13" i="8"/>
  <c r="F11" i="8"/>
  <c r="K8" i="8" s="1"/>
  <c r="D13" i="8"/>
  <c r="D6" i="8"/>
  <c r="L9" i="8" l="1"/>
  <c r="K9" i="8"/>
  <c r="L8" i="8"/>
  <c r="L7" i="8"/>
  <c r="C30" i="11"/>
  <c r="E30" i="11" s="1"/>
  <c r="C34" i="11"/>
  <c r="D34" i="11" s="1"/>
  <c r="D10" i="10"/>
  <c r="D11" i="10"/>
  <c r="D46" i="10"/>
  <c r="D62" i="10"/>
  <c r="D54" i="10"/>
  <c r="D30" i="10"/>
  <c r="D22" i="10"/>
  <c r="C33" i="11"/>
  <c r="D33" i="11" s="1"/>
  <c r="D36" i="11" s="1"/>
  <c r="D8" i="10"/>
  <c r="E192" i="8"/>
  <c r="E181" i="8"/>
  <c r="E170" i="8"/>
  <c r="E159" i="8"/>
  <c r="E148" i="8"/>
  <c r="E137" i="8"/>
  <c r="E126" i="8"/>
  <c r="E115" i="8"/>
  <c r="E104" i="8"/>
  <c r="E93" i="8"/>
  <c r="E82" i="8"/>
  <c r="E71" i="8"/>
  <c r="E60" i="8"/>
  <c r="E49" i="8"/>
  <c r="E38" i="8"/>
  <c r="E27" i="8"/>
  <c r="E16" i="8"/>
  <c r="D21" i="8" s="1"/>
  <c r="E5" i="8"/>
  <c r="D12" i="10" l="1"/>
  <c r="D12" i="8"/>
  <c r="J9" i="8" s="1"/>
  <c r="D10" i="8"/>
  <c r="J7" i="8" s="1"/>
  <c r="D11" i="8"/>
  <c r="J8" i="8" s="1"/>
  <c r="F10" i="8"/>
  <c r="K7" i="8" s="1"/>
  <c r="D25" i="8"/>
  <c r="D14" i="8"/>
  <c r="F14" i="8"/>
  <c r="K6" i="8" s="1"/>
  <c r="D193" i="8"/>
  <c r="D182" i="8"/>
  <c r="D171" i="8"/>
  <c r="D160" i="8"/>
  <c r="D149" i="8"/>
  <c r="D138" i="8"/>
  <c r="D127" i="8"/>
  <c r="D116" i="8"/>
  <c r="D105" i="8"/>
  <c r="D94" i="8"/>
  <c r="D83" i="8"/>
  <c r="D72" i="8"/>
  <c r="D61" i="8"/>
  <c r="D50" i="8"/>
  <c r="D39" i="8"/>
  <c r="D28" i="8"/>
  <c r="D17" i="8"/>
  <c r="J6" i="8" l="1"/>
  <c r="M3" i="5"/>
  <c r="G21" i="9" l="1"/>
  <c r="F21" i="9"/>
  <c r="H21" i="9"/>
  <c r="E21" i="9"/>
  <c r="Q21" i="9"/>
  <c r="P21" i="9"/>
  <c r="O21" i="9"/>
  <c r="N21" i="9"/>
  <c r="G17" i="9"/>
  <c r="F17" i="9"/>
  <c r="H17" i="9"/>
  <c r="E17" i="9"/>
  <c r="O17" i="9"/>
  <c r="Q17" i="9"/>
  <c r="P17" i="9"/>
  <c r="N17" i="9"/>
  <c r="G13" i="9"/>
  <c r="F13" i="9"/>
  <c r="H13" i="9"/>
  <c r="E13" i="9"/>
  <c r="Q13" i="9"/>
  <c r="P13" i="9"/>
  <c r="O13" i="9"/>
  <c r="N13" i="9"/>
  <c r="G9" i="9"/>
  <c r="F9" i="9"/>
  <c r="H9" i="9"/>
  <c r="E9" i="9"/>
  <c r="O9" i="9"/>
  <c r="P9" i="9"/>
  <c r="Q9" i="9"/>
  <c r="N9" i="9"/>
  <c r="G5" i="9"/>
  <c r="F5" i="9"/>
  <c r="H5" i="9"/>
  <c r="E5" i="9"/>
  <c r="O5" i="9"/>
  <c r="P5" i="9"/>
  <c r="N5" i="9"/>
  <c r="G19" i="9"/>
  <c r="F19" i="9"/>
  <c r="H19" i="9"/>
  <c r="E19" i="9"/>
  <c r="Q19" i="9"/>
  <c r="N19" i="9"/>
  <c r="P19" i="9"/>
  <c r="O19" i="9"/>
  <c r="G15" i="9"/>
  <c r="F15" i="9"/>
  <c r="H15" i="9"/>
  <c r="E15" i="9"/>
  <c r="N15" i="9"/>
  <c r="O15" i="9"/>
  <c r="Q15" i="9"/>
  <c r="P15" i="9"/>
  <c r="G11" i="9"/>
  <c r="F11" i="9"/>
  <c r="H11" i="9"/>
  <c r="E11" i="9"/>
  <c r="Q11" i="9"/>
  <c r="O11" i="9"/>
  <c r="P11" i="9"/>
  <c r="N11" i="9"/>
  <c r="G7" i="9"/>
  <c r="F7" i="9"/>
  <c r="H7" i="9"/>
  <c r="E7" i="9"/>
  <c r="N7" i="9"/>
  <c r="O7" i="9"/>
  <c r="Q7" i="9"/>
  <c r="P7" i="9"/>
  <c r="G18" i="9"/>
  <c r="H18" i="9"/>
  <c r="F18" i="9"/>
  <c r="E18" i="9"/>
  <c r="Q18" i="9"/>
  <c r="P18" i="9"/>
  <c r="O18" i="9"/>
  <c r="N18" i="9"/>
  <c r="G14" i="9"/>
  <c r="H14" i="9"/>
  <c r="F14" i="9"/>
  <c r="E14" i="9"/>
  <c r="P14" i="9"/>
  <c r="Q14" i="9"/>
  <c r="O14" i="9"/>
  <c r="N14" i="9"/>
  <c r="G10" i="9"/>
  <c r="H10" i="9"/>
  <c r="F10" i="9"/>
  <c r="E10" i="9"/>
  <c r="P10" i="9"/>
  <c r="Q10" i="9"/>
  <c r="O10" i="9"/>
  <c r="N10" i="9"/>
  <c r="G6" i="9"/>
  <c r="H6" i="9"/>
  <c r="F6" i="9"/>
  <c r="E6" i="9"/>
  <c r="P6" i="9"/>
  <c r="O6" i="9"/>
  <c r="Q6" i="9"/>
  <c r="N6" i="9"/>
  <c r="G20" i="9"/>
  <c r="H20" i="9"/>
  <c r="F20" i="9"/>
  <c r="E20" i="9"/>
  <c r="N20" i="9"/>
  <c r="O20" i="9"/>
  <c r="Q20" i="9"/>
  <c r="P20" i="9"/>
  <c r="G16" i="9"/>
  <c r="H16" i="9"/>
  <c r="F16" i="9"/>
  <c r="E16" i="9"/>
  <c r="Q16" i="9"/>
  <c r="O16" i="9"/>
  <c r="P16" i="9"/>
  <c r="N16" i="9"/>
  <c r="G12" i="9"/>
  <c r="H12" i="9"/>
  <c r="F12" i="9"/>
  <c r="E12" i="9"/>
  <c r="N12" i="9"/>
  <c r="O12" i="9"/>
  <c r="Q12" i="9"/>
  <c r="P12" i="9"/>
  <c r="G8" i="9"/>
  <c r="H8" i="9"/>
  <c r="F8" i="9"/>
  <c r="E8" i="9"/>
  <c r="Q8" i="9"/>
  <c r="N8" i="9"/>
  <c r="P8" i="9"/>
  <c r="O8" i="9"/>
  <c r="Q4" i="9"/>
  <c r="B3" i="5"/>
  <c r="F4" i="9" l="1"/>
  <c r="F22" i="9" s="1"/>
  <c r="K31" i="4"/>
  <c r="Q5" i="9"/>
  <c r="Q22" i="9" s="1"/>
  <c r="N4" i="9"/>
  <c r="N22" i="9" s="1"/>
  <c r="E4" i="9"/>
  <c r="O4" i="9"/>
  <c r="O22" i="9" s="1"/>
  <c r="K29" i="4"/>
  <c r="G4" i="9"/>
  <c r="G22" i="9" s="1"/>
  <c r="K30" i="4"/>
  <c r="P4" i="9"/>
  <c r="P22" i="9" s="1"/>
  <c r="H4" i="9"/>
  <c r="H22" i="9" s="1"/>
  <c r="L7" i="9"/>
  <c r="K7" i="9"/>
  <c r="J7" i="9"/>
  <c r="I7" i="9"/>
  <c r="M7" i="9" s="1"/>
  <c r="L10" i="9"/>
  <c r="J10" i="9"/>
  <c r="K10" i="9"/>
  <c r="I10" i="9"/>
  <c r="M10" i="9" s="1"/>
  <c r="L13" i="9"/>
  <c r="J13" i="9"/>
  <c r="K13" i="9"/>
  <c r="I13" i="9"/>
  <c r="M13" i="9" s="1"/>
  <c r="K16" i="9"/>
  <c r="I16" i="9"/>
  <c r="M16" i="9" s="1"/>
  <c r="L16" i="9"/>
  <c r="J16" i="9"/>
  <c r="L19" i="9"/>
  <c r="J19" i="9"/>
  <c r="K19" i="9"/>
  <c r="I19" i="9"/>
  <c r="M19" i="9" s="1"/>
  <c r="I4" i="9"/>
  <c r="K5" i="9"/>
  <c r="I5" i="9"/>
  <c r="M5" i="9" s="1"/>
  <c r="L5" i="9"/>
  <c r="J5" i="9"/>
  <c r="K8" i="9"/>
  <c r="L8" i="9"/>
  <c r="J8" i="9"/>
  <c r="I8" i="9"/>
  <c r="M8" i="9" s="1"/>
  <c r="L11" i="9"/>
  <c r="K11" i="9"/>
  <c r="J11" i="9"/>
  <c r="I11" i="9"/>
  <c r="M11" i="9" s="1"/>
  <c r="J15" i="9"/>
  <c r="K15" i="9"/>
  <c r="L15" i="9"/>
  <c r="I15" i="9"/>
  <c r="M15" i="9" s="1"/>
  <c r="K18" i="9"/>
  <c r="L18" i="9"/>
  <c r="J18" i="9"/>
  <c r="I18" i="9"/>
  <c r="M18" i="9" s="1"/>
  <c r="L20" i="9"/>
  <c r="J20" i="9"/>
  <c r="K20" i="9"/>
  <c r="I20" i="9"/>
  <c r="M20" i="9" s="1"/>
  <c r="L6" i="9"/>
  <c r="J6" i="9"/>
  <c r="K6" i="9"/>
  <c r="I6" i="9"/>
  <c r="M6" i="9" s="1"/>
  <c r="K9" i="9"/>
  <c r="L9" i="9"/>
  <c r="J9" i="9"/>
  <c r="I9" i="9"/>
  <c r="M9" i="9" s="1"/>
  <c r="K12" i="9"/>
  <c r="L12" i="9"/>
  <c r="J12" i="9"/>
  <c r="I12" i="9"/>
  <c r="M12" i="9" s="1"/>
  <c r="L14" i="9"/>
  <c r="J14" i="9"/>
  <c r="K14" i="9"/>
  <c r="I14" i="9"/>
  <c r="M14" i="9" s="1"/>
  <c r="K17" i="9"/>
  <c r="L17" i="9"/>
  <c r="J17" i="9"/>
  <c r="I17" i="9"/>
  <c r="M17" i="9" s="1"/>
  <c r="J21" i="9"/>
  <c r="K21" i="9"/>
  <c r="L21" i="9"/>
  <c r="I21" i="9"/>
  <c r="M21" i="9" s="1"/>
  <c r="I22" i="9" l="1"/>
  <c r="K4" i="9"/>
  <c r="K22" i="9" s="1"/>
  <c r="M22" i="9"/>
  <c r="R22" i="9" s="1"/>
  <c r="E22" i="9"/>
  <c r="L4" i="9"/>
  <c r="L22" i="9" s="1"/>
  <c r="J4" i="9"/>
  <c r="J22" i="9" s="1"/>
  <c r="K3" i="5"/>
  <c r="J3" i="5"/>
  <c r="L3" i="5" l="1"/>
  <c r="I3" i="5"/>
  <c r="H3" i="5"/>
  <c r="G3" i="5"/>
  <c r="F3" i="5" l="1"/>
  <c r="E3" i="5"/>
  <c r="D3" i="5"/>
  <c r="C3" i="5" l="1"/>
  <c r="E35" i="11" l="1"/>
  <c r="E34" i="11"/>
  <c r="E33" i="11"/>
  <c r="E36" i="11" s="1"/>
  <c r="F36" i="11" l="1"/>
  <c r="F37" i="11" s="1"/>
  <c r="G36" i="11"/>
  <c r="H36" i="11" s="1"/>
  <c r="C39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F36" authorId="0" shapeId="0" xr:uid="{94641356-5E12-43C7-8410-2299502E3706}">
      <text>
        <r>
          <rPr>
            <sz val="22"/>
            <color indexed="81"/>
            <rFont val="MS P ゴシック"/>
            <family val="3"/>
            <charset val="128"/>
          </rPr>
          <t>⑨</t>
        </r>
      </text>
    </comment>
    <comment ref="F37" authorId="0" shapeId="0" xr:uid="{4FA79C1A-F9AC-44AE-9EC0-3D1E768990D6}">
      <text>
        <r>
          <rPr>
            <sz val="22"/>
            <color indexed="81"/>
            <rFont val="MS P ゴシック"/>
            <family val="3"/>
            <charset val="128"/>
          </rPr>
          <t>⑩</t>
        </r>
      </text>
    </comment>
  </commentList>
</comments>
</file>

<file path=xl/sharedStrings.xml><?xml version="1.0" encoding="utf-8"?>
<sst xmlns="http://schemas.openxmlformats.org/spreadsheetml/2006/main" count="483" uniqueCount="176">
  <si>
    <t>HFC-134</t>
  </si>
  <si>
    <t>HFC-134a</t>
  </si>
  <si>
    <t>HFC-143</t>
  </si>
  <si>
    <t>HFC-245fa</t>
  </si>
  <si>
    <t>HFC-365mfc</t>
  </si>
  <si>
    <t>HFC-227ea</t>
  </si>
  <si>
    <t>HFC-236cb</t>
  </si>
  <si>
    <t>HFC-236ea</t>
  </si>
  <si>
    <t>HFC-236fa</t>
  </si>
  <si>
    <t>HFC-245ca</t>
  </si>
  <si>
    <t>HFC-43-10mee</t>
  </si>
  <si>
    <t>HFC-32</t>
  </si>
  <si>
    <t>HFC-125</t>
  </si>
  <si>
    <t>HFC-143a</t>
  </si>
  <si>
    <t>HFC-41</t>
  </si>
  <si>
    <t>HFC-152</t>
  </si>
  <si>
    <t>HFC-152a</t>
  </si>
  <si>
    <t>HFC-23</t>
  </si>
  <si>
    <t>種類</t>
    <rPh sb="0" eb="2">
      <t>シュルイ</t>
    </rPh>
    <phoneticPr fontId="1"/>
  </si>
  <si>
    <t>GWP値</t>
    <rPh sb="3" eb="4">
      <t>チ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</si>
  <si>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</si>
  <si>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</si>
  <si>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事業者名</t>
    <rPh sb="0" eb="4">
      <t>ジギョウシャメイ</t>
    </rPh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</si>
  <si>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</si>
  <si>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</si>
  <si>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</si>
  <si>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</si>
  <si>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メールアドレス</t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</si>
  <si>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</si>
  <si>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</si>
  <si>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</si>
  <si>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集計値</t>
    <rPh sb="0" eb="3">
      <t>シュウケイチ</t>
    </rPh>
    <phoneticPr fontId="1"/>
  </si>
  <si>
    <t>年</t>
    <phoneticPr fontId="1"/>
  </si>
  <si>
    <t>NO</t>
    <phoneticPr fontId="1"/>
  </si>
  <si>
    <t>　うち輸出用製造数量</t>
    <rPh sb="8" eb="10">
      <t>スウリョウ</t>
    </rPh>
    <phoneticPr fontId="1"/>
  </si>
  <si>
    <t>物質名</t>
    <phoneticPr fontId="1"/>
  </si>
  <si>
    <t>選択してください。</t>
    <rPh sb="0" eb="2">
      <t>センタク</t>
    </rPh>
    <phoneticPr fontId="1"/>
  </si>
  <si>
    <t>消費量（GWP換算数量kg）</t>
    <rPh sb="0" eb="2">
      <t>ショウヒ</t>
    </rPh>
    <rPh sb="2" eb="3">
      <t>リョウ</t>
    </rPh>
    <phoneticPr fontId="1"/>
  </si>
  <si>
    <t>消費量</t>
    <rPh sb="0" eb="3">
      <t>ショウヒリョウ</t>
    </rPh>
    <phoneticPr fontId="1"/>
  </si>
  <si>
    <t>輸入数量</t>
    <phoneticPr fontId="1"/>
  </si>
  <si>
    <t>総計</t>
    <rPh sb="0" eb="2">
      <t>ソウケイ</t>
    </rPh>
    <phoneticPr fontId="1"/>
  </si>
  <si>
    <t>HFC-43-10mee</t>
    <phoneticPr fontId="1"/>
  </si>
  <si>
    <t>法人番号</t>
    <rPh sb="0" eb="2">
      <t>ホウジン</t>
    </rPh>
    <rPh sb="2" eb="4">
      <t>バンゴウ</t>
    </rPh>
    <phoneticPr fontId="1"/>
  </si>
  <si>
    <t>うち輸出用製造数量</t>
    <rPh sb="2" eb="5">
      <t>ユシュツヨウ</t>
    </rPh>
    <rPh sb="5" eb="7">
      <t>セイゾウ</t>
    </rPh>
    <rPh sb="7" eb="9">
      <t>スウリョウ</t>
    </rPh>
    <phoneticPr fontId="1"/>
  </si>
  <si>
    <t>製造数量（GWP換算数量kg）</t>
  </si>
  <si>
    <t>輸入数量（GWP換算数量kg）</t>
  </si>
  <si>
    <t>製造量（有姿kg）</t>
    <phoneticPr fontId="1"/>
  </si>
  <si>
    <t>輸入量（有姿kg）</t>
    <phoneticPr fontId="1"/>
  </si>
  <si>
    <t>希望数量（変更後）</t>
    <rPh sb="0" eb="2">
      <t>キボウ</t>
    </rPh>
    <rPh sb="2" eb="4">
      <t>スウリョウ</t>
    </rPh>
    <rPh sb="5" eb="8">
      <t>ヘンコウゴ</t>
    </rPh>
    <phoneticPr fontId="1"/>
  </si>
  <si>
    <t>割当て数量（変更前）</t>
    <rPh sb="0" eb="2">
      <t>ワリア</t>
    </rPh>
    <rPh sb="3" eb="4">
      <t>スウ</t>
    </rPh>
    <rPh sb="4" eb="5">
      <t>リョウ</t>
    </rPh>
    <rPh sb="6" eb="9">
      <t>ヘンコウマエ</t>
    </rPh>
    <phoneticPr fontId="1"/>
  </si>
  <si>
    <t>製造数量</t>
    <phoneticPr fontId="1"/>
  </si>
  <si>
    <t>製造量（有姿kg）</t>
    <phoneticPr fontId="1"/>
  </si>
  <si>
    <t>年</t>
    <phoneticPr fontId="1"/>
  </si>
  <si>
    <t>輸入量（有姿kg）</t>
    <phoneticPr fontId="1"/>
  </si>
  <si>
    <t>輸入量（有姿kg）</t>
    <phoneticPr fontId="1"/>
  </si>
  <si>
    <t>製造量（有姿kg）</t>
    <phoneticPr fontId="1"/>
  </si>
  <si>
    <t>輸入量（有姿kg）（有姿kg）（有姿kg）</t>
  </si>
  <si>
    <t>GWP</t>
    <phoneticPr fontId="1"/>
  </si>
  <si>
    <t>実績数量</t>
    <rPh sb="0" eb="2">
      <t>ジッセキ</t>
    </rPh>
    <rPh sb="2" eb="4">
      <t>スウリョウ</t>
    </rPh>
    <phoneticPr fontId="1"/>
  </si>
  <si>
    <t>実績数量</t>
    <rPh sb="0" eb="2">
      <t>ジッセキ</t>
    </rPh>
    <rPh sb="2" eb="4">
      <t>スウリョウ</t>
    </rPh>
    <phoneticPr fontId="1"/>
  </si>
  <si>
    <t>希望数量（変更後）</t>
    <rPh sb="0" eb="2">
      <t>キボウ</t>
    </rPh>
    <rPh sb="2" eb="4">
      <t>スウリョウ</t>
    </rPh>
    <rPh sb="5" eb="7">
      <t>ヘンコウ</t>
    </rPh>
    <rPh sb="7" eb="8">
      <t>ゴ</t>
    </rPh>
    <phoneticPr fontId="1"/>
  </si>
  <si>
    <t>変更前割当て数量</t>
    <rPh sb="0" eb="3">
      <t>ヘンコウマエ</t>
    </rPh>
    <rPh sb="3" eb="5">
      <t>ワリア</t>
    </rPh>
    <rPh sb="6" eb="8">
      <t>スウリョウ</t>
    </rPh>
    <phoneticPr fontId="1"/>
  </si>
  <si>
    <t>割当て製造数量（GWP換算数量kg）</t>
  </si>
  <si>
    <t>割当て製造数量（GWP換算数量kg）</t>
    <rPh sb="0" eb="2">
      <t>ワリア</t>
    </rPh>
    <rPh sb="3" eb="5">
      <t>セイゾウ</t>
    </rPh>
    <rPh sb="5" eb="7">
      <t>スウリョウ</t>
    </rPh>
    <phoneticPr fontId="1"/>
  </si>
  <si>
    <t>割当て輸入数量（GWP換算数量kg）</t>
    <phoneticPr fontId="1"/>
  </si>
  <si>
    <t>変更後希望割当て数量</t>
    <rPh sb="0" eb="3">
      <t>ヘンコウゴ</t>
    </rPh>
    <rPh sb="3" eb="5">
      <t>キボウ</t>
    </rPh>
    <rPh sb="5" eb="7">
      <t>ワリア</t>
    </rPh>
    <rPh sb="8" eb="10">
      <t>スウリョウ</t>
    </rPh>
    <phoneticPr fontId="1"/>
  </si>
  <si>
    <t>規制対象年</t>
    <rPh sb="0" eb="2">
      <t>キセイ</t>
    </rPh>
    <rPh sb="2" eb="4">
      <t>タイショウ</t>
    </rPh>
    <rPh sb="4" eb="5">
      <t>ネン</t>
    </rPh>
    <phoneticPr fontId="1"/>
  </si>
  <si>
    <t>様式第２</t>
    <rPh sb="0" eb="2">
      <t>ヨウシキ</t>
    </rPh>
    <rPh sb="2" eb="3">
      <t>ダイ</t>
    </rPh>
    <phoneticPr fontId="1"/>
  </si>
  <si>
    <t>うち輸出用製造量（有姿kg）</t>
  </si>
  <si>
    <t>製造数量（GWP換算数量kg）</t>
    <phoneticPr fontId="1"/>
  </si>
  <si>
    <t>うち輸出用製造数量（GWP換算数量kg）</t>
  </si>
  <si>
    <t>うち輸出用製造数量</t>
    <phoneticPr fontId="1"/>
  </si>
  <si>
    <t>その他特記すべき事項</t>
    <rPh sb="2" eb="3">
      <t>タ</t>
    </rPh>
    <rPh sb="3" eb="5">
      <t>トッキ</t>
    </rPh>
    <rPh sb="8" eb="10">
      <t>ジコウ</t>
    </rPh>
    <phoneticPr fontId="1"/>
  </si>
  <si>
    <t>：</t>
    <phoneticPr fontId="1"/>
  </si>
  <si>
    <t>基本的運用に係る申請基準値内での製造数量及び輸入承認・割当て数量の追加内示申請書の根拠データ</t>
    <rPh sb="40" eb="41">
      <t>ウケショ</t>
    </rPh>
    <rPh sb="41" eb="43">
      <t>コンキョ</t>
    </rPh>
    <phoneticPr fontId="1"/>
  </si>
  <si>
    <t>資格・代表者名</t>
    <rPh sb="0" eb="2">
      <t>シカク</t>
    </rPh>
    <rPh sb="3" eb="6">
      <t>ダイヒョウシャ</t>
    </rPh>
    <rPh sb="6" eb="7">
      <t>メイ</t>
    </rPh>
    <phoneticPr fontId="1"/>
  </si>
  <si>
    <t>希望製造数量</t>
    <rPh sb="0" eb="2">
      <t>キボウ</t>
    </rPh>
    <rPh sb="2" eb="4">
      <t>セイゾウ</t>
    </rPh>
    <rPh sb="4" eb="6">
      <t>スウリョウ</t>
    </rPh>
    <phoneticPr fontId="1"/>
  </si>
  <si>
    <t>希望輸入数量</t>
    <rPh sb="0" eb="2">
      <t>キボウ</t>
    </rPh>
    <rPh sb="2" eb="4">
      <t>ユニュウ</t>
    </rPh>
    <rPh sb="4" eb="6">
      <t>スウリョウ</t>
    </rPh>
    <phoneticPr fontId="1"/>
  </si>
  <si>
    <t>て数量の追加内示を受けたいので、別添書類を添えて、次のとおり申請します。</t>
    <phoneticPr fontId="1"/>
  </si>
  <si>
    <t>年度の基本的運用に係る申請基準値内での製造数量及び輸入承認・割当</t>
    <rPh sb="0" eb="2">
      <t>ネンド</t>
    </rPh>
    <phoneticPr fontId="1"/>
  </si>
  <si>
    <t>規制年度希望数量</t>
  </si>
  <si>
    <t>申請時数量</t>
    <rPh sb="0" eb="3">
      <t>シンセイジ</t>
    </rPh>
    <rPh sb="3" eb="5">
      <t>スウリョウ</t>
    </rPh>
    <phoneticPr fontId="1"/>
  </si>
  <si>
    <t>申請時数量（参考）</t>
    <rPh sb="0" eb="3">
      <t>シンセイジ</t>
    </rPh>
    <rPh sb="3" eb="5">
      <t>スウリョウ</t>
    </rPh>
    <rPh sb="6" eb="8">
      <t>サンコウ</t>
    </rPh>
    <phoneticPr fontId="1"/>
  </si>
  <si>
    <t>②実績値</t>
    <rPh sb="1" eb="4">
      <t>ジッセキチ</t>
    </rPh>
    <phoneticPr fontId="1"/>
  </si>
  <si>
    <t>③＝①－②</t>
    <phoneticPr fontId="1"/>
  </si>
  <si>
    <t>①変更前消費量</t>
    <rPh sb="1" eb="4">
      <t>ヘンコウマエ</t>
    </rPh>
    <rPh sb="4" eb="7">
      <t>ショウヒリョウ</t>
    </rPh>
    <phoneticPr fontId="1"/>
  </si>
  <si>
    <t>④変更申請消費量</t>
    <rPh sb="1" eb="3">
      <t>ヘンコウ</t>
    </rPh>
    <rPh sb="3" eb="5">
      <t>シンセイ</t>
    </rPh>
    <rPh sb="5" eb="7">
      <t>ショウヒ</t>
    </rPh>
    <rPh sb="7" eb="8">
      <t>リョウ</t>
    </rPh>
    <phoneticPr fontId="1"/>
  </si>
  <si>
    <t>可否判定</t>
    <rPh sb="0" eb="2">
      <t>カヒ</t>
    </rPh>
    <rPh sb="2" eb="4">
      <t>ハンテイ</t>
    </rPh>
    <phoneticPr fontId="1"/>
  </si>
  <si>
    <t>②－１製造実績</t>
    <rPh sb="3" eb="5">
      <t>セイゾウ</t>
    </rPh>
    <rPh sb="5" eb="7">
      <t>ジッセキ</t>
    </rPh>
    <phoneticPr fontId="1"/>
  </si>
  <si>
    <t>①－２製造輸出数量</t>
    <rPh sb="3" eb="5">
      <t>セイゾウ</t>
    </rPh>
    <rPh sb="5" eb="7">
      <t>ユシュツ</t>
    </rPh>
    <rPh sb="7" eb="9">
      <t>スウリョウ</t>
    </rPh>
    <phoneticPr fontId="1"/>
  </si>
  <si>
    <t>①－３輸入数量</t>
    <rPh sb="3" eb="5">
      <t>ユニュウ</t>
    </rPh>
    <rPh sb="5" eb="7">
      <t>スウリョウ</t>
    </rPh>
    <phoneticPr fontId="1"/>
  </si>
  <si>
    <t>④－１変更後製造可能量</t>
    <rPh sb="3" eb="6">
      <t>ヘンコウゴ</t>
    </rPh>
    <rPh sb="6" eb="8">
      <t>セイゾウ</t>
    </rPh>
    <rPh sb="8" eb="11">
      <t>カノウリョウ</t>
    </rPh>
    <phoneticPr fontId="1"/>
  </si>
  <si>
    <t>④－２変更後製造輸出</t>
    <rPh sb="3" eb="6">
      <t>ヘンコウゴ</t>
    </rPh>
    <rPh sb="6" eb="8">
      <t>セイゾウ</t>
    </rPh>
    <rPh sb="8" eb="10">
      <t>ユシュツ</t>
    </rPh>
    <phoneticPr fontId="1"/>
  </si>
  <si>
    <t>④－３変更後輸入可能量</t>
    <rPh sb="3" eb="6">
      <t>ヘンコウゴ</t>
    </rPh>
    <rPh sb="6" eb="8">
      <t>ユニュウ</t>
    </rPh>
    <rPh sb="8" eb="11">
      <t>カノウリョウ</t>
    </rPh>
    <phoneticPr fontId="1"/>
  </si>
  <si>
    <t>②－２製造輸出実績</t>
    <rPh sb="3" eb="5">
      <t>セイゾウ</t>
    </rPh>
    <rPh sb="5" eb="7">
      <t>ユシュツ</t>
    </rPh>
    <rPh sb="7" eb="9">
      <t>ジッセキ</t>
    </rPh>
    <phoneticPr fontId="1"/>
  </si>
  <si>
    <t>②－３輸入実績</t>
    <rPh sb="3" eb="5">
      <t>ユニュウ</t>
    </rPh>
    <rPh sb="5" eb="7">
      <t>ジッセキ</t>
    </rPh>
    <phoneticPr fontId="1"/>
  </si>
  <si>
    <t>①－１製造数量</t>
    <rPh sb="3" eb="5">
      <t>セイゾウ</t>
    </rPh>
    <rPh sb="5" eb="7">
      <t>スウリョウ</t>
    </rPh>
    <phoneticPr fontId="1"/>
  </si>
  <si>
    <t>（単位：GWP換算数量kg）</t>
    <rPh sb="1" eb="3">
      <t>タンイ</t>
    </rPh>
    <phoneticPr fontId="1"/>
  </si>
  <si>
    <t>　（単位：GWP換算数量kg）</t>
    <phoneticPr fontId="1"/>
  </si>
  <si>
    <t>別添様式２</t>
    <rPh sb="0" eb="2">
      <t>ベッテン</t>
    </rPh>
    <rPh sb="2" eb="4">
      <t>ヨウシキ</t>
    </rPh>
    <phoneticPr fontId="1"/>
  </si>
  <si>
    <t xml:space="preserve">
輸入しようとする物質について未使
用のもの、使用済みのもの、再利用
されるもの又は再生されたものの別
ごとの数量</t>
    <phoneticPr fontId="1"/>
  </si>
  <si>
    <t>＜記入例＞</t>
    <rPh sb="1" eb="3">
      <t>キニュウ</t>
    </rPh>
    <rPh sb="3" eb="4">
      <t>レイ</t>
    </rPh>
    <phoneticPr fontId="1"/>
  </si>
  <si>
    <t>物質名</t>
    <rPh sb="0" eb="3">
      <t>ブッシツメイ</t>
    </rPh>
    <phoneticPr fontId="1"/>
  </si>
  <si>
    <t>有姿kg</t>
    <rPh sb="0" eb="2">
      <t>ユウシ</t>
    </rPh>
    <phoneticPr fontId="1"/>
  </si>
  <si>
    <t>GWP換算kg</t>
    <rPh sb="3" eb="5">
      <t>カンサン</t>
    </rPh>
    <phoneticPr fontId="1"/>
  </si>
  <si>
    <t>１．未使用のもの</t>
  </si>
  <si>
    <t>２．使用済みのもの</t>
  </si>
  <si>
    <t>３．再利用されるもの</t>
  </si>
  <si>
    <t>４．再生されたもの</t>
  </si>
  <si>
    <t>合計</t>
    <rPh sb="0" eb="2">
      <t>ゴウケイ</t>
    </rPh>
    <phoneticPr fontId="1"/>
  </si>
  <si>
    <t>有姿/kg</t>
    <rPh sb="0" eb="2">
      <t>ユウシ</t>
    </rPh>
    <phoneticPr fontId="1"/>
  </si>
  <si>
    <t>備考</t>
    <rPh sb="0" eb="2">
      <t>ビコウ</t>
    </rPh>
    <phoneticPr fontId="1"/>
  </si>
  <si>
    <t>1　希望（予定）数量を記入すること。</t>
    <rPh sb="2" eb="4">
      <t>キボウ</t>
    </rPh>
    <rPh sb="5" eb="7">
      <t>ヨテイ</t>
    </rPh>
    <rPh sb="8" eb="10">
      <t>スウリョウ</t>
    </rPh>
    <rPh sb="11" eb="13">
      <t>キニュウ</t>
    </rPh>
    <phoneticPr fontId="1"/>
  </si>
  <si>
    <t>2　1月1日～12月31日の1年間の数量を記入すること。</t>
    <rPh sb="3" eb="4">
      <t>ガツ</t>
    </rPh>
    <rPh sb="5" eb="6">
      <t>ニチ</t>
    </rPh>
    <rPh sb="9" eb="10">
      <t>ガツ</t>
    </rPh>
    <rPh sb="12" eb="13">
      <t>ニチ</t>
    </rPh>
    <rPh sb="15" eb="17">
      <t>ネンカン</t>
    </rPh>
    <rPh sb="18" eb="20">
      <t>スウリョウ</t>
    </rPh>
    <rPh sb="21" eb="23">
      <t>キニュウ</t>
    </rPh>
    <phoneticPr fontId="1"/>
  </si>
  <si>
    <t>3　記入欄が不足している場合は、コピーして使用すること。</t>
    <rPh sb="2" eb="4">
      <t>キニュウ</t>
    </rPh>
    <rPh sb="4" eb="5">
      <t>ラン</t>
    </rPh>
    <rPh sb="6" eb="8">
      <t>フソク</t>
    </rPh>
    <rPh sb="12" eb="14">
      <t>バアイ</t>
    </rPh>
    <rPh sb="21" eb="23">
      <t>シヨウ</t>
    </rPh>
    <phoneticPr fontId="1"/>
  </si>
  <si>
    <t>4　未使用のもの、使用済みのもの等の別ごとの見込み数量については、以下に従い記入すること。</t>
    <phoneticPr fontId="1"/>
  </si>
  <si>
    <t>未使用のもの：使用される前の規制物質</t>
    <phoneticPr fontId="1"/>
  </si>
  <si>
    <t>使用済みのもの：当初想定されていた目的に沿って既にその用途を終えた規制物質</t>
    <phoneticPr fontId="1"/>
  </si>
  <si>
    <t>再利用されるもの：使用中又は廃棄前に回収され、濾過及び乾燥のような基本的な浄化工程を経て 再度使用される規制物質</t>
    <phoneticPr fontId="1"/>
  </si>
  <si>
    <t>再生されたもの：使用中又は廃棄前に回収され、特定の品質基準に回復させるために、濾過、 乾燥、蒸留及び化学的処理等の工程を経て再生された規制物質</t>
    <phoneticPr fontId="1"/>
  </si>
  <si>
    <t>HFC-134</t>
    <phoneticPr fontId="1"/>
  </si>
  <si>
    <t>HFC-134a</t>
    <phoneticPr fontId="1"/>
  </si>
  <si>
    <t>HFC-143</t>
    <phoneticPr fontId="1"/>
  </si>
  <si>
    <t>HFC-245fa</t>
    <phoneticPr fontId="1"/>
  </si>
  <si>
    <t>HFC-365mfc</t>
    <phoneticPr fontId="1"/>
  </si>
  <si>
    <t>HFC-227ea</t>
    <phoneticPr fontId="1"/>
  </si>
  <si>
    <t>HFC-236cb</t>
    <phoneticPr fontId="1"/>
  </si>
  <si>
    <t>HFC-236ea</t>
    <phoneticPr fontId="1"/>
  </si>
  <si>
    <t>HFC-236fa</t>
    <phoneticPr fontId="1"/>
  </si>
  <si>
    <t>HFC-245ca</t>
    <phoneticPr fontId="1"/>
  </si>
  <si>
    <t>HFC-32</t>
    <phoneticPr fontId="1"/>
  </si>
  <si>
    <t>HFC-125</t>
    <phoneticPr fontId="1"/>
  </si>
  <si>
    <t>HFC-143a</t>
    <phoneticPr fontId="1"/>
  </si>
  <si>
    <t>HFC-41</t>
    <phoneticPr fontId="1"/>
  </si>
  <si>
    <t>HFC-152</t>
    <phoneticPr fontId="1"/>
  </si>
  <si>
    <t>HFC-152a</t>
    <phoneticPr fontId="1"/>
  </si>
  <si>
    <t>HFC-23</t>
    <phoneticPr fontId="1"/>
  </si>
  <si>
    <t>○申請基準値算出</t>
    <rPh sb="1" eb="3">
      <t>シンセイ</t>
    </rPh>
    <rPh sb="3" eb="6">
      <t>キジュンチ</t>
    </rPh>
    <rPh sb="6" eb="8">
      <t>サンシュツ</t>
    </rPh>
    <phoneticPr fontId="1"/>
  </si>
  <si>
    <t>昨年の申請基準値</t>
    <rPh sb="0" eb="2">
      <t>サクネン</t>
    </rPh>
    <rPh sb="3" eb="5">
      <t>シンセイ</t>
    </rPh>
    <rPh sb="5" eb="8">
      <t>キジュンチ</t>
    </rPh>
    <phoneticPr fontId="1"/>
  </si>
  <si>
    <t>α</t>
    <phoneticPr fontId="1"/>
  </si>
  <si>
    <r>
      <rPr>
        <sz val="11"/>
        <color rgb="FFC00000"/>
        <rFont val="游ゴシック"/>
        <family val="3"/>
        <charset val="128"/>
        <scheme val="minor"/>
      </rPr>
      <t>2020年</t>
    </r>
    <r>
      <rPr>
        <sz val="11"/>
        <rFont val="游ゴシック"/>
        <family val="3"/>
        <charset val="128"/>
        <scheme val="minor"/>
      </rPr>
      <t>の使用見通し</t>
    </r>
    <r>
      <rPr>
        <sz val="11"/>
        <color theme="1"/>
        <rFont val="游ゴシック"/>
        <family val="2"/>
        <charset val="128"/>
        <scheme val="minor"/>
      </rPr>
      <t>（国全体）</t>
    </r>
    <rPh sb="4" eb="5">
      <t>ネン</t>
    </rPh>
    <rPh sb="6" eb="8">
      <t>シヨウ</t>
    </rPh>
    <rPh sb="8" eb="10">
      <t>ミトオ</t>
    </rPh>
    <rPh sb="12" eb="13">
      <t>クニ</t>
    </rPh>
    <rPh sb="13" eb="15">
      <t>ゼンタイ</t>
    </rPh>
    <phoneticPr fontId="1"/>
  </si>
  <si>
    <r>
      <rPr>
        <sz val="11"/>
        <color rgb="FFC00000"/>
        <rFont val="游ゴシック"/>
        <family val="3"/>
        <charset val="128"/>
        <scheme val="minor"/>
      </rPr>
      <t>2025年</t>
    </r>
    <r>
      <rPr>
        <sz val="11"/>
        <color theme="1"/>
        <rFont val="游ゴシック"/>
        <family val="2"/>
        <charset val="128"/>
        <scheme val="minor"/>
      </rPr>
      <t>の使用見通し（国全体）</t>
    </r>
    <rPh sb="4" eb="5">
      <t>ネン</t>
    </rPh>
    <rPh sb="6" eb="8">
      <t>シヨウ</t>
    </rPh>
    <rPh sb="8" eb="10">
      <t>ミトオ</t>
    </rPh>
    <rPh sb="12" eb="13">
      <t>クニ</t>
    </rPh>
    <rPh sb="13" eb="15">
      <t>ゼンタイ</t>
    </rPh>
    <phoneticPr fontId="1"/>
  </si>
  <si>
    <t>β</t>
    <phoneticPr fontId="1"/>
  </si>
  <si>
    <t>←計算式</t>
    <rPh sb="1" eb="4">
      <t>ケイサンシキ</t>
    </rPh>
    <phoneticPr fontId="1"/>
  </si>
  <si>
    <t>2020年基準値×0.8960</t>
    <rPh sb="4" eb="5">
      <t>ネン</t>
    </rPh>
    <rPh sb="5" eb="8">
      <t>キジュンチ</t>
    </rPh>
    <phoneticPr fontId="1"/>
  </si>
  <si>
    <t>小数点一位を四捨五入</t>
    <rPh sb="0" eb="3">
      <t>ショウスウテン</t>
    </rPh>
    <rPh sb="3" eb="5">
      <t>イチイ</t>
    </rPh>
    <rPh sb="6" eb="10">
      <t>シシャゴニュウ</t>
    </rPh>
    <phoneticPr fontId="1"/>
  </si>
  <si>
    <t>※β算出根拠</t>
    <rPh sb="2" eb="4">
      <t>サンシュツ</t>
    </rPh>
    <rPh sb="4" eb="6">
      <t>コンキョ</t>
    </rPh>
    <phoneticPr fontId="1"/>
  </si>
  <si>
    <t>申請基準値</t>
    <rPh sb="0" eb="2">
      <t>シンセイ</t>
    </rPh>
    <rPh sb="2" eb="5">
      <t>キジュンチ</t>
    </rPh>
    <phoneticPr fontId="1"/>
  </si>
  <si>
    <t>→</t>
    <phoneticPr fontId="1"/>
  </si>
  <si>
    <t>実績値</t>
    <rPh sb="0" eb="2">
      <t>ジッセキ</t>
    </rPh>
    <rPh sb="2" eb="3">
      <t>チ</t>
    </rPh>
    <phoneticPr fontId="1"/>
  </si>
  <si>
    <t>申請基準値（2021）</t>
    <rPh sb="0" eb="2">
      <t>シンセイ</t>
    </rPh>
    <rPh sb="2" eb="5">
      <t>キジュンチ</t>
    </rPh>
    <phoneticPr fontId="1"/>
  </si>
  <si>
    <t>みなし申請基準値（2020）</t>
    <rPh sb="3" eb="5">
      <t>シンセイ</t>
    </rPh>
    <rPh sb="5" eb="8">
      <t>キジュンチ</t>
    </rPh>
    <phoneticPr fontId="1"/>
  </si>
  <si>
    <t>みなし申請基準値（2019）</t>
    <rPh sb="3" eb="5">
      <t>シンセイ</t>
    </rPh>
    <rPh sb="5" eb="8">
      <t>キジュンチ</t>
    </rPh>
    <phoneticPr fontId="1"/>
  </si>
  <si>
    <t>実績値と見なし基準値の差</t>
    <rPh sb="0" eb="3">
      <t>ジッセキチ</t>
    </rPh>
    <rPh sb="4" eb="5">
      <t>ミ</t>
    </rPh>
    <rPh sb="7" eb="10">
      <t>キジュンチ</t>
    </rPh>
    <rPh sb="11" eb="12">
      <t>サ</t>
    </rPh>
    <phoneticPr fontId="1"/>
  </si>
  <si>
    <t>エラーの場合</t>
    <rPh sb="4" eb="6">
      <t>バアイ</t>
    </rPh>
    <phoneticPr fontId="1"/>
  </si>
  <si>
    <t>２０％より多い場合</t>
    <rPh sb="5" eb="6">
      <t>オオ</t>
    </rPh>
    <rPh sb="7" eb="9">
      <t>バアイ</t>
    </rPh>
    <phoneticPr fontId="1"/>
  </si>
  <si>
    <t>平均</t>
    <rPh sb="0" eb="2">
      <t>ヘイキン</t>
    </rPh>
    <phoneticPr fontId="1"/>
  </si>
  <si>
    <t>確定初年度の申請基準値</t>
    <rPh sb="0" eb="2">
      <t>カクテイ</t>
    </rPh>
    <rPh sb="2" eb="5">
      <t>ショネンド</t>
    </rPh>
    <rPh sb="6" eb="8">
      <t>シンセイ</t>
    </rPh>
    <rPh sb="8" eb="11">
      <t>キジュンチ</t>
    </rPh>
    <phoneticPr fontId="1"/>
  </si>
  <si>
    <t>物質毎の輸入数量</t>
    <rPh sb="0" eb="2">
      <t>ブッシツ</t>
    </rPh>
    <rPh sb="2" eb="3">
      <t>ゴト</t>
    </rPh>
    <rPh sb="4" eb="6">
      <t>ユニュウ</t>
    </rPh>
    <rPh sb="6" eb="8">
      <t>スウリョウ</t>
    </rPh>
    <phoneticPr fontId="1"/>
  </si>
  <si>
    <t>別添様式「特定物質代替物質の申請基準値の設定並びに製造数量及び輸入</t>
  </si>
  <si>
    <t>数量の割当て内示申請書の根拠データ」を添付すること。</t>
  </si>
  <si>
    <t>書面により申請する場合、用紙の大きさは日本産業規格Ａ４とすること。</t>
  </si>
  <si>
    <t>申請内容について、必要に応じてヒアリング等を行う場合がある。</t>
  </si>
  <si>
    <t>別添様式の他、参考となる書類を添付することができる。</t>
    <phoneticPr fontId="1"/>
  </si>
  <si>
    <t>経済産業省大臣官房技術総括・保安審議官　殿</t>
    <rPh sb="0" eb="2">
      <t>ケイザイ</t>
    </rPh>
    <rPh sb="2" eb="5">
      <t>サンギョウショウ</t>
    </rPh>
    <rPh sb="5" eb="7">
      <t>ダイジン</t>
    </rPh>
    <rPh sb="7" eb="9">
      <t>カンボウ</t>
    </rPh>
    <rPh sb="9" eb="11">
      <t>ギジュツ</t>
    </rPh>
    <rPh sb="11" eb="13">
      <t>ソウカツ</t>
    </rPh>
    <rPh sb="14" eb="16">
      <t>ホアン</t>
    </rPh>
    <rPh sb="16" eb="19">
      <t>シンギカン</t>
    </rPh>
    <phoneticPr fontId="1"/>
  </si>
  <si>
    <t>規制当年度の申請基準値</t>
    <rPh sb="0" eb="2">
      <t>キセイ</t>
    </rPh>
    <rPh sb="2" eb="5">
      <t>トウネンド</t>
    </rPh>
    <rPh sb="6" eb="8">
      <t>シンセイ</t>
    </rPh>
    <rPh sb="8" eb="11">
      <t>キジュンチ</t>
    </rPh>
    <phoneticPr fontId="1"/>
  </si>
  <si>
    <t>１.</t>
    <phoneticPr fontId="1"/>
  </si>
  <si>
    <t>２.</t>
    <phoneticPr fontId="1"/>
  </si>
  <si>
    <t>変更後の希望製造数量及び希望輸入数量等</t>
    <phoneticPr fontId="1"/>
  </si>
  <si>
    <t>３.</t>
    <phoneticPr fontId="1"/>
  </si>
  <si>
    <t>基本的運用に係る申請基準値内での製造数量及び輸入承認</t>
    <rPh sb="0" eb="3">
      <t>キホンテキ</t>
    </rPh>
    <rPh sb="3" eb="5">
      <t>ウンヨウ</t>
    </rPh>
    <rPh sb="6" eb="7">
      <t>カカ</t>
    </rPh>
    <rPh sb="8" eb="10">
      <t>シンセイ</t>
    </rPh>
    <rPh sb="10" eb="13">
      <t>キジュンチ</t>
    </rPh>
    <rPh sb="13" eb="14">
      <t>ナイ</t>
    </rPh>
    <rPh sb="16" eb="18">
      <t>セイゾウ</t>
    </rPh>
    <rPh sb="18" eb="20">
      <t>スウリョウ</t>
    </rPh>
    <rPh sb="20" eb="21">
      <t>オヨ</t>
    </rPh>
    <rPh sb="22" eb="24">
      <t>ユニュウ</t>
    </rPh>
    <rPh sb="24" eb="26">
      <t>ショウニン</t>
    </rPh>
    <phoneticPr fontId="1"/>
  </si>
  <si>
    <t>・割当て数量の追加内示申請書</t>
    <phoneticPr fontId="1"/>
  </si>
  <si>
    <t>４.</t>
    <phoneticPr fontId="1"/>
  </si>
  <si>
    <t>輸入の変更を伴う申請者にあっては、当該承認に係る規制年度の輸入通関実績</t>
    <rPh sb="0" eb="2">
      <t>ユニュウ</t>
    </rPh>
    <rPh sb="3" eb="5">
      <t>ヘンコウ</t>
    </rPh>
    <rPh sb="6" eb="7">
      <t>トモナ</t>
    </rPh>
    <rPh sb="8" eb="11">
      <t>シンセイシャ</t>
    </rPh>
    <rPh sb="17" eb="19">
      <t>トウガイ</t>
    </rPh>
    <rPh sb="19" eb="21">
      <t>ショウニン</t>
    </rPh>
    <rPh sb="22" eb="23">
      <t>カカ</t>
    </rPh>
    <rPh sb="24" eb="26">
      <t>キセイ</t>
    </rPh>
    <rPh sb="26" eb="28">
      <t>ネンド</t>
    </rPh>
    <rPh sb="29" eb="31">
      <t>ユニュウ</t>
    </rPh>
    <rPh sb="31" eb="33">
      <t>ツウカン</t>
    </rPh>
    <rPh sb="33" eb="35">
      <t>ジッセキ</t>
    </rPh>
    <phoneticPr fontId="1"/>
  </si>
  <si>
    <t>の裏書き（写し）を添付すること</t>
    <phoneticPr fontId="1"/>
  </si>
  <si>
    <t>別添様式１</t>
    <rPh sb="0" eb="2">
      <t>ベッテン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</si>
</sst>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General&quot;規制&quot;"/>
    <numFmt numFmtId="179" formatCode="#,##0\ &quot;GWPkg&quot;"/>
    <numFmt numFmtId="180" formatCode="General\ "/>
    <numFmt numFmtId="181" formatCode="&quot;物質名&quot;\ \ @"/>
    <numFmt numFmtId="182" formatCode="#,##0.000_ 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name val="Century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color theme="1"/>
      <name val="ＭＳ 明朝"/>
      <family val="1"/>
    </font>
    <font>
      <sz val="10.5"/>
      <name val="游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1" xfId="0" applyFont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 applyFill="1" applyBorder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0" fillId="0" borderId="0" xfId="0" applyNumberForma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>
      <alignment vertical="center"/>
    </xf>
    <xf numFmtId="176" fontId="11" fillId="0" borderId="1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6" fontId="11" fillId="0" borderId="0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0" fillId="0" borderId="0" xfId="0" applyNumberFormat="1" applyFont="1" applyBorder="1">
      <alignment vertical="center"/>
    </xf>
    <xf numFmtId="176" fontId="13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8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1" fillId="0" borderId="6" xfId="0" applyNumberFormat="1" applyFont="1" applyBorder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10" fillId="0" borderId="3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6" fontId="7" fillId="0" borderId="0" xfId="0" quotePrefix="1" applyNumberFormat="1" applyFont="1">
      <alignment vertical="center"/>
    </xf>
    <xf numFmtId="0" fontId="17" fillId="0" borderId="0" xfId="0" applyFont="1">
      <alignment vertical="center"/>
    </xf>
    <xf numFmtId="176" fontId="17" fillId="0" borderId="0" xfId="0" applyNumberFormat="1" applyFont="1">
      <alignment vertical="center"/>
    </xf>
    <xf numFmtId="0" fontId="11" fillId="4" borderId="0" xfId="0" applyFont="1" applyFill="1" applyProtection="1">
      <alignment vertical="center"/>
      <protection locked="0"/>
    </xf>
    <xf numFmtId="0" fontId="13" fillId="0" borderId="0" xfId="0" applyFont="1">
      <alignment vertical="center"/>
    </xf>
    <xf numFmtId="0" fontId="20" fillId="0" borderId="0" xfId="0" applyFont="1" applyAlignment="1">
      <alignment vertical="center" wrapText="1"/>
    </xf>
    <xf numFmtId="176" fontId="13" fillId="0" borderId="0" xfId="0" applyNumberFormat="1" applyFo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6" xfId="0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0" fillId="0" borderId="7" xfId="0" applyFill="1" applyBorder="1">
      <alignment vertical="center"/>
    </xf>
    <xf numFmtId="0" fontId="4" fillId="0" borderId="15" xfId="0" applyFont="1" applyFill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4" xfId="0" applyFont="1" applyBorder="1" applyAlignment="1">
      <alignment vertical="center" shrinkToFit="1"/>
    </xf>
    <xf numFmtId="176" fontId="8" fillId="0" borderId="0" xfId="0" applyNumberFormat="1" applyFont="1">
      <alignment vertical="center"/>
    </xf>
    <xf numFmtId="176" fontId="8" fillId="0" borderId="0" xfId="0" applyNumberFormat="1" applyFont="1" applyFill="1">
      <alignment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11" fillId="0" borderId="0" xfId="0" applyFont="1" applyFill="1" applyAlignment="1">
      <alignment horizontal="center" vertical="center"/>
    </xf>
    <xf numFmtId="176" fontId="10" fillId="3" borderId="1" xfId="0" applyNumberFormat="1" applyFont="1" applyFill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10" fillId="4" borderId="1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0" fontId="10" fillId="0" borderId="1" xfId="0" applyFont="1" applyBorder="1">
      <alignment vertical="center"/>
    </xf>
    <xf numFmtId="179" fontId="10" fillId="8" borderId="1" xfId="0" applyNumberFormat="1" applyFont="1" applyFill="1" applyBorder="1">
      <alignment vertical="center"/>
    </xf>
    <xf numFmtId="177" fontId="10" fillId="9" borderId="1" xfId="0" applyNumberFormat="1" applyFont="1" applyFill="1" applyBorder="1">
      <alignment vertical="center"/>
    </xf>
    <xf numFmtId="176" fontId="10" fillId="9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Protection="1">
      <alignment vertical="center"/>
      <protection locked="0"/>
    </xf>
    <xf numFmtId="176" fontId="10" fillId="9" borderId="1" xfId="0" applyNumberFormat="1" applyFont="1" applyFill="1" applyBorder="1">
      <alignment vertical="center"/>
    </xf>
    <xf numFmtId="177" fontId="8" fillId="0" borderId="0" xfId="0" applyNumberFormat="1" applyFont="1">
      <alignment vertical="center"/>
    </xf>
    <xf numFmtId="180" fontId="10" fillId="0" borderId="0" xfId="0" applyNumberFormat="1" applyFont="1">
      <alignment vertical="center"/>
    </xf>
    <xf numFmtId="181" fontId="10" fillId="0" borderId="0" xfId="0" applyNumberFormat="1" applyFont="1">
      <alignment vertical="center"/>
    </xf>
    <xf numFmtId="177" fontId="10" fillId="8" borderId="1" xfId="0" applyNumberFormat="1" applyFont="1" applyFill="1" applyBorder="1">
      <alignment vertical="center"/>
    </xf>
    <xf numFmtId="176" fontId="10" fillId="8" borderId="1" xfId="0" applyNumberFormat="1" applyFont="1" applyFill="1" applyBorder="1" applyAlignment="1">
      <alignment horizontal="center" vertical="center"/>
    </xf>
    <xf numFmtId="176" fontId="10" fillId="8" borderId="1" xfId="0" applyNumberFormat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10" borderId="1" xfId="0" applyFill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24" fillId="0" borderId="1" xfId="0" applyFont="1" applyBorder="1">
      <alignment vertical="center"/>
    </xf>
    <xf numFmtId="182" fontId="27" fillId="10" borderId="1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10" borderId="6" xfId="0" applyFill="1" applyBorder="1">
      <alignment vertical="center"/>
    </xf>
    <xf numFmtId="0" fontId="27" fillId="0" borderId="0" xfId="0" applyFont="1">
      <alignment vertical="center"/>
    </xf>
    <xf numFmtId="0" fontId="0" fillId="0" borderId="32" xfId="0" applyBorder="1">
      <alignment vertical="center"/>
    </xf>
    <xf numFmtId="0" fontId="27" fillId="0" borderId="33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28" fillId="0" borderId="35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vertical="center" wrapText="1"/>
    </xf>
    <xf numFmtId="0" fontId="1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>
      <alignment vertical="center"/>
    </xf>
    <xf numFmtId="0" fontId="29" fillId="0" borderId="0" xfId="0" applyFont="1">
      <alignment vertical="center"/>
    </xf>
    <xf numFmtId="176" fontId="10" fillId="11" borderId="1" xfId="0" applyNumberFormat="1" applyFont="1" applyFill="1" applyBorder="1" applyProtection="1">
      <alignment vertical="center"/>
      <protection locked="0"/>
    </xf>
    <xf numFmtId="176" fontId="10" fillId="11" borderId="1" xfId="0" applyNumberFormat="1" applyFont="1" applyFill="1" applyBorder="1" applyAlignment="1" applyProtection="1">
      <alignment horizontal="center" vertical="center"/>
      <protection locked="0"/>
    </xf>
    <xf numFmtId="176" fontId="10" fillId="4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>
      <alignment vertical="center"/>
    </xf>
    <xf numFmtId="0" fontId="10" fillId="7" borderId="2" xfId="0" applyFont="1" applyFill="1" applyBorder="1" applyProtection="1">
      <alignment vertical="center"/>
      <protection locked="0"/>
    </xf>
    <xf numFmtId="176" fontId="31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76" fontId="13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7" fillId="4" borderId="7" xfId="0" applyNumberFormat="1" applyFont="1" applyFill="1" applyBorder="1" applyAlignment="1" applyProtection="1">
      <alignment horizontal="left" vertical="top" wrapText="1"/>
      <protection locked="0"/>
    </xf>
    <xf numFmtId="176" fontId="7" fillId="4" borderId="8" xfId="0" applyNumberFormat="1" applyFont="1" applyFill="1" applyBorder="1" applyAlignment="1" applyProtection="1">
      <alignment horizontal="left" vertical="top" wrapText="1"/>
      <protection locked="0"/>
    </xf>
    <xf numFmtId="176" fontId="7" fillId="4" borderId="9" xfId="0" applyNumberFormat="1" applyFont="1" applyFill="1" applyBorder="1" applyAlignment="1" applyProtection="1">
      <alignment horizontal="left" vertical="top" wrapText="1"/>
      <protection locked="0"/>
    </xf>
    <xf numFmtId="176" fontId="7" fillId="4" borderId="10" xfId="0" applyNumberFormat="1" applyFont="1" applyFill="1" applyBorder="1" applyAlignment="1" applyProtection="1">
      <alignment horizontal="left" vertical="top" wrapText="1"/>
      <protection locked="0"/>
    </xf>
    <xf numFmtId="176" fontId="7" fillId="4" borderId="0" xfId="0" applyNumberFormat="1" applyFont="1" applyFill="1" applyBorder="1" applyAlignment="1" applyProtection="1">
      <alignment horizontal="left" vertical="top" wrapText="1"/>
      <protection locked="0"/>
    </xf>
    <xf numFmtId="176" fontId="7" fillId="4" borderId="11" xfId="0" applyNumberFormat="1" applyFont="1" applyFill="1" applyBorder="1" applyAlignment="1" applyProtection="1">
      <alignment horizontal="left" vertical="top" wrapText="1"/>
      <protection locked="0"/>
    </xf>
    <xf numFmtId="176" fontId="7" fillId="4" borderId="12" xfId="0" applyNumberFormat="1" applyFont="1" applyFill="1" applyBorder="1" applyAlignment="1" applyProtection="1">
      <alignment horizontal="left" vertical="top" wrapText="1"/>
      <protection locked="0"/>
    </xf>
    <xf numFmtId="176" fontId="7" fillId="4" borderId="3" xfId="0" applyNumberFormat="1" applyFont="1" applyFill="1" applyBorder="1" applyAlignment="1" applyProtection="1">
      <alignment horizontal="left" vertical="top" wrapText="1"/>
      <protection locked="0"/>
    </xf>
    <xf numFmtId="176" fontId="7" fillId="4" borderId="13" xfId="0" applyNumberFormat="1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vertical="center" shrinkToFit="1"/>
    </xf>
    <xf numFmtId="176" fontId="10" fillId="0" borderId="5" xfId="0" applyNumberFormat="1" applyFont="1" applyFill="1" applyBorder="1" applyAlignment="1">
      <alignment vertical="center" shrinkToFit="1"/>
    </xf>
    <xf numFmtId="176" fontId="10" fillId="0" borderId="4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 applyProtection="1">
      <alignment vertical="center" shrinkToFit="1"/>
      <protection locked="0"/>
    </xf>
    <xf numFmtId="176" fontId="10" fillId="6" borderId="1" xfId="0" applyNumberFormat="1" applyFont="1" applyFill="1" applyBorder="1" applyAlignment="1" applyProtection="1">
      <alignment vertical="center" shrinkToFit="1"/>
      <protection locked="0"/>
    </xf>
    <xf numFmtId="0" fontId="10" fillId="4" borderId="5" xfId="0" applyFont="1" applyFill="1" applyBorder="1" applyAlignment="1" applyProtection="1">
      <alignment horizontal="left" vertical="center" shrinkToFit="1"/>
      <protection locked="0"/>
    </xf>
    <xf numFmtId="0" fontId="10" fillId="4" borderId="3" xfId="0" applyFont="1" applyFill="1" applyBorder="1" applyAlignment="1" applyProtection="1">
      <alignment horizontal="left" vertical="center" shrinkToFit="1"/>
      <protection locked="0"/>
    </xf>
    <xf numFmtId="1" fontId="10" fillId="4" borderId="5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178" fontId="13" fillId="0" borderId="0" xfId="0" applyNumberFormat="1" applyFont="1" applyFill="1" applyAlignment="1" applyProtection="1">
      <alignment horizontal="right" vertical="center"/>
      <protection locked="0"/>
    </xf>
    <xf numFmtId="178" fontId="18" fillId="0" borderId="0" xfId="0" applyNumberFormat="1" applyFont="1" applyFill="1" applyAlignment="1" applyProtection="1">
      <alignment horizontal="right" vertical="center"/>
      <protection locked="0"/>
    </xf>
    <xf numFmtId="0" fontId="13" fillId="7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32" fillId="4" borderId="5" xfId="1" applyFont="1" applyFill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177" fontId="10" fillId="5" borderId="2" xfId="0" applyNumberFormat="1" applyFont="1" applyFill="1" applyBorder="1" applyAlignment="1" applyProtection="1">
      <alignment horizontal="center" vertical="center" shrinkToFit="1"/>
      <protection locked="0"/>
    </xf>
    <xf numFmtId="177" fontId="10" fillId="5" borderId="5" xfId="0" applyNumberFormat="1" applyFont="1" applyFill="1" applyBorder="1" applyAlignment="1" applyProtection="1">
      <alignment horizontal="center" vertical="center" shrinkToFit="1"/>
      <protection locked="0"/>
    </xf>
    <xf numFmtId="177" fontId="10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8" xfId="0" applyFont="1" applyFill="1" applyBorder="1" applyAlignment="1">
      <alignment horizontal="right" vertical="top" wrapText="1"/>
    </xf>
    <xf numFmtId="0" fontId="0" fillId="0" borderId="8" xfId="0" applyBorder="1" applyAlignment="1">
      <alignment horizontal="right" vertical="top"/>
    </xf>
    <xf numFmtId="0" fontId="13" fillId="7" borderId="0" xfId="0" applyFont="1" applyFill="1" applyAlignment="1">
      <alignment vertical="center" wrapText="1"/>
    </xf>
    <xf numFmtId="176" fontId="10" fillId="3" borderId="2" xfId="0" applyNumberFormat="1" applyFont="1" applyFill="1" applyBorder="1" applyAlignment="1">
      <alignment horizontal="left" vertical="center"/>
    </xf>
    <xf numFmtId="176" fontId="10" fillId="3" borderId="4" xfId="0" applyNumberFormat="1" applyFon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vertical="center"/>
    </xf>
    <xf numFmtId="176" fontId="10" fillId="3" borderId="2" xfId="0" applyNumberFormat="1" applyFont="1" applyFill="1" applyBorder="1" applyAlignment="1">
      <alignment vertical="center"/>
    </xf>
    <xf numFmtId="176" fontId="10" fillId="3" borderId="4" xfId="0" applyNumberFormat="1" applyFont="1" applyFill="1" applyBorder="1" applyAlignment="1">
      <alignment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4" borderId="2" xfId="0" applyNumberFormat="1" applyFont="1" applyFill="1" applyBorder="1" applyAlignment="1" applyProtection="1">
      <alignment vertical="center"/>
      <protection locked="0"/>
    </xf>
    <xf numFmtId="176" fontId="10" fillId="4" borderId="4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176" fontId="10" fillId="4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 indent="1"/>
    </xf>
    <xf numFmtId="0" fontId="0" fillId="0" borderId="17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313765</xdr:colOff>
      <xdr:row>1</xdr:row>
      <xdr:rowOff>141941</xdr:rowOff>
    </xdr:from>
    <xdr:to>
      <xdr:col>9</xdr:col>
      <xdr:colOff>433293</xdr:colOff>
      <xdr:row>2</xdr:row>
      <xdr:rowOff>89648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79353" y="373529"/>
          <a:ext cx="694764" cy="17929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31750</xdr:colOff>
      <xdr:row>0</xdr:row>
      <xdr:rowOff>74085</xdr:rowOff>
    </xdr:from>
    <xdr:to>
      <xdr:col>13</xdr:col>
      <xdr:colOff>497415</xdr:colOff>
      <xdr:row>2</xdr:row>
      <xdr:rowOff>203730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77417" y="74085"/>
          <a:ext cx="3323165" cy="595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別添シートから記載すること。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オレンジ色つきセルを記入すること。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12</xdr:row>
      <xdr:rowOff>1</xdr:rowOff>
    </xdr:from>
    <xdr:to>
      <xdr:col>11</xdr:col>
      <xdr:colOff>1416050</xdr:colOff>
      <xdr:row>18</xdr:row>
      <xdr:rowOff>222251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96626" y="2619376"/>
          <a:ext cx="8194674" cy="1619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備考　</a:t>
          </a:r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１　基本的運用に係る申請基準値内での製造数量及び輸入承認・割当て数量の追加内示申請を  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  </a:t>
          </a:r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適用する規制年について記載すること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２　輸入の変更を伴う申請者にあっては、当該承認に係る規制年度の輸入通関実績の裏書き　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　（写し）を添付すること。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_&#12458;&#12478;&#12531;&#23652;&#20445;&#35703;&#31561;&#25512;&#36914;&#23460;/10%20&#12458;&#12478;&#12531;&#23652;&#20445;&#35703;&#27861;&#65288;&#19979;&#20140;&#30000;&#65289;/02%20&#35377;&#21487;&#31561;&#25163;&#32154;/&#35069;&#36896;&#12539;&#36664;&#20837;&#20869;&#31034;/2023&#35215;&#21046;&#24180;&#24230;/&#30003;&#35531;&#27096;&#24335;/&#65288;&#27096;&#24335;&#65297;&#65289;&#30003;&#35531;&#22522;&#28310;&#20516;&#12398;&#35373;&#23450;&#20006;&#12403;&#12395;&#35069;&#36896;&#25968;&#37327;&#21450;&#12403;&#36664;&#20837;&#25968;&#37327;&#12398;&#21106;&#24403;&#12390;&#20869;&#31034;&#30003;&#35531;&#26360;_2023&#88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提出様式"/>
      <sheetName val="別添１"/>
      <sheetName val="別添２"/>
      <sheetName val="バックシート"/>
      <sheetName val="出力リスト "/>
    </sheetNames>
    <sheetDataSet>
      <sheetData sheetId="0">
        <row r="27">
          <cell r="C27"/>
        </row>
      </sheetData>
      <sheetData sheetId="1">
        <row r="8">
          <cell r="J8" t="str">
            <v/>
          </cell>
          <cell r="K8" t="str">
            <v/>
          </cell>
          <cell r="L8" t="str">
            <v/>
          </cell>
        </row>
      </sheetData>
      <sheetData sheetId="2"/>
      <sheetData sheetId="3">
        <row r="3">
          <cell r="B3" t="str">
            <v>HFC-134</v>
          </cell>
          <cell r="C3">
            <v>1100</v>
          </cell>
        </row>
        <row r="4">
          <cell r="B4" t="str">
            <v>HFC-134a</v>
          </cell>
          <cell r="C4">
            <v>1430</v>
          </cell>
        </row>
        <row r="5">
          <cell r="B5" t="str">
            <v>HFC-143</v>
          </cell>
          <cell r="C5">
            <v>353</v>
          </cell>
        </row>
        <row r="6">
          <cell r="B6" t="str">
            <v>HFC-245fa</v>
          </cell>
          <cell r="C6">
            <v>1030</v>
          </cell>
        </row>
        <row r="7">
          <cell r="B7" t="str">
            <v>HFC-365mfc</v>
          </cell>
          <cell r="C7">
            <v>794</v>
          </cell>
        </row>
        <row r="8">
          <cell r="B8" t="str">
            <v>HFC-227ea</v>
          </cell>
          <cell r="C8">
            <v>3220</v>
          </cell>
        </row>
        <row r="9">
          <cell r="B9" t="str">
            <v>HFC-236cb</v>
          </cell>
          <cell r="C9">
            <v>1340</v>
          </cell>
        </row>
        <row r="10">
          <cell r="B10" t="str">
            <v>HFC-236ea</v>
          </cell>
          <cell r="C10">
            <v>1370</v>
          </cell>
        </row>
        <row r="11">
          <cell r="B11" t="str">
            <v>HFC-236fa</v>
          </cell>
          <cell r="C11">
            <v>9810</v>
          </cell>
        </row>
        <row r="12">
          <cell r="B12" t="str">
            <v>HFC-245ca</v>
          </cell>
          <cell r="C12">
            <v>693</v>
          </cell>
        </row>
        <row r="13">
          <cell r="B13" t="str">
            <v>HFC-43-10mee</v>
          </cell>
          <cell r="C13">
            <v>1640</v>
          </cell>
        </row>
        <row r="14">
          <cell r="B14" t="str">
            <v>HFC-32</v>
          </cell>
          <cell r="C14">
            <v>675</v>
          </cell>
        </row>
        <row r="15">
          <cell r="B15" t="str">
            <v>HFC-125</v>
          </cell>
          <cell r="C15">
            <v>3500</v>
          </cell>
        </row>
        <row r="16">
          <cell r="B16" t="str">
            <v>HFC-143a</v>
          </cell>
          <cell r="C16">
            <v>4470</v>
          </cell>
        </row>
        <row r="17">
          <cell r="B17" t="str">
            <v>HFC-41</v>
          </cell>
          <cell r="C17">
            <v>92</v>
          </cell>
        </row>
        <row r="18">
          <cell r="B18" t="str">
            <v>HFC-152</v>
          </cell>
          <cell r="C18">
            <v>53</v>
          </cell>
        </row>
        <row r="19">
          <cell r="B19" t="str">
            <v>HFC-152a</v>
          </cell>
          <cell r="C19">
            <v>124</v>
          </cell>
        </row>
        <row r="20">
          <cell r="B20" t="str">
            <v>HFC-23</v>
          </cell>
          <cell r="C20">
            <v>14800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AC53"/>
  <sheetViews>
    <sheetView showGridLines="0" tabSelected="1" view="pageBreakPreview" zoomScale="85" zoomScaleNormal="85" zoomScaleSheetLayoutView="85" workbookViewId="0">
      <selection activeCell="I7" sqref="I7"/>
    </sheetView>
  </sheetViews>
  <sheetFormatPr defaultRowHeight="18.75"/>
  <cols>
    <col min="1" max="1" width="1.5" customWidth="1"/>
    <col min="2" max="2" width="9.875" customWidth="1"/>
    <col min="3" max="3" width="7.5" customWidth="1"/>
    <col min="4" max="4" width="7" customWidth="1"/>
    <col min="5" max="5" width="8.25" customWidth="1"/>
    <col min="6" max="6" width="8.5" customWidth="1"/>
    <col min="7" max="7" width="8.375" customWidth="1"/>
    <col min="8" max="8" width="10.25" customWidth="1"/>
    <col min="9" max="14" width="9.125" customWidth="1"/>
    <col min="21" max="21" width="16.5" customWidth="1"/>
    <col min="22" max="22" width="10.875" customWidth="1"/>
    <col min="24" max="24" width="28" customWidth="1"/>
    <col min="25" max="25" width="20" customWidth="1"/>
    <col min="26" max="28" width="9" style="19"/>
  </cols>
  <sheetData>
    <row r="2" spans="2:29">
      <c r="B2" s="82" t="s">
        <v>67</v>
      </c>
    </row>
    <row r="3" spans="2:29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29" ht="23.45" customHeight="1">
      <c r="B4" s="14"/>
      <c r="C4" s="136" t="s">
        <v>170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4"/>
      <c r="Q4" s="18"/>
      <c r="R4" s="18"/>
      <c r="S4" s="18"/>
      <c r="T4" s="18"/>
      <c r="U4" s="18"/>
      <c r="V4" s="18"/>
      <c r="W4" s="18"/>
      <c r="X4" s="18"/>
    </row>
    <row r="5" spans="2:29" ht="23.45" customHeight="1">
      <c r="B5" s="14"/>
      <c r="C5" s="137" t="s">
        <v>171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4"/>
      <c r="P5" s="18"/>
      <c r="Q5" s="18"/>
      <c r="R5" s="18"/>
      <c r="S5" s="18"/>
      <c r="T5" s="18"/>
      <c r="U5" s="18"/>
      <c r="V5" s="18"/>
      <c r="W5" s="18"/>
      <c r="X5" s="18"/>
      <c r="Z5" s="199"/>
      <c r="AA5" s="199"/>
      <c r="AB5" s="199"/>
    </row>
    <row r="6" spans="2:29" ht="18.600000000000001" customHeight="1">
      <c r="B6" s="14"/>
      <c r="C6" s="17"/>
      <c r="D6" s="17"/>
      <c r="E6" s="17"/>
      <c r="F6" s="17"/>
      <c r="G6" s="17"/>
      <c r="H6" s="17"/>
      <c r="I6" s="17"/>
      <c r="J6" s="17"/>
      <c r="K6" s="17"/>
      <c r="L6" s="14"/>
      <c r="M6" s="14"/>
      <c r="N6" s="14"/>
      <c r="Z6" s="199"/>
      <c r="AA6" s="199"/>
      <c r="AB6" s="199"/>
    </row>
    <row r="7" spans="2:29">
      <c r="B7" s="14"/>
      <c r="C7" s="14"/>
      <c r="D7" s="14"/>
      <c r="E7" s="14"/>
      <c r="F7" s="14"/>
      <c r="G7" s="14"/>
      <c r="H7" s="14"/>
      <c r="I7" s="50"/>
      <c r="J7" s="78" t="s">
        <v>32</v>
      </c>
      <c r="K7" s="50"/>
      <c r="L7" s="78" t="s">
        <v>20</v>
      </c>
      <c r="M7" s="50"/>
      <c r="N7" s="78" t="s">
        <v>21</v>
      </c>
      <c r="O7" s="3"/>
      <c r="P7" s="3"/>
      <c r="Q7" s="3"/>
      <c r="R7" s="3"/>
      <c r="Z7" s="48">
        <v>2018</v>
      </c>
      <c r="AA7" s="48">
        <v>1</v>
      </c>
      <c r="AB7" s="48">
        <v>1</v>
      </c>
      <c r="AC7" s="48"/>
    </row>
    <row r="8" spans="2:29" ht="18.75" customHeight="1">
      <c r="B8" s="14"/>
      <c r="C8" s="14"/>
      <c r="D8" s="14"/>
      <c r="E8" s="14"/>
      <c r="F8" s="14"/>
      <c r="G8" s="14"/>
      <c r="H8" s="14"/>
      <c r="N8" s="78"/>
      <c r="O8" s="3"/>
      <c r="P8" s="3"/>
      <c r="Q8" s="3"/>
      <c r="R8" s="3"/>
      <c r="Z8" s="48">
        <v>2019</v>
      </c>
      <c r="AA8" s="48">
        <v>2</v>
      </c>
      <c r="AB8" s="48">
        <v>2</v>
      </c>
      <c r="AC8" s="48"/>
    </row>
    <row r="9" spans="2:29" ht="21">
      <c r="B9" s="14"/>
      <c r="C9" s="16" t="s">
        <v>164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  <c r="Z9" s="48">
        <v>2020</v>
      </c>
      <c r="AA9" s="48">
        <v>3</v>
      </c>
      <c r="AB9" s="48">
        <v>3</v>
      </c>
      <c r="AC9" s="48"/>
    </row>
    <row r="10" spans="2:29" ht="21">
      <c r="B10" s="14"/>
      <c r="C10" s="1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"/>
      <c r="P10" s="2"/>
      <c r="Q10" s="2"/>
      <c r="R10" s="2"/>
      <c r="Z10" s="48">
        <v>2021</v>
      </c>
      <c r="AA10" s="48">
        <v>4</v>
      </c>
      <c r="AB10" s="48">
        <v>4</v>
      </c>
      <c r="AC10" s="48"/>
    </row>
    <row r="11" spans="2:29" ht="18.95" customHeight="1">
      <c r="B11" s="14"/>
      <c r="C11" s="14"/>
      <c r="D11" s="14"/>
      <c r="E11" s="14"/>
      <c r="F11" s="14"/>
      <c r="G11" s="20" t="s">
        <v>22</v>
      </c>
      <c r="H11" s="1"/>
      <c r="I11" s="20"/>
      <c r="J11" s="158"/>
      <c r="K11" s="158"/>
      <c r="L11" s="158"/>
      <c r="M11" s="158"/>
      <c r="N11" s="158"/>
      <c r="O11" s="2"/>
      <c r="P11" s="2"/>
      <c r="Q11" s="2"/>
      <c r="R11" s="2"/>
      <c r="Z11" s="48">
        <v>2022</v>
      </c>
      <c r="AA11" s="48">
        <v>5</v>
      </c>
      <c r="AB11" s="48">
        <v>5</v>
      </c>
      <c r="AC11" s="48"/>
    </row>
    <row r="12" spans="2:29" ht="18.95" customHeight="1">
      <c r="B12" s="14"/>
      <c r="C12" s="14"/>
      <c r="D12" s="14"/>
      <c r="E12" s="14"/>
      <c r="F12" s="14"/>
      <c r="G12" s="20" t="s">
        <v>75</v>
      </c>
      <c r="H12" s="1"/>
      <c r="I12" s="20"/>
      <c r="J12" s="157"/>
      <c r="K12" s="161"/>
      <c r="L12" s="161"/>
      <c r="M12" s="161"/>
      <c r="N12" s="161"/>
      <c r="O12" s="24"/>
      <c r="P12" s="2"/>
      <c r="Q12" s="2"/>
      <c r="R12" s="2"/>
      <c r="Z12" s="48">
        <v>2023</v>
      </c>
      <c r="AA12" s="48">
        <v>6</v>
      </c>
      <c r="AB12" s="48">
        <v>6</v>
      </c>
      <c r="AC12" s="48"/>
    </row>
    <row r="13" spans="2:29" ht="18.95" customHeight="1">
      <c r="B13" s="14"/>
      <c r="C13" s="14"/>
      <c r="D13" s="14"/>
      <c r="E13" s="14"/>
      <c r="F13" s="14"/>
      <c r="G13" s="20" t="s">
        <v>42</v>
      </c>
      <c r="H13" s="1"/>
      <c r="I13" s="20"/>
      <c r="J13" s="159"/>
      <c r="K13" s="159"/>
      <c r="L13" s="159"/>
      <c r="M13" s="159"/>
      <c r="N13" s="159"/>
      <c r="O13" s="24"/>
      <c r="P13" s="2"/>
      <c r="Q13" s="2"/>
      <c r="R13" s="2"/>
      <c r="Z13" s="48">
        <v>2024</v>
      </c>
      <c r="AA13" s="48">
        <v>7</v>
      </c>
      <c r="AB13" s="48">
        <v>7</v>
      </c>
      <c r="AC13" s="48"/>
    </row>
    <row r="14" spans="2:29" ht="18.95" customHeight="1">
      <c r="B14" s="14"/>
      <c r="C14" s="14"/>
      <c r="D14" s="14"/>
      <c r="E14" s="14"/>
      <c r="F14" s="14"/>
      <c r="G14" s="20" t="s">
        <v>23</v>
      </c>
      <c r="H14" s="1"/>
      <c r="I14" s="20"/>
      <c r="J14" s="157"/>
      <c r="K14" s="157"/>
      <c r="L14" s="157"/>
      <c r="M14" s="157"/>
      <c r="N14" s="157"/>
      <c r="O14" s="2"/>
      <c r="P14" s="2"/>
      <c r="Q14" s="2"/>
      <c r="R14" s="2"/>
      <c r="Z14" s="48">
        <v>2025</v>
      </c>
      <c r="AA14" s="48">
        <v>8</v>
      </c>
      <c r="AB14" s="48">
        <v>8</v>
      </c>
      <c r="AC14" s="48"/>
    </row>
    <row r="15" spans="2:29" ht="18.95" customHeight="1">
      <c r="B15" s="14"/>
      <c r="C15" s="14"/>
      <c r="D15" s="14"/>
      <c r="E15" s="14"/>
      <c r="F15" s="14"/>
      <c r="G15" s="20"/>
      <c r="H15" s="1"/>
      <c r="I15" s="20"/>
      <c r="J15" s="157"/>
      <c r="K15" s="160"/>
      <c r="L15" s="160"/>
      <c r="M15" s="160"/>
      <c r="N15" s="160"/>
      <c r="O15" s="2"/>
      <c r="P15" s="2"/>
      <c r="Q15" s="2"/>
      <c r="R15" s="2"/>
      <c r="Z15" s="48">
        <v>2026</v>
      </c>
      <c r="AA15" s="48">
        <v>9</v>
      </c>
      <c r="AB15" s="48">
        <v>9</v>
      </c>
      <c r="AC15" s="48"/>
    </row>
    <row r="16" spans="2:29" ht="18.95" customHeight="1">
      <c r="B16" s="14"/>
      <c r="C16" s="14"/>
      <c r="D16" s="14"/>
      <c r="E16" s="14"/>
      <c r="F16" s="14"/>
      <c r="G16" s="21"/>
      <c r="H16" s="1"/>
      <c r="I16" s="21"/>
      <c r="J16" s="157"/>
      <c r="K16" s="157"/>
      <c r="L16" s="157"/>
      <c r="M16" s="157"/>
      <c r="N16" s="157"/>
      <c r="O16" s="2"/>
      <c r="P16" s="2"/>
      <c r="Q16" s="2"/>
      <c r="R16" s="2"/>
      <c r="Z16" s="48">
        <v>2027</v>
      </c>
      <c r="AA16" s="48">
        <v>10</v>
      </c>
      <c r="AB16" s="48">
        <v>10</v>
      </c>
      <c r="AC16" s="48"/>
    </row>
    <row r="17" spans="1:29" ht="18.95" customHeight="1">
      <c r="B17" s="14"/>
      <c r="C17" s="14"/>
      <c r="D17" s="14"/>
      <c r="E17" s="14"/>
      <c r="F17" s="14"/>
      <c r="G17" s="20" t="s">
        <v>26</v>
      </c>
      <c r="H17" s="1"/>
      <c r="I17" s="21"/>
      <c r="J17" s="157"/>
      <c r="K17" s="157"/>
      <c r="L17" s="157"/>
      <c r="M17" s="157"/>
      <c r="N17" s="157"/>
      <c r="O17" s="2"/>
      <c r="P17" s="2"/>
      <c r="Q17" s="2"/>
      <c r="R17" s="2"/>
      <c r="Z17" s="48">
        <v>2028</v>
      </c>
      <c r="AA17" s="48">
        <v>11</v>
      </c>
      <c r="AB17" s="48">
        <v>11</v>
      </c>
      <c r="AC17" s="48"/>
    </row>
    <row r="18" spans="1:29" ht="18.95" customHeight="1">
      <c r="B18" s="14"/>
      <c r="C18" s="14"/>
      <c r="D18" s="14"/>
      <c r="E18" s="14"/>
      <c r="F18" s="14"/>
      <c r="G18" s="20" t="s">
        <v>25</v>
      </c>
      <c r="H18" s="1"/>
      <c r="I18" s="21"/>
      <c r="J18" s="157"/>
      <c r="K18" s="157"/>
      <c r="L18" s="157"/>
      <c r="M18" s="157"/>
      <c r="N18" s="157"/>
      <c r="O18" s="2"/>
      <c r="P18" s="2"/>
      <c r="Q18" s="2"/>
      <c r="R18" s="2"/>
      <c r="Z18" s="48">
        <v>2029</v>
      </c>
      <c r="AA18" s="48">
        <v>12</v>
      </c>
      <c r="AB18" s="48">
        <v>12</v>
      </c>
      <c r="AC18" s="48"/>
    </row>
    <row r="19" spans="1:29" ht="18.95" customHeight="1">
      <c r="B19" s="14"/>
      <c r="C19" s="14"/>
      <c r="D19" s="14"/>
      <c r="E19" s="14"/>
      <c r="F19" s="14"/>
      <c r="G19" s="20" t="s">
        <v>27</v>
      </c>
      <c r="H19" s="1"/>
      <c r="I19" s="21"/>
      <c r="J19" s="166"/>
      <c r="K19" s="157"/>
      <c r="L19" s="157"/>
      <c r="M19" s="157"/>
      <c r="N19" s="157"/>
      <c r="O19" s="2"/>
      <c r="P19" s="2"/>
      <c r="Q19" s="2"/>
      <c r="R19" s="2"/>
      <c r="Z19" s="48">
        <v>2030</v>
      </c>
      <c r="AA19" s="48"/>
      <c r="AB19" s="48">
        <v>13</v>
      </c>
      <c r="AC19" s="48"/>
    </row>
    <row r="20" spans="1:29" ht="37.5" customHeight="1">
      <c r="B20" s="14"/>
      <c r="C20" s="15"/>
      <c r="D20" s="15"/>
      <c r="E20" s="15"/>
      <c r="F20" s="15"/>
      <c r="G20" s="15"/>
      <c r="H20" s="15"/>
      <c r="I20" s="15"/>
      <c r="J20" s="171"/>
      <c r="K20" s="172"/>
      <c r="L20" s="172"/>
      <c r="M20" s="172"/>
      <c r="N20" s="172"/>
      <c r="O20" s="2"/>
      <c r="P20" s="2"/>
      <c r="Q20" s="2"/>
      <c r="R20" s="2"/>
      <c r="Z20" s="48">
        <v>2031</v>
      </c>
      <c r="AA20" s="48"/>
      <c r="AB20" s="48">
        <v>14</v>
      </c>
      <c r="AC20" s="48"/>
    </row>
    <row r="21" spans="1:29" ht="29.25" customHeight="1">
      <c r="B21" s="14"/>
      <c r="C21" s="162" t="str">
        <f>IF($I$7="","",$I$7)</f>
        <v/>
      </c>
      <c r="D21" s="163"/>
      <c r="E21" s="164" t="s">
        <v>79</v>
      </c>
      <c r="F21" s="165"/>
      <c r="G21" s="165"/>
      <c r="H21" s="165"/>
      <c r="I21" s="165"/>
      <c r="J21" s="165"/>
      <c r="K21" s="165"/>
      <c r="L21" s="165"/>
      <c r="M21" s="165"/>
      <c r="N21" s="165"/>
      <c r="O21" s="2"/>
      <c r="P21" s="2"/>
      <c r="Q21" s="2"/>
      <c r="R21" s="2"/>
      <c r="Z21" s="48">
        <v>2032</v>
      </c>
      <c r="AA21" s="48"/>
      <c r="AB21" s="48">
        <v>15</v>
      </c>
      <c r="AC21" s="48"/>
    </row>
    <row r="22" spans="1:29" ht="29.25" customHeight="1">
      <c r="B22" s="14"/>
      <c r="C22" s="173" t="s">
        <v>78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2"/>
      <c r="P22" s="2"/>
      <c r="Q22" s="2"/>
      <c r="R22" s="2"/>
      <c r="Z22" s="48">
        <v>2033</v>
      </c>
      <c r="AA22" s="48"/>
      <c r="AB22" s="48">
        <v>16</v>
      </c>
      <c r="AC22" s="48"/>
    </row>
    <row r="23" spans="1:29" ht="18" customHeight="1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2"/>
      <c r="P23" s="2"/>
      <c r="Q23" s="2"/>
      <c r="R23" s="2"/>
      <c r="Z23" s="48">
        <v>2034</v>
      </c>
      <c r="AA23" s="48"/>
      <c r="AB23" s="48">
        <v>17</v>
      </c>
      <c r="AC23" s="48"/>
    </row>
    <row r="24" spans="1:29" ht="25.5" customHeight="1">
      <c r="B24" s="135" t="s">
        <v>166</v>
      </c>
      <c r="C24" s="51" t="s">
        <v>165</v>
      </c>
      <c r="E24" s="15"/>
      <c r="F24" s="15"/>
      <c r="G24" s="15"/>
      <c r="H24" s="15"/>
      <c r="I24" s="15"/>
      <c r="J24" s="15"/>
      <c r="K24" s="15"/>
      <c r="L24" s="15"/>
      <c r="M24" s="15"/>
      <c r="N24" s="14"/>
      <c r="O24" s="2"/>
      <c r="P24" s="2"/>
      <c r="Q24" s="2"/>
      <c r="R24" s="2"/>
      <c r="Z24" s="48"/>
      <c r="AA24" s="48"/>
      <c r="AB24" s="48">
        <v>18</v>
      </c>
      <c r="AC24" s="48"/>
    </row>
    <row r="25" spans="1:29" ht="26.25" customHeight="1">
      <c r="B25" s="14"/>
      <c r="C25" s="168"/>
      <c r="D25" s="169"/>
      <c r="E25" s="169"/>
      <c r="F25" s="169"/>
      <c r="G25" s="169"/>
      <c r="H25" s="170"/>
      <c r="I25" s="15"/>
      <c r="J25" s="15"/>
      <c r="K25" s="15"/>
      <c r="L25" s="15"/>
      <c r="M25" s="14"/>
      <c r="N25" s="2"/>
      <c r="O25" s="2"/>
      <c r="P25" s="2"/>
      <c r="Q25" s="2"/>
      <c r="Y25" s="48">
        <v>2035</v>
      </c>
      <c r="Z25" s="49"/>
      <c r="AA25" s="49"/>
      <c r="AB25" s="48">
        <v>19</v>
      </c>
    </row>
    <row r="26" spans="1:29" ht="18" customHeight="1">
      <c r="B26" s="14"/>
      <c r="C26" s="52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/>
      <c r="O26" s="2"/>
      <c r="P26" s="2"/>
      <c r="Q26" s="2"/>
      <c r="R26" s="2"/>
      <c r="Z26" s="49"/>
      <c r="AA26" s="49"/>
      <c r="AB26" s="48">
        <v>20</v>
      </c>
      <c r="AC26" s="48"/>
    </row>
    <row r="27" spans="1:29" s="25" customFormat="1">
      <c r="A27" s="27"/>
      <c r="B27" s="135" t="s">
        <v>167</v>
      </c>
      <c r="C27" s="51" t="s">
        <v>168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P27" s="25" t="s">
        <v>73</v>
      </c>
      <c r="Z27" s="48"/>
      <c r="AA27" s="48"/>
      <c r="AB27" s="48">
        <v>21</v>
      </c>
      <c r="AC27" s="49"/>
    </row>
    <row r="28" spans="1:29" s="25" customFormat="1">
      <c r="A28" s="27"/>
      <c r="B28" s="27"/>
      <c r="C28" s="30"/>
      <c r="D28" s="27"/>
      <c r="E28" s="27"/>
      <c r="F28" s="27"/>
      <c r="G28" s="27"/>
      <c r="H28" s="167" t="s">
        <v>49</v>
      </c>
      <c r="I28" s="167"/>
      <c r="J28" s="167"/>
      <c r="K28" s="167" t="s">
        <v>48</v>
      </c>
      <c r="L28" s="167"/>
      <c r="M28" s="167"/>
      <c r="Y28" s="48"/>
      <c r="Z28" s="48"/>
      <c r="AA28" s="48"/>
      <c r="AB28" s="48">
        <v>22</v>
      </c>
    </row>
    <row r="29" spans="1:29">
      <c r="A29" s="2"/>
      <c r="B29" s="39"/>
      <c r="C29" s="149" t="s">
        <v>76</v>
      </c>
      <c r="D29" s="150"/>
      <c r="E29" s="150"/>
      <c r="F29" s="150"/>
      <c r="G29" s="150"/>
      <c r="H29" s="155"/>
      <c r="I29" s="155"/>
      <c r="J29" s="155"/>
      <c r="K29" s="152" t="str">
        <f>IF(別添１!J7="","",別添１!J7)</f>
        <v/>
      </c>
      <c r="L29" s="153"/>
      <c r="M29" s="154"/>
      <c r="Y29" s="48"/>
      <c r="Z29" s="48"/>
      <c r="AA29" s="48"/>
      <c r="AB29" s="48">
        <v>23</v>
      </c>
    </row>
    <row r="30" spans="1:29">
      <c r="A30" s="2"/>
      <c r="B30" s="39"/>
      <c r="C30" s="151" t="s">
        <v>34</v>
      </c>
      <c r="D30" s="150"/>
      <c r="E30" s="150"/>
      <c r="F30" s="150"/>
      <c r="G30" s="150"/>
      <c r="H30" s="155"/>
      <c r="I30" s="155"/>
      <c r="J30" s="155"/>
      <c r="K30" s="152" t="str">
        <f>IF(別添１!J8="","",別添１!J8)</f>
        <v/>
      </c>
      <c r="L30" s="153"/>
      <c r="M30" s="154"/>
      <c r="Y30" s="48"/>
      <c r="Z30" s="48"/>
      <c r="AA30" s="49"/>
      <c r="AB30" s="48">
        <v>24</v>
      </c>
    </row>
    <row r="31" spans="1:29">
      <c r="A31" s="2"/>
      <c r="B31" s="39"/>
      <c r="C31" s="151" t="s">
        <v>77</v>
      </c>
      <c r="D31" s="150"/>
      <c r="E31" s="150"/>
      <c r="F31" s="150"/>
      <c r="G31" s="150"/>
      <c r="H31" s="156"/>
      <c r="I31" s="156"/>
      <c r="J31" s="156"/>
      <c r="K31" s="152" t="str">
        <f>IF(別添１!J9="","",別添１!J9)</f>
        <v/>
      </c>
      <c r="L31" s="153"/>
      <c r="M31" s="154"/>
      <c r="Y31" s="48"/>
      <c r="Z31" s="49"/>
      <c r="AA31" s="49"/>
      <c r="AB31" s="48">
        <v>25</v>
      </c>
    </row>
    <row r="32" spans="1:29">
      <c r="A32" s="2"/>
      <c r="B32" s="39"/>
      <c r="C32" s="40"/>
      <c r="D32" s="39"/>
      <c r="E32" s="39"/>
      <c r="F32" s="39"/>
      <c r="G32" s="39"/>
      <c r="H32" s="39"/>
      <c r="I32" s="39"/>
      <c r="J32" s="41"/>
      <c r="M32" s="138" t="s">
        <v>98</v>
      </c>
      <c r="N32" s="41"/>
      <c r="Z32" s="49"/>
      <c r="AA32" s="49"/>
      <c r="AB32" s="48">
        <v>26</v>
      </c>
      <c r="AC32" s="48"/>
    </row>
    <row r="33" spans="1:28" s="25" customForma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Z33" s="49"/>
      <c r="AA33" s="49"/>
      <c r="AB33" s="48">
        <v>27</v>
      </c>
    </row>
    <row r="34" spans="1:28" s="25" customFormat="1">
      <c r="A34" s="27"/>
      <c r="B34" s="135" t="s">
        <v>169</v>
      </c>
      <c r="C34" s="30" t="s">
        <v>72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Z34" s="49"/>
      <c r="AA34" s="49"/>
      <c r="AB34" s="48">
        <v>28</v>
      </c>
    </row>
    <row r="35" spans="1:28" s="25" customFormat="1">
      <c r="A35" s="27"/>
      <c r="B35" s="27"/>
      <c r="C35" s="140"/>
      <c r="D35" s="141"/>
      <c r="E35" s="141"/>
      <c r="F35" s="141"/>
      <c r="G35" s="141"/>
      <c r="H35" s="141"/>
      <c r="I35" s="141"/>
      <c r="J35" s="141"/>
      <c r="K35" s="141"/>
      <c r="L35" s="141"/>
      <c r="M35" s="142"/>
      <c r="Y35" s="26"/>
      <c r="Z35" s="49"/>
      <c r="AA35" s="49"/>
      <c r="AB35" s="48">
        <v>29</v>
      </c>
    </row>
    <row r="36" spans="1:28" s="25" customFormat="1">
      <c r="A36" s="27"/>
      <c r="B36" s="27"/>
      <c r="C36" s="143"/>
      <c r="D36" s="144"/>
      <c r="E36" s="144"/>
      <c r="F36" s="144"/>
      <c r="G36" s="144"/>
      <c r="H36" s="144"/>
      <c r="I36" s="144"/>
      <c r="J36" s="144"/>
      <c r="K36" s="144"/>
      <c r="L36" s="144"/>
      <c r="M36" s="145"/>
      <c r="Y36" s="26"/>
      <c r="Z36" s="49"/>
      <c r="AA36" s="49"/>
      <c r="AB36" s="48">
        <v>30</v>
      </c>
    </row>
    <row r="37" spans="1:28" s="25" customFormat="1">
      <c r="A37" s="27"/>
      <c r="B37" s="27"/>
      <c r="C37" s="143"/>
      <c r="D37" s="144"/>
      <c r="E37" s="144"/>
      <c r="F37" s="144"/>
      <c r="G37" s="144"/>
      <c r="H37" s="144"/>
      <c r="I37" s="144"/>
      <c r="J37" s="144"/>
      <c r="K37" s="144"/>
      <c r="L37" s="144"/>
      <c r="M37" s="145"/>
      <c r="Y37" s="26"/>
      <c r="Z37" s="49"/>
      <c r="AA37" s="49"/>
      <c r="AB37" s="48">
        <v>31</v>
      </c>
    </row>
    <row r="38" spans="1:28" s="25" customFormat="1">
      <c r="A38" s="27"/>
      <c r="B38" s="27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8"/>
      <c r="Y38" s="26"/>
      <c r="Z38" s="26"/>
      <c r="AA38" s="26"/>
      <c r="AB38" s="26"/>
    </row>
    <row r="39" spans="1:28" s="25" customForma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Z39" s="26"/>
      <c r="AA39" s="26"/>
      <c r="AB39" s="26"/>
    </row>
    <row r="40" spans="1:28" s="25" customFormat="1" ht="18.95" customHeight="1">
      <c r="A40" s="27"/>
      <c r="B40" s="135" t="s">
        <v>172</v>
      </c>
      <c r="C40" s="139" t="s">
        <v>173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Z40" s="26"/>
      <c r="AA40" s="26"/>
      <c r="AB40" s="26"/>
    </row>
    <row r="41" spans="1:28" s="25" customFormat="1">
      <c r="A41" s="27"/>
      <c r="B41" s="27"/>
      <c r="C41" s="139" t="s">
        <v>174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Z41" s="26"/>
      <c r="AA41" s="26"/>
      <c r="AB41" s="26"/>
    </row>
    <row r="42" spans="1:28" s="25" customForma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Z42" s="26"/>
      <c r="AA42" s="26"/>
      <c r="AB42" s="19"/>
    </row>
    <row r="43" spans="1:28" s="25" customFormat="1">
      <c r="A43" s="27"/>
      <c r="B43" s="30" t="s">
        <v>111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Z43" s="26"/>
      <c r="AA43" s="26"/>
      <c r="AB43" s="19"/>
    </row>
    <row r="44" spans="1:28" s="25" customFormat="1">
      <c r="A44" s="27"/>
      <c r="B44" s="30">
        <v>1</v>
      </c>
      <c r="C44" s="30" t="s">
        <v>159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Z44" s="19"/>
      <c r="AA44" s="19"/>
      <c r="AB44" s="19"/>
    </row>
    <row r="45" spans="1:28" s="25" customFormat="1">
      <c r="A45" s="27"/>
      <c r="B45" s="30"/>
      <c r="C45" s="30" t="s">
        <v>160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Z45" s="19"/>
      <c r="AA45" s="19"/>
      <c r="AB45" s="19"/>
    </row>
    <row r="46" spans="1:28">
      <c r="A46" s="2"/>
      <c r="B46" s="30">
        <v>2</v>
      </c>
      <c r="C46" s="40" t="s">
        <v>163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28">
      <c r="A47" s="2"/>
      <c r="B47" s="30">
        <v>3</v>
      </c>
      <c r="C47" s="40" t="s">
        <v>161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28">
      <c r="A48" s="2"/>
      <c r="B48" s="30">
        <v>4</v>
      </c>
      <c r="C48" s="40" t="s">
        <v>162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</sheetData>
  <sheetProtection algorithmName="SHA-512" hashValue="oVlU9F8YuIBABwJ8p3btVnyPj+S5ICIkks6r8EjeW7TKxVKExACUQETay09SjNiuKr0g0ulBq08FdTv+a83s6A==" saltValue="DilYeUXTjTZlTLQ+cbGlzA==" spinCount="100000" sheet="1" objects="1" scenarios="1" insertRows="0" deleteRows="0"/>
  <mergeCells count="26">
    <mergeCell ref="C21:D21"/>
    <mergeCell ref="E21:N21"/>
    <mergeCell ref="J18:N18"/>
    <mergeCell ref="J19:N19"/>
    <mergeCell ref="H28:J28"/>
    <mergeCell ref="K28:M28"/>
    <mergeCell ref="C25:H25"/>
    <mergeCell ref="J20:N20"/>
    <mergeCell ref="C22:N22"/>
    <mergeCell ref="J14:N14"/>
    <mergeCell ref="J16:N16"/>
    <mergeCell ref="J11:N11"/>
    <mergeCell ref="J17:N17"/>
    <mergeCell ref="J13:N13"/>
    <mergeCell ref="J15:N15"/>
    <mergeCell ref="J12:N12"/>
    <mergeCell ref="C35:M38"/>
    <mergeCell ref="C29:G29"/>
    <mergeCell ref="C30:G30"/>
    <mergeCell ref="C31:G31"/>
    <mergeCell ref="K29:M29"/>
    <mergeCell ref="K30:M30"/>
    <mergeCell ref="K31:M31"/>
    <mergeCell ref="H29:J29"/>
    <mergeCell ref="H30:J30"/>
    <mergeCell ref="H31:J31"/>
  </mergeCells>
  <phoneticPr fontId="1"/>
  <conditionalFormatting sqref="C30">
    <cfRule type="containsText" dxfId="3" priority="2" operator="containsText" text="要調整">
      <formula>NOT(ISERROR(SEARCH("要調整",C30)))</formula>
    </cfRule>
  </conditionalFormatting>
  <conditionalFormatting sqref="C21:D21">
    <cfRule type="expression" dxfId="2" priority="1">
      <formula>$C$21=""</formula>
    </cfRule>
  </conditionalFormatting>
  <dataValidations count="5">
    <dataValidation type="list" allowBlank="1" showInputMessage="1" showErrorMessage="1" sqref="I7" xr:uid="{00000000-0002-0000-0000-000000000000}">
      <formula1>$Z$13:$Z$19</formula1>
    </dataValidation>
    <dataValidation type="textLength" allowBlank="1" showInputMessage="1" showErrorMessage="1" error="13桁の法人番号を入力ください。" sqref="J13:N13" xr:uid="{92C5CBC8-7A59-40BD-B7E6-F0D094DF9D67}">
      <formula1>13</formula1>
      <formula2>13</formula2>
    </dataValidation>
    <dataValidation type="list" allowBlank="1" showInputMessage="1" showErrorMessage="1" sqref="K7" xr:uid="{00000000-0002-0000-0000-000001000000}">
      <formula1>$AA$7:$AA$18</formula1>
    </dataValidation>
    <dataValidation type="list" allowBlank="1" showInputMessage="1" showErrorMessage="1" sqref="R16" xr:uid="{00000000-0002-0000-0000-000002000000}">
      <formula1>$AB$7:$AB$36</formula1>
    </dataValidation>
    <dataValidation type="list" allowBlank="1" showInputMessage="1" showErrorMessage="1" sqref="M7" xr:uid="{81E49F2A-3B68-43CF-B212-4150947F6B1B}">
      <formula1>$AB$7:$AB$37</formula1>
    </dataValidation>
  </dataValidations>
  <pageMargins left="0.7" right="0.7" top="0.75" bottom="0.75" header="0.3" footer="0.3"/>
  <pageSetup paperSize="9" scale="70" fitToHeight="0" orientation="portrait" r:id="rId1"/>
  <headerFooter differentFirst="1"/>
  <ignoredErrors>
    <ignoredError sqref="B40 B34 B24 B2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L290"/>
  <sheetViews>
    <sheetView showGridLines="0" view="pageBreakPreview" zoomScale="70" zoomScaleNormal="85" zoomScaleSheetLayoutView="70" workbookViewId="0">
      <selection activeCell="D7" sqref="D7:E7"/>
    </sheetView>
  </sheetViews>
  <sheetFormatPr defaultColWidth="9" defaultRowHeight="13.5"/>
  <cols>
    <col min="1" max="1" width="1.5" style="14" customWidth="1"/>
    <col min="2" max="2" width="13.375" style="14" customWidth="1"/>
    <col min="3" max="3" width="29.5" style="14" customWidth="1"/>
    <col min="4" max="4" width="9.875" style="14" customWidth="1"/>
    <col min="5" max="5" width="18.375" style="14" customWidth="1"/>
    <col min="6" max="7" width="27.625" style="14" customWidth="1"/>
    <col min="8" max="8" width="12.625" style="14" customWidth="1"/>
    <col min="9" max="9" width="26.625" style="14" customWidth="1"/>
    <col min="10" max="12" width="30.625" style="14" customWidth="1"/>
    <col min="13" max="16384" width="9" style="14"/>
  </cols>
  <sheetData>
    <row r="1" spans="2:12" s="74" customFormat="1"/>
    <row r="2" spans="2:12" s="74" customFormat="1" ht="17.25">
      <c r="B2" s="38" t="s">
        <v>175</v>
      </c>
      <c r="C2" s="38"/>
      <c r="D2" s="37"/>
    </row>
    <row r="3" spans="2:12" s="74" customFormat="1" ht="18.75">
      <c r="B3" s="53" t="s">
        <v>74</v>
      </c>
      <c r="C3" s="34"/>
      <c r="D3" s="37"/>
    </row>
    <row r="4" spans="2:12" s="74" customFormat="1" ht="17.25">
      <c r="B4" s="37"/>
      <c r="C4" s="37"/>
      <c r="D4" s="37"/>
      <c r="I4" s="75"/>
      <c r="J4" s="75"/>
      <c r="K4" s="75"/>
      <c r="L4" s="75"/>
    </row>
    <row r="5" spans="2:12" s="74" customFormat="1" ht="18" customHeight="1">
      <c r="B5" s="45" t="s">
        <v>35</v>
      </c>
      <c r="C5" s="132" t="s">
        <v>0</v>
      </c>
      <c r="D5" s="45" t="s">
        <v>57</v>
      </c>
      <c r="E5" s="74">
        <f>IF(C5="",,VLOOKUP(C5,'算出（非表示）'!$B$4:$C$21,2,0))</f>
        <v>1100</v>
      </c>
      <c r="F5" s="76"/>
      <c r="G5" s="35"/>
      <c r="I5" s="31" t="s">
        <v>40</v>
      </c>
      <c r="J5" s="54" t="s">
        <v>60</v>
      </c>
      <c r="K5" s="54" t="s">
        <v>59</v>
      </c>
      <c r="L5" s="54" t="s">
        <v>81</v>
      </c>
    </row>
    <row r="6" spans="2:12" ht="18" customHeight="1">
      <c r="B6" s="183" t="s">
        <v>32</v>
      </c>
      <c r="C6" s="184"/>
      <c r="D6" s="131" t="str">
        <f>提出様式!$C$21</f>
        <v/>
      </c>
      <c r="E6" s="73" t="s">
        <v>80</v>
      </c>
      <c r="F6" s="46" t="s">
        <v>58</v>
      </c>
      <c r="G6" s="46" t="s">
        <v>82</v>
      </c>
      <c r="I6" s="31" t="s">
        <v>38</v>
      </c>
      <c r="J6" s="42" t="str">
        <f>IF(AND(D14="",D25="",D36="",D47="",D58="",D69="",D80="",D91="",D102="",D113="",D124="",D135="",D146="",D157="",D168="",D179="",D190="",D201),"",SUM(D14,D25,D36,D47,D58,D69,D80,D91,D102,D113,D124,D135,D146,D157,D168,D179,D190,D201))</f>
        <v/>
      </c>
      <c r="K6" s="42" t="str">
        <f>IF(AND(F14="",F25="",F36="",F47="",F58="",F69="",F80="",F91="",F102="",F113="",F124="",F135="",F146="",F157="",F168="",F179="",F190="",F201),"",SUM(F14,F25,F36,F47,F58,F69,F80,F91,F102,F113,F124,F135,F146,F157,F168,F179,F190,F201))</f>
        <v/>
      </c>
      <c r="L6" s="42" t="str">
        <f>IF(AND(G14="",G25="",G36="",G47="",G58="",G69="",G80="",G91="",G102="",G113="",G124="",G135="",G146="",G157="",G168="",G179="",G190="",G201),"",SUM(G14,G25,G36,G47,G58,G69,G80,G91,G102,G113,G124,G135,G146,G157,G168,G179,G190,G201))</f>
        <v/>
      </c>
    </row>
    <row r="7" spans="2:12" s="74" customFormat="1" ht="18.75">
      <c r="B7" s="179" t="s">
        <v>46</v>
      </c>
      <c r="C7" s="180"/>
      <c r="D7" s="187"/>
      <c r="E7" s="187"/>
      <c r="F7" s="129"/>
      <c r="G7" s="129"/>
      <c r="I7" s="32" t="s">
        <v>50</v>
      </c>
      <c r="J7" s="31" t="str">
        <f>IF(AND(D10="",D21="",D32="",D43="",D54="",D65="",D76="",D87="",D98="",D109="",D120="",D131="",D142="",D153="",D164="",D175="",D186="",D197),"",SUM(D10,D21,D32,D43,D54,D65,D76,D87,D98,D109,D120,D131,D142,D153,D164,D175,D186,D197))</f>
        <v/>
      </c>
      <c r="K7" s="31" t="str">
        <f t="shared" ref="K7:L9" si="0">IF(AND(F10="",F21="",F32="",F43="",F54="",F65="",F76="",F87="",F98="",F109="",F120="",F131="",F142="",F153="",F164="",F175="",F186="",F197),"",SUM(F10,F21,F32,F43,F54,F65,F76,F87,F98,F109,F120,F131,F142,F153,F164,F175,F186,F197))</f>
        <v/>
      </c>
      <c r="L7" s="31" t="str">
        <f t="shared" si="0"/>
        <v/>
      </c>
    </row>
    <row r="8" spans="2:12" s="74" customFormat="1" ht="18.75">
      <c r="B8" s="179" t="s">
        <v>68</v>
      </c>
      <c r="C8" s="180"/>
      <c r="D8" s="187"/>
      <c r="E8" s="187"/>
      <c r="F8" s="129"/>
      <c r="G8" s="129"/>
      <c r="H8" s="76"/>
      <c r="I8" s="32" t="s">
        <v>71</v>
      </c>
      <c r="J8" s="31" t="str">
        <f t="shared" ref="J8:J9" si="1">IF(AND(D11="",D22="",D33="",D44="",D55="",D66="",D77="",D88="",D99="",D110="",D121="",D132="",D143="",D154="",D165="",D176="",D187="",D198),"",SUM(D11,D22,D33,D44,D55,D66,D77,D88,D99,D110,D121,D132,D143,D154,D165,D176,D187,D198))</f>
        <v/>
      </c>
      <c r="K8" s="31" t="str">
        <f t="shared" si="0"/>
        <v/>
      </c>
      <c r="L8" s="31" t="str">
        <f t="shared" si="0"/>
        <v/>
      </c>
    </row>
    <row r="9" spans="2:12" s="74" customFormat="1" ht="18.75">
      <c r="B9" s="179" t="s">
        <v>47</v>
      </c>
      <c r="C9" s="180"/>
      <c r="D9" s="187"/>
      <c r="E9" s="187"/>
      <c r="F9" s="129"/>
      <c r="G9" s="129"/>
      <c r="H9" s="76"/>
      <c r="I9" s="32" t="s">
        <v>39</v>
      </c>
      <c r="J9" s="31" t="str">
        <f t="shared" si="1"/>
        <v/>
      </c>
      <c r="K9" s="31" t="str">
        <f t="shared" si="0"/>
        <v/>
      </c>
      <c r="L9" s="31" t="str">
        <f t="shared" si="0"/>
        <v/>
      </c>
    </row>
    <row r="10" spans="2:12" s="74" customFormat="1" ht="17.25">
      <c r="B10" s="174" t="s">
        <v>44</v>
      </c>
      <c r="C10" s="175"/>
      <c r="D10" s="176" t="str">
        <f>IF($D7="","",D7*$E5)</f>
        <v/>
      </c>
      <c r="E10" s="176"/>
      <c r="F10" s="79" t="str">
        <f>IF(F7="","",F7*$E5)</f>
        <v/>
      </c>
      <c r="G10" s="79" t="str">
        <f>IF($G7="","",G7*$E5)</f>
        <v/>
      </c>
      <c r="H10" s="76"/>
      <c r="K10" s="47" t="s">
        <v>97</v>
      </c>
    </row>
    <row r="11" spans="2:12" s="74" customFormat="1" ht="17.25">
      <c r="B11" s="174" t="s">
        <v>70</v>
      </c>
      <c r="C11" s="175"/>
      <c r="D11" s="176" t="str">
        <f>IF(D8="","",D8*$E5)</f>
        <v/>
      </c>
      <c r="E11" s="176"/>
      <c r="F11" s="79" t="str">
        <f>IF(F8="","",F8*$E5)</f>
        <v/>
      </c>
      <c r="G11" s="79" t="str">
        <f>IF(G8="","",G8*$E5)</f>
        <v/>
      </c>
      <c r="L11" s="76"/>
    </row>
    <row r="12" spans="2:12" s="74" customFormat="1" ht="18.75">
      <c r="B12" s="174" t="s">
        <v>45</v>
      </c>
      <c r="C12" s="175"/>
      <c r="D12" s="177" t="str">
        <f>IF(D9="","",D9*$E5)</f>
        <v/>
      </c>
      <c r="E12" s="178"/>
      <c r="F12" s="79" t="str">
        <f>IF(F9="","",F9*$E5)</f>
        <v/>
      </c>
      <c r="G12" s="79" t="str">
        <f>IF(G9="","",G9*$E5)</f>
        <v/>
      </c>
      <c r="L12" s="33"/>
    </row>
    <row r="13" spans="2:12" s="74" customFormat="1" ht="18.75">
      <c r="B13" s="179" t="s">
        <v>31</v>
      </c>
      <c r="C13" s="180"/>
      <c r="D13" s="185" t="str">
        <f>IF(AND(D7="",D9=""),"",D7+D9-D8)</f>
        <v/>
      </c>
      <c r="E13" s="186"/>
      <c r="F13" s="80" t="str">
        <f>IF(AND(F7="",F9=""),"",F7+F9-F8)</f>
        <v/>
      </c>
      <c r="G13" s="80" t="str">
        <f>IF(AND(G7="",G9=""),"",G7+G9-G8)</f>
        <v/>
      </c>
      <c r="L13" s="33"/>
    </row>
    <row r="14" spans="2:12" s="74" customFormat="1" ht="18.75">
      <c r="B14" s="174" t="s">
        <v>37</v>
      </c>
      <c r="C14" s="175"/>
      <c r="D14" s="176" t="str">
        <f>IF(D13="","",D13*$E5)</f>
        <v/>
      </c>
      <c r="E14" s="176"/>
      <c r="F14" s="79" t="str">
        <f>IF(F13="","",F13*$E5)</f>
        <v/>
      </c>
      <c r="G14" s="79" t="str">
        <f>IF(G13="","",G13*$E5)</f>
        <v/>
      </c>
      <c r="L14" s="33"/>
    </row>
    <row r="15" spans="2:12" s="74" customFormat="1" ht="18.75">
      <c r="D15" s="37"/>
      <c r="L15" s="33"/>
    </row>
    <row r="16" spans="2:12" s="74" customFormat="1" ht="18.75">
      <c r="B16" s="37" t="s">
        <v>35</v>
      </c>
      <c r="C16" s="132" t="s">
        <v>1</v>
      </c>
      <c r="D16" s="37" t="s">
        <v>19</v>
      </c>
      <c r="E16" s="74">
        <f>IF(C16="",,VLOOKUP(C16,'算出（非表示）'!$B$4:$C$21,2,0))</f>
        <v>1430</v>
      </c>
      <c r="L16" s="33"/>
    </row>
    <row r="17" spans="2:12" ht="17.25">
      <c r="B17" s="183" t="s">
        <v>32</v>
      </c>
      <c r="C17" s="184"/>
      <c r="D17" s="130" t="str">
        <f>D$6</f>
        <v/>
      </c>
      <c r="E17" s="73" t="s">
        <v>80</v>
      </c>
      <c r="F17" s="46" t="s">
        <v>58</v>
      </c>
      <c r="G17" s="46" t="s">
        <v>82</v>
      </c>
      <c r="H17" s="77"/>
      <c r="L17" s="77"/>
    </row>
    <row r="18" spans="2:12" s="74" customFormat="1" ht="18.75">
      <c r="B18" s="179" t="s">
        <v>46</v>
      </c>
      <c r="C18" s="180"/>
      <c r="D18" s="181"/>
      <c r="E18" s="182"/>
      <c r="F18" s="81"/>
      <c r="G18" s="81"/>
      <c r="H18" s="43"/>
      <c r="L18" s="28"/>
    </row>
    <row r="19" spans="2:12" s="74" customFormat="1" ht="18.75">
      <c r="B19" s="179" t="s">
        <v>68</v>
      </c>
      <c r="C19" s="180"/>
      <c r="D19" s="181"/>
      <c r="E19" s="182"/>
      <c r="F19" s="81"/>
      <c r="G19" s="81"/>
      <c r="H19" s="30"/>
      <c r="L19" s="29"/>
    </row>
    <row r="20" spans="2:12" s="74" customFormat="1" ht="18.75">
      <c r="B20" s="179" t="s">
        <v>47</v>
      </c>
      <c r="C20" s="180"/>
      <c r="D20" s="181"/>
      <c r="E20" s="182"/>
      <c r="F20" s="81"/>
      <c r="G20" s="81"/>
      <c r="H20" s="30"/>
      <c r="L20" s="29"/>
    </row>
    <row r="21" spans="2:12" s="74" customFormat="1" ht="17.25">
      <c r="B21" s="174" t="s">
        <v>69</v>
      </c>
      <c r="C21" s="175"/>
      <c r="D21" s="176" t="str">
        <f>IF($D18="","",D18*$E16)</f>
        <v/>
      </c>
      <c r="E21" s="176"/>
      <c r="F21" s="79" t="str">
        <f>IF(F18="","",F18*$E16)</f>
        <v/>
      </c>
      <c r="G21" s="79" t="str">
        <f>IF($G18="","",G18*$E16)</f>
        <v/>
      </c>
      <c r="H21" s="28"/>
      <c r="I21" s="28"/>
      <c r="J21" s="28"/>
      <c r="K21" s="28"/>
      <c r="L21" s="28"/>
    </row>
    <row r="22" spans="2:12" s="74" customFormat="1" ht="18.75">
      <c r="B22" s="174" t="s">
        <v>70</v>
      </c>
      <c r="C22" s="175"/>
      <c r="D22" s="176" t="str">
        <f>IF(D19="","",D19*$E16)</f>
        <v/>
      </c>
      <c r="E22" s="176"/>
      <c r="F22" s="79" t="str">
        <f>IF(F19="","",F19*$E16)</f>
        <v/>
      </c>
      <c r="G22" s="79" t="str">
        <f>IF(G19="","",G19*$E16)</f>
        <v/>
      </c>
      <c r="H22" s="30"/>
      <c r="I22" s="30"/>
      <c r="J22" s="30"/>
      <c r="K22" s="30"/>
      <c r="L22" s="30"/>
    </row>
    <row r="23" spans="2:12" s="74" customFormat="1" ht="18.75">
      <c r="B23" s="174" t="s">
        <v>45</v>
      </c>
      <c r="C23" s="175"/>
      <c r="D23" s="177" t="str">
        <f>IF(D20="","",D20*$E16)</f>
        <v/>
      </c>
      <c r="E23" s="178"/>
      <c r="F23" s="79" t="str">
        <f>IF(F20="","",F20*$E16)</f>
        <v/>
      </c>
      <c r="G23" s="79" t="str">
        <f>IF(G20="","",G20*$E16)</f>
        <v/>
      </c>
      <c r="H23" s="30"/>
      <c r="I23" s="29"/>
      <c r="J23" s="29"/>
      <c r="K23" s="29"/>
      <c r="L23" s="29"/>
    </row>
    <row r="24" spans="2:12" s="74" customFormat="1" ht="18.75">
      <c r="B24" s="179" t="s">
        <v>31</v>
      </c>
      <c r="C24" s="180"/>
      <c r="D24" s="185" t="str">
        <f>IF(AND(D18="",D20=""),"",D18+D20-D19)</f>
        <v/>
      </c>
      <c r="E24" s="186"/>
      <c r="F24" s="80" t="str">
        <f>IF(AND(F18="",F20=""),"",F18+F20-F19)</f>
        <v/>
      </c>
      <c r="G24" s="80" t="str">
        <f>IF(AND(G18="",G20=""),"",G18+G20-G19)</f>
        <v/>
      </c>
      <c r="H24" s="36"/>
      <c r="I24" s="29"/>
      <c r="J24" s="29"/>
      <c r="K24" s="29"/>
      <c r="L24" s="29"/>
    </row>
    <row r="25" spans="2:12" s="74" customFormat="1" ht="18.75">
      <c r="B25" s="174" t="s">
        <v>37</v>
      </c>
      <c r="C25" s="175"/>
      <c r="D25" s="176" t="str">
        <f>IF(D24="","",D24*$E16)</f>
        <v/>
      </c>
      <c r="E25" s="176"/>
      <c r="F25" s="79" t="str">
        <f>IF(F24="","",F24*$E16)</f>
        <v/>
      </c>
      <c r="G25" s="79" t="str">
        <f>IF(G24="","",G24*$E16)</f>
        <v/>
      </c>
      <c r="H25" s="36"/>
      <c r="I25" s="29"/>
      <c r="J25" s="29"/>
      <c r="K25" s="29"/>
      <c r="L25" s="29"/>
    </row>
    <row r="26" spans="2:12" s="74" customFormat="1" ht="18.75">
      <c r="B26" s="35"/>
      <c r="C26" s="35"/>
      <c r="D26" s="35"/>
      <c r="H26" s="36"/>
      <c r="I26" s="29"/>
      <c r="J26" s="29"/>
      <c r="K26" s="29"/>
      <c r="L26" s="29"/>
    </row>
    <row r="27" spans="2:12" s="74" customFormat="1" ht="18.75">
      <c r="B27" s="37" t="s">
        <v>35</v>
      </c>
      <c r="C27" s="132" t="s">
        <v>2</v>
      </c>
      <c r="D27" s="37" t="s">
        <v>19</v>
      </c>
      <c r="E27" s="74">
        <f>IF(C27="",,VLOOKUP(C27,'算出（非表示）'!$B$4:$C$21,2,0))</f>
        <v>353</v>
      </c>
      <c r="H27" s="36"/>
      <c r="I27" s="29"/>
      <c r="J27" s="29"/>
      <c r="K27" s="29"/>
      <c r="L27" s="29"/>
    </row>
    <row r="28" spans="2:12" ht="18.75">
      <c r="B28" s="183" t="s">
        <v>32</v>
      </c>
      <c r="C28" s="184"/>
      <c r="D28" s="130" t="str">
        <f>D$6</f>
        <v/>
      </c>
      <c r="E28" s="73" t="s">
        <v>80</v>
      </c>
      <c r="F28" s="46" t="s">
        <v>58</v>
      </c>
      <c r="G28" s="46" t="s">
        <v>82</v>
      </c>
      <c r="H28" s="23"/>
      <c r="I28" s="44"/>
      <c r="J28" s="44"/>
      <c r="K28" s="44"/>
      <c r="L28" s="44"/>
    </row>
    <row r="29" spans="2:12" s="74" customFormat="1" ht="18.75">
      <c r="B29" s="179" t="s">
        <v>46</v>
      </c>
      <c r="C29" s="180"/>
      <c r="D29" s="181"/>
      <c r="E29" s="182"/>
      <c r="F29" s="81"/>
      <c r="G29" s="81"/>
      <c r="H29" s="36"/>
      <c r="I29" s="29"/>
      <c r="J29" s="29"/>
      <c r="K29" s="29"/>
      <c r="L29" s="29"/>
    </row>
    <row r="30" spans="2:12" s="74" customFormat="1" ht="18.75">
      <c r="B30" s="179" t="s">
        <v>68</v>
      </c>
      <c r="C30" s="180"/>
      <c r="D30" s="181"/>
      <c r="E30" s="182"/>
      <c r="F30" s="81"/>
      <c r="G30" s="81"/>
      <c r="H30" s="36"/>
      <c r="I30" s="29"/>
      <c r="J30" s="29"/>
      <c r="K30" s="29"/>
      <c r="L30" s="29"/>
    </row>
    <row r="31" spans="2:12" s="74" customFormat="1" ht="18.75">
      <c r="B31" s="179" t="s">
        <v>47</v>
      </c>
      <c r="C31" s="180"/>
      <c r="D31" s="181"/>
      <c r="E31" s="182"/>
      <c r="F31" s="81"/>
      <c r="G31" s="81"/>
      <c r="H31" s="36"/>
      <c r="I31" s="29"/>
      <c r="J31" s="29"/>
      <c r="K31" s="29"/>
      <c r="L31" s="29"/>
    </row>
    <row r="32" spans="2:12" s="74" customFormat="1" ht="18.75">
      <c r="B32" s="174" t="s">
        <v>44</v>
      </c>
      <c r="C32" s="175"/>
      <c r="D32" s="176" t="str">
        <f>IF($D29="","",D29*$E27)</f>
        <v/>
      </c>
      <c r="E32" s="176"/>
      <c r="F32" s="79" t="str">
        <f>IF(F29="","",F29*$E27)</f>
        <v/>
      </c>
      <c r="G32" s="79" t="str">
        <f>IF($G29="","",G29*$E27)</f>
        <v/>
      </c>
      <c r="H32" s="36"/>
      <c r="I32" s="29"/>
      <c r="J32" s="29"/>
      <c r="K32" s="29"/>
      <c r="L32" s="29"/>
    </row>
    <row r="33" spans="2:12" s="74" customFormat="1" ht="18.75">
      <c r="B33" s="174" t="s">
        <v>70</v>
      </c>
      <c r="C33" s="175"/>
      <c r="D33" s="176" t="str">
        <f>IF(D30="","",D30*$E27)</f>
        <v/>
      </c>
      <c r="E33" s="176"/>
      <c r="F33" s="79" t="str">
        <f>IF(F30="","",F30*$E27)</f>
        <v/>
      </c>
      <c r="G33" s="79" t="str">
        <f>IF(G30="","",G30*$E27)</f>
        <v/>
      </c>
      <c r="H33" s="36"/>
      <c r="I33" s="29"/>
      <c r="J33" s="29"/>
      <c r="K33" s="29"/>
      <c r="L33" s="29"/>
    </row>
    <row r="34" spans="2:12" s="74" customFormat="1" ht="18.75">
      <c r="B34" s="174" t="s">
        <v>45</v>
      </c>
      <c r="C34" s="175"/>
      <c r="D34" s="177" t="str">
        <f>IF(D31="","",D31*$E27)</f>
        <v/>
      </c>
      <c r="E34" s="178"/>
      <c r="F34" s="79" t="str">
        <f>IF(F31="","",F31*$E27)</f>
        <v/>
      </c>
      <c r="G34" s="79" t="str">
        <f>IF(G31="","",G31*$E27)</f>
        <v/>
      </c>
      <c r="H34" s="36"/>
      <c r="I34" s="29"/>
      <c r="J34" s="29"/>
      <c r="K34" s="29"/>
      <c r="L34" s="29"/>
    </row>
    <row r="35" spans="2:12" s="74" customFormat="1" ht="18.75">
      <c r="B35" s="179" t="s">
        <v>31</v>
      </c>
      <c r="C35" s="180"/>
      <c r="D35" s="185" t="str">
        <f>IF(AND(D29="",D31=""),"",D29+D31-D30)</f>
        <v/>
      </c>
      <c r="E35" s="186"/>
      <c r="F35" s="80" t="str">
        <f>IF(AND(F29="",F31=""),"",F29+F31-F30)</f>
        <v/>
      </c>
      <c r="G35" s="80" t="str">
        <f>IF(AND(G29="",G31=""),"",G29+G31-G30)</f>
        <v/>
      </c>
      <c r="H35" s="36"/>
      <c r="I35" s="29"/>
      <c r="J35" s="29"/>
      <c r="K35" s="29"/>
      <c r="L35" s="29"/>
    </row>
    <row r="36" spans="2:12" s="74" customFormat="1" ht="18.75">
      <c r="B36" s="174" t="s">
        <v>37</v>
      </c>
      <c r="C36" s="175"/>
      <c r="D36" s="176" t="str">
        <f>IF(D35="","",D35*$E27)</f>
        <v/>
      </c>
      <c r="E36" s="176"/>
      <c r="F36" s="79" t="str">
        <f>IF(F35="","",F35*$E27)</f>
        <v/>
      </c>
      <c r="G36" s="79" t="str">
        <f>IF(G35="","",G35*$E27)</f>
        <v/>
      </c>
      <c r="H36" s="36"/>
      <c r="I36" s="29"/>
      <c r="J36" s="29"/>
      <c r="K36" s="29"/>
      <c r="L36" s="29"/>
    </row>
    <row r="37" spans="2:12" s="74" customFormat="1" ht="18.75">
      <c r="D37" s="37"/>
      <c r="H37" s="36"/>
      <c r="I37" s="29"/>
      <c r="J37" s="29"/>
      <c r="K37" s="29"/>
      <c r="L37" s="29"/>
    </row>
    <row r="38" spans="2:12" s="74" customFormat="1" ht="18.75">
      <c r="B38" s="37" t="s">
        <v>35</v>
      </c>
      <c r="C38" s="132" t="s">
        <v>3</v>
      </c>
      <c r="D38" s="37" t="s">
        <v>19</v>
      </c>
      <c r="E38" s="74">
        <f>IF(C38="",,VLOOKUP(C38,'算出（非表示）'!$B$4:$C$21,2,0))</f>
        <v>1030</v>
      </c>
      <c r="H38" s="36"/>
      <c r="I38" s="29"/>
      <c r="J38" s="29"/>
      <c r="K38" s="29"/>
      <c r="L38" s="29"/>
    </row>
    <row r="39" spans="2:12" ht="18.75">
      <c r="B39" s="183" t="s">
        <v>52</v>
      </c>
      <c r="C39" s="184"/>
      <c r="D39" s="130" t="str">
        <f>D$6</f>
        <v/>
      </c>
      <c r="E39" s="73" t="s">
        <v>80</v>
      </c>
      <c r="F39" s="46" t="s">
        <v>58</v>
      </c>
      <c r="G39" s="46" t="s">
        <v>82</v>
      </c>
      <c r="H39" s="23"/>
      <c r="I39" s="44"/>
      <c r="J39" s="44"/>
      <c r="K39" s="44"/>
      <c r="L39" s="44"/>
    </row>
    <row r="40" spans="2:12" s="74" customFormat="1" ht="18.75">
      <c r="B40" s="179" t="s">
        <v>51</v>
      </c>
      <c r="C40" s="180"/>
      <c r="D40" s="181"/>
      <c r="E40" s="182"/>
      <c r="F40" s="81"/>
      <c r="G40" s="81"/>
      <c r="H40" s="36"/>
      <c r="I40" s="29"/>
      <c r="J40" s="29"/>
      <c r="K40" s="29"/>
      <c r="L40" s="29"/>
    </row>
    <row r="41" spans="2:12" s="74" customFormat="1" ht="17.25">
      <c r="B41" s="179" t="s">
        <v>68</v>
      </c>
      <c r="C41" s="180"/>
      <c r="D41" s="181"/>
      <c r="E41" s="182"/>
      <c r="F41" s="81"/>
      <c r="G41" s="81"/>
    </row>
    <row r="42" spans="2:12" s="74" customFormat="1" ht="17.25">
      <c r="B42" s="179" t="s">
        <v>47</v>
      </c>
      <c r="C42" s="180"/>
      <c r="D42" s="181"/>
      <c r="E42" s="182"/>
      <c r="F42" s="81"/>
      <c r="G42" s="81"/>
    </row>
    <row r="43" spans="2:12" s="74" customFormat="1" ht="17.25">
      <c r="B43" s="174" t="s">
        <v>44</v>
      </c>
      <c r="C43" s="175"/>
      <c r="D43" s="176" t="str">
        <f>IF($D40="","",D40*$E38)</f>
        <v/>
      </c>
      <c r="E43" s="176"/>
      <c r="F43" s="79" t="str">
        <f>IF(F40="","",F40*$E38)</f>
        <v/>
      </c>
      <c r="G43" s="79" t="str">
        <f>IF($G40="","",G40*$E38)</f>
        <v/>
      </c>
    </row>
    <row r="44" spans="2:12" s="74" customFormat="1" ht="17.25">
      <c r="B44" s="174" t="s">
        <v>70</v>
      </c>
      <c r="C44" s="175"/>
      <c r="D44" s="176" t="str">
        <f>IF(D41="","",D41*$E38)</f>
        <v/>
      </c>
      <c r="E44" s="176"/>
      <c r="F44" s="79" t="str">
        <f>IF(F41="","",F41*$E38)</f>
        <v/>
      </c>
      <c r="G44" s="79" t="str">
        <f>IF(G41="","",G41*$E38)</f>
        <v/>
      </c>
    </row>
    <row r="45" spans="2:12" s="74" customFormat="1" ht="17.25">
      <c r="B45" s="174" t="s">
        <v>45</v>
      </c>
      <c r="C45" s="175"/>
      <c r="D45" s="177" t="str">
        <f>IF(D42="","",D42*$E38)</f>
        <v/>
      </c>
      <c r="E45" s="178"/>
      <c r="F45" s="79" t="str">
        <f>IF(F42="","",F42*$E38)</f>
        <v/>
      </c>
      <c r="G45" s="79" t="str">
        <f>IF(G42="","",G42*$E38)</f>
        <v/>
      </c>
    </row>
    <row r="46" spans="2:12" s="74" customFormat="1" ht="17.25">
      <c r="B46" s="179" t="s">
        <v>31</v>
      </c>
      <c r="C46" s="180"/>
      <c r="D46" s="185" t="str">
        <f>IF(AND(D40="",D42=""),"",D40+D42-D41)</f>
        <v/>
      </c>
      <c r="E46" s="186"/>
      <c r="F46" s="80" t="str">
        <f>IF(AND(F40="",F42=""),"",F40+F42-F41)</f>
        <v/>
      </c>
      <c r="G46" s="80" t="str">
        <f>IF(AND(G40="",G42=""),"",G40+G42-G41)</f>
        <v/>
      </c>
    </row>
    <row r="47" spans="2:12" s="74" customFormat="1" ht="17.25">
      <c r="B47" s="174" t="s">
        <v>37</v>
      </c>
      <c r="C47" s="175"/>
      <c r="D47" s="176" t="str">
        <f>IF(D46="","",D46*$E38)</f>
        <v/>
      </c>
      <c r="E47" s="176"/>
      <c r="F47" s="79" t="str">
        <f>IF(F46="","",F46*$E38)</f>
        <v/>
      </c>
      <c r="G47" s="79" t="str">
        <f>IF(G46="","",G46*$E38)</f>
        <v/>
      </c>
    </row>
    <row r="48" spans="2:12" s="74" customFormat="1" ht="17.25">
      <c r="D48" s="37"/>
    </row>
    <row r="49" spans="2:7" s="74" customFormat="1" ht="17.25">
      <c r="B49" s="37" t="s">
        <v>35</v>
      </c>
      <c r="C49" s="132" t="s">
        <v>4</v>
      </c>
      <c r="D49" s="37" t="s">
        <v>19</v>
      </c>
      <c r="E49" s="74">
        <f>IF(C49="",,VLOOKUP(C49,'算出（非表示）'!$B$4:$C$21,2,0))</f>
        <v>794</v>
      </c>
    </row>
    <row r="50" spans="2:7" ht="17.25">
      <c r="B50" s="183" t="s">
        <v>32</v>
      </c>
      <c r="C50" s="184"/>
      <c r="D50" s="130" t="str">
        <f>D$6</f>
        <v/>
      </c>
      <c r="E50" s="73" t="s">
        <v>80</v>
      </c>
      <c r="F50" s="46" t="s">
        <v>58</v>
      </c>
      <c r="G50" s="46" t="s">
        <v>82</v>
      </c>
    </row>
    <row r="51" spans="2:7" s="74" customFormat="1" ht="17.25">
      <c r="B51" s="179" t="s">
        <v>46</v>
      </c>
      <c r="C51" s="180"/>
      <c r="D51" s="181"/>
      <c r="E51" s="182"/>
      <c r="F51" s="81"/>
      <c r="G51" s="81"/>
    </row>
    <row r="52" spans="2:7" s="74" customFormat="1" ht="17.25">
      <c r="B52" s="179" t="s">
        <v>68</v>
      </c>
      <c r="C52" s="180"/>
      <c r="D52" s="181"/>
      <c r="E52" s="182"/>
      <c r="F52" s="81"/>
      <c r="G52" s="81"/>
    </row>
    <row r="53" spans="2:7" s="74" customFormat="1" ht="17.25">
      <c r="B53" s="179" t="s">
        <v>47</v>
      </c>
      <c r="C53" s="180"/>
      <c r="D53" s="181"/>
      <c r="E53" s="182"/>
      <c r="F53" s="81"/>
      <c r="G53" s="81"/>
    </row>
    <row r="54" spans="2:7" s="74" customFormat="1" ht="17.25">
      <c r="B54" s="174" t="s">
        <v>44</v>
      </c>
      <c r="C54" s="175"/>
      <c r="D54" s="176" t="str">
        <f>IF($D51="","",D51*$E49)</f>
        <v/>
      </c>
      <c r="E54" s="176"/>
      <c r="F54" s="79" t="str">
        <f>IF(F51="","",F51*$E49)</f>
        <v/>
      </c>
      <c r="G54" s="79" t="str">
        <f>IF($G51="","",G51*$E49)</f>
        <v/>
      </c>
    </row>
    <row r="55" spans="2:7" s="74" customFormat="1" ht="17.25">
      <c r="B55" s="174" t="s">
        <v>70</v>
      </c>
      <c r="C55" s="175"/>
      <c r="D55" s="176" t="str">
        <f>IF(D52="","",D52*$E49)</f>
        <v/>
      </c>
      <c r="E55" s="176"/>
      <c r="F55" s="79" t="str">
        <f>IF(F52="","",F52*$E49)</f>
        <v/>
      </c>
      <c r="G55" s="79" t="str">
        <f>IF(G52="","",G52*$E49)</f>
        <v/>
      </c>
    </row>
    <row r="56" spans="2:7" s="74" customFormat="1" ht="17.25">
      <c r="B56" s="174" t="s">
        <v>45</v>
      </c>
      <c r="C56" s="175"/>
      <c r="D56" s="177" t="str">
        <f>IF(D53="","",D53*$E49)</f>
        <v/>
      </c>
      <c r="E56" s="178"/>
      <c r="F56" s="79" t="str">
        <f>IF(F53="","",F53*$E49)</f>
        <v/>
      </c>
      <c r="G56" s="79" t="str">
        <f>IF(G53="","",G53*$E49)</f>
        <v/>
      </c>
    </row>
    <row r="57" spans="2:7" s="74" customFormat="1" ht="17.25">
      <c r="B57" s="179" t="s">
        <v>31</v>
      </c>
      <c r="C57" s="180"/>
      <c r="D57" s="185" t="str">
        <f>IF(AND(D51="",D53=""),"",D51+D53-D52)</f>
        <v/>
      </c>
      <c r="E57" s="186"/>
      <c r="F57" s="80" t="str">
        <f>IF(AND(F51="",F53=""),"",F51+F53-F52)</f>
        <v/>
      </c>
      <c r="G57" s="80" t="str">
        <f>IF(AND(G51="",G53=""),"",G51+G53-G52)</f>
        <v/>
      </c>
    </row>
    <row r="58" spans="2:7" s="74" customFormat="1" ht="17.25">
      <c r="B58" s="174" t="s">
        <v>37</v>
      </c>
      <c r="C58" s="175"/>
      <c r="D58" s="176" t="str">
        <f>IF(D57="","",D57*$E49)</f>
        <v/>
      </c>
      <c r="E58" s="176"/>
      <c r="F58" s="79" t="str">
        <f>IF(F57="","",F57*$E49)</f>
        <v/>
      </c>
      <c r="G58" s="79" t="str">
        <f>IF(G57="","",G57*$E49)</f>
        <v/>
      </c>
    </row>
    <row r="59" spans="2:7" s="74" customFormat="1" ht="17.25">
      <c r="B59" s="35"/>
      <c r="C59" s="35"/>
      <c r="D59" s="35"/>
    </row>
    <row r="60" spans="2:7" s="74" customFormat="1" ht="17.25">
      <c r="B60" s="37" t="s">
        <v>35</v>
      </c>
      <c r="C60" s="132" t="s">
        <v>5</v>
      </c>
      <c r="D60" s="37" t="s">
        <v>19</v>
      </c>
      <c r="E60" s="74">
        <f>IF(C60="",,VLOOKUP(C60,'算出（非表示）'!$B$4:$C$21,2,0))</f>
        <v>3220</v>
      </c>
    </row>
    <row r="61" spans="2:7" ht="17.25">
      <c r="B61" s="183" t="s">
        <v>32</v>
      </c>
      <c r="C61" s="184"/>
      <c r="D61" s="130" t="str">
        <f>D$6</f>
        <v/>
      </c>
      <c r="E61" s="73" t="s">
        <v>80</v>
      </c>
      <c r="F61" s="46" t="s">
        <v>58</v>
      </c>
      <c r="G61" s="46" t="s">
        <v>82</v>
      </c>
    </row>
    <row r="62" spans="2:7" s="74" customFormat="1" ht="17.25">
      <c r="B62" s="179" t="s">
        <v>51</v>
      </c>
      <c r="C62" s="180"/>
      <c r="D62" s="181"/>
      <c r="E62" s="182"/>
      <c r="F62" s="81"/>
      <c r="G62" s="81"/>
    </row>
    <row r="63" spans="2:7" s="74" customFormat="1" ht="17.25">
      <c r="B63" s="179" t="s">
        <v>68</v>
      </c>
      <c r="C63" s="180"/>
      <c r="D63" s="181"/>
      <c r="E63" s="182"/>
      <c r="F63" s="81"/>
      <c r="G63" s="81"/>
    </row>
    <row r="64" spans="2:7" s="74" customFormat="1" ht="17.25">
      <c r="B64" s="179" t="s">
        <v>53</v>
      </c>
      <c r="C64" s="180"/>
      <c r="D64" s="181"/>
      <c r="E64" s="182"/>
      <c r="F64" s="81"/>
      <c r="G64" s="81"/>
    </row>
    <row r="65" spans="1:7" s="74" customFormat="1" ht="17.25">
      <c r="B65" s="174" t="s">
        <v>44</v>
      </c>
      <c r="C65" s="175"/>
      <c r="D65" s="176" t="str">
        <f>IF($D62="","",D62*$E60)</f>
        <v/>
      </c>
      <c r="E65" s="176"/>
      <c r="F65" s="79" t="str">
        <f>IF(F62="","",F62*$E60)</f>
        <v/>
      </c>
      <c r="G65" s="79" t="str">
        <f>IF($G62="","",G62*$E60)</f>
        <v/>
      </c>
    </row>
    <row r="66" spans="1:7" s="74" customFormat="1" ht="17.25">
      <c r="B66" s="174" t="s">
        <v>70</v>
      </c>
      <c r="C66" s="175"/>
      <c r="D66" s="176" t="str">
        <f>IF(D63="","",D63*$E60)</f>
        <v/>
      </c>
      <c r="E66" s="176"/>
      <c r="F66" s="79" t="str">
        <f>IF(F63="","",F63*$E60)</f>
        <v/>
      </c>
      <c r="G66" s="79" t="str">
        <f>IF(G63="","",G63*$E60)</f>
        <v/>
      </c>
    </row>
    <row r="67" spans="1:7" s="74" customFormat="1" ht="17.25">
      <c r="B67" s="174" t="s">
        <v>45</v>
      </c>
      <c r="C67" s="175"/>
      <c r="D67" s="177" t="str">
        <f>IF(D64="","",D64*$E60)</f>
        <v/>
      </c>
      <c r="E67" s="178"/>
      <c r="F67" s="79" t="str">
        <f>IF(F64="","",F64*$E60)</f>
        <v/>
      </c>
      <c r="G67" s="79" t="str">
        <f>IF(G64="","",G64*$E60)</f>
        <v/>
      </c>
    </row>
    <row r="68" spans="1:7" s="74" customFormat="1" ht="17.25">
      <c r="B68" s="179" t="s">
        <v>31</v>
      </c>
      <c r="C68" s="180"/>
      <c r="D68" s="185" t="str">
        <f>IF(AND(D62="",D64=""),"",D62+D64-D63)</f>
        <v/>
      </c>
      <c r="E68" s="186"/>
      <c r="F68" s="80" t="str">
        <f>IF(AND(F62="",F64=""),"",F62+F64-F63)</f>
        <v/>
      </c>
      <c r="G68" s="80" t="str">
        <f>IF(AND(G62="",G64=""),"",G62+G64-G63)</f>
        <v/>
      </c>
    </row>
    <row r="69" spans="1:7" s="74" customFormat="1" ht="17.25">
      <c r="B69" s="174" t="s">
        <v>37</v>
      </c>
      <c r="C69" s="175"/>
      <c r="D69" s="176" t="str">
        <f>IF(D68="","",D68*$E60)</f>
        <v/>
      </c>
      <c r="E69" s="176"/>
      <c r="F69" s="79" t="str">
        <f>IF(F68="","",F68*$E60)</f>
        <v/>
      </c>
      <c r="G69" s="79" t="str">
        <f>IF(G68="","",G68*$E60)</f>
        <v/>
      </c>
    </row>
    <row r="70" spans="1:7" s="74" customFormat="1" ht="17.25">
      <c r="D70" s="37"/>
    </row>
    <row r="71" spans="1:7" s="74" customFormat="1" ht="17.25">
      <c r="A71" s="76"/>
      <c r="B71" s="37" t="s">
        <v>35</v>
      </c>
      <c r="C71" s="132" t="s">
        <v>6</v>
      </c>
      <c r="D71" s="37" t="s">
        <v>19</v>
      </c>
      <c r="E71" s="74">
        <f>IF(C71="",,VLOOKUP(C71,'算出（非表示）'!$B$4:$C$21,2,0))</f>
        <v>1340</v>
      </c>
    </row>
    <row r="72" spans="1:7" ht="17.25">
      <c r="A72" s="77"/>
      <c r="B72" s="183" t="s">
        <v>32</v>
      </c>
      <c r="C72" s="184"/>
      <c r="D72" s="130" t="str">
        <f>D$6</f>
        <v/>
      </c>
      <c r="E72" s="73" t="s">
        <v>80</v>
      </c>
      <c r="F72" s="46" t="s">
        <v>58</v>
      </c>
      <c r="G72" s="46" t="s">
        <v>82</v>
      </c>
    </row>
    <row r="73" spans="1:7" s="74" customFormat="1" ht="17.25">
      <c r="A73" s="76"/>
      <c r="B73" s="179" t="s">
        <v>46</v>
      </c>
      <c r="C73" s="180"/>
      <c r="D73" s="181"/>
      <c r="E73" s="182"/>
      <c r="F73" s="81"/>
      <c r="G73" s="81"/>
    </row>
    <row r="74" spans="1:7" s="74" customFormat="1" ht="17.25">
      <c r="A74" s="76"/>
      <c r="B74" s="179" t="s">
        <v>68</v>
      </c>
      <c r="C74" s="180"/>
      <c r="D74" s="181"/>
      <c r="E74" s="182"/>
      <c r="F74" s="81"/>
      <c r="G74" s="81"/>
    </row>
    <row r="75" spans="1:7" s="74" customFormat="1" ht="17.25">
      <c r="A75" s="76"/>
      <c r="B75" s="179" t="s">
        <v>47</v>
      </c>
      <c r="C75" s="180"/>
      <c r="D75" s="181"/>
      <c r="E75" s="182"/>
      <c r="F75" s="81"/>
      <c r="G75" s="81"/>
    </row>
    <row r="76" spans="1:7" s="74" customFormat="1" ht="17.25">
      <c r="B76" s="174" t="s">
        <v>44</v>
      </c>
      <c r="C76" s="175"/>
      <c r="D76" s="176" t="str">
        <f>IF($D73="","",D73*$E71)</f>
        <v/>
      </c>
      <c r="E76" s="176"/>
      <c r="F76" s="79" t="str">
        <f>IF(F73="","",F73*$E71)</f>
        <v/>
      </c>
      <c r="G76" s="79" t="str">
        <f>IF($G73="","",G73*$E71)</f>
        <v/>
      </c>
    </row>
    <row r="77" spans="1:7" s="74" customFormat="1" ht="17.25">
      <c r="B77" s="174" t="s">
        <v>70</v>
      </c>
      <c r="C77" s="175"/>
      <c r="D77" s="176" t="str">
        <f>IF(D74="","",D74*$E71)</f>
        <v/>
      </c>
      <c r="E77" s="176"/>
      <c r="F77" s="79" t="str">
        <f>IF(F74="","",F74*$E71)</f>
        <v/>
      </c>
      <c r="G77" s="79" t="str">
        <f>IF(G74="","",G74*$E71)</f>
        <v/>
      </c>
    </row>
    <row r="78" spans="1:7" s="74" customFormat="1" ht="17.25">
      <c r="B78" s="174" t="s">
        <v>45</v>
      </c>
      <c r="C78" s="175"/>
      <c r="D78" s="177" t="str">
        <f>IF(D75="","",D75*$E71)</f>
        <v/>
      </c>
      <c r="E78" s="178"/>
      <c r="F78" s="79" t="str">
        <f>IF(F75="","",F75*$E71)</f>
        <v/>
      </c>
      <c r="G78" s="79" t="str">
        <f>IF(G75="","",G75*$E71)</f>
        <v/>
      </c>
    </row>
    <row r="79" spans="1:7" s="74" customFormat="1" ht="17.25">
      <c r="B79" s="179" t="s">
        <v>31</v>
      </c>
      <c r="C79" s="180"/>
      <c r="D79" s="185" t="str">
        <f>IF(AND(D73="",D75=""),"",D73+D75-D74)</f>
        <v/>
      </c>
      <c r="E79" s="186"/>
      <c r="F79" s="80" t="str">
        <f>IF(AND(F73="",F75=""),"",F73+F75-F74)</f>
        <v/>
      </c>
      <c r="G79" s="80" t="str">
        <f>IF(AND(G73="",G75=""),"",G73+G75-G74)</f>
        <v/>
      </c>
    </row>
    <row r="80" spans="1:7" s="74" customFormat="1" ht="17.25">
      <c r="A80" s="76"/>
      <c r="B80" s="174" t="s">
        <v>37</v>
      </c>
      <c r="C80" s="175"/>
      <c r="D80" s="176" t="str">
        <f>IF(D79="","",D79*$E71)</f>
        <v/>
      </c>
      <c r="E80" s="176"/>
      <c r="F80" s="79" t="str">
        <f>IF(F79="","",F79*$E71)</f>
        <v/>
      </c>
      <c r="G80" s="79" t="str">
        <f>IF(G79="","",G79*$E71)</f>
        <v/>
      </c>
    </row>
    <row r="81" spans="1:7" s="74" customFormat="1" ht="17.25">
      <c r="A81" s="76"/>
      <c r="D81" s="37"/>
      <c r="E81" s="76"/>
      <c r="F81" s="76"/>
      <c r="G81" s="76"/>
    </row>
    <row r="82" spans="1:7" s="74" customFormat="1" ht="17.25">
      <c r="A82" s="76"/>
      <c r="B82" s="37" t="s">
        <v>35</v>
      </c>
      <c r="C82" s="132" t="s">
        <v>7</v>
      </c>
      <c r="D82" s="37" t="s">
        <v>19</v>
      </c>
      <c r="E82" s="74">
        <f>IF(C82="",,VLOOKUP(C82,'算出（非表示）'!$B$4:$C$21,2,0))</f>
        <v>1370</v>
      </c>
    </row>
    <row r="83" spans="1:7" ht="17.25">
      <c r="A83" s="77"/>
      <c r="B83" s="183" t="s">
        <v>32</v>
      </c>
      <c r="C83" s="184"/>
      <c r="D83" s="130" t="str">
        <f>D$6</f>
        <v/>
      </c>
      <c r="E83" s="73" t="s">
        <v>80</v>
      </c>
      <c r="F83" s="46" t="s">
        <v>58</v>
      </c>
      <c r="G83" s="46" t="s">
        <v>82</v>
      </c>
    </row>
    <row r="84" spans="1:7" s="74" customFormat="1" ht="17.25">
      <c r="A84" s="76"/>
      <c r="B84" s="179" t="s">
        <v>46</v>
      </c>
      <c r="C84" s="180"/>
      <c r="D84" s="181"/>
      <c r="E84" s="182"/>
      <c r="F84" s="81"/>
      <c r="G84" s="81"/>
    </row>
    <row r="85" spans="1:7" s="74" customFormat="1" ht="17.25">
      <c r="A85" s="76"/>
      <c r="B85" s="179" t="s">
        <v>68</v>
      </c>
      <c r="C85" s="180"/>
      <c r="D85" s="181"/>
      <c r="E85" s="182"/>
      <c r="F85" s="81"/>
      <c r="G85" s="81"/>
    </row>
    <row r="86" spans="1:7" s="74" customFormat="1" ht="17.25">
      <c r="A86" s="76"/>
      <c r="B86" s="179" t="s">
        <v>47</v>
      </c>
      <c r="C86" s="180"/>
      <c r="D86" s="181"/>
      <c r="E86" s="182"/>
      <c r="F86" s="81"/>
      <c r="G86" s="81"/>
    </row>
    <row r="87" spans="1:7" s="74" customFormat="1" ht="17.25">
      <c r="B87" s="174" t="s">
        <v>44</v>
      </c>
      <c r="C87" s="175"/>
      <c r="D87" s="176" t="str">
        <f>IF($D84="","",D84*$E82)</f>
        <v/>
      </c>
      <c r="E87" s="176"/>
      <c r="F87" s="79" t="str">
        <f>IF(F84="","",F84*$E82)</f>
        <v/>
      </c>
      <c r="G87" s="79" t="str">
        <f>IF($G84="","",G84*$E82)</f>
        <v/>
      </c>
    </row>
    <row r="88" spans="1:7" s="74" customFormat="1" ht="17.25">
      <c r="B88" s="174" t="s">
        <v>70</v>
      </c>
      <c r="C88" s="175"/>
      <c r="D88" s="176" t="str">
        <f>IF(D85="","",D85*$E82)</f>
        <v/>
      </c>
      <c r="E88" s="176"/>
      <c r="F88" s="79" t="str">
        <f>IF(F85="","",F85*$E82)</f>
        <v/>
      </c>
      <c r="G88" s="79" t="str">
        <f>IF(G85="","",G85*$E82)</f>
        <v/>
      </c>
    </row>
    <row r="89" spans="1:7" s="74" customFormat="1" ht="17.25">
      <c r="B89" s="174" t="s">
        <v>45</v>
      </c>
      <c r="C89" s="175"/>
      <c r="D89" s="177" t="str">
        <f>IF(D86="","",D86*$E82)</f>
        <v/>
      </c>
      <c r="E89" s="178"/>
      <c r="F89" s="79" t="str">
        <f>IF(F86="","",F86*$E82)</f>
        <v/>
      </c>
      <c r="G89" s="79" t="str">
        <f>IF(G86="","",G86*$E82)</f>
        <v/>
      </c>
    </row>
    <row r="90" spans="1:7" s="74" customFormat="1" ht="17.25">
      <c r="B90" s="179" t="s">
        <v>31</v>
      </c>
      <c r="C90" s="180"/>
      <c r="D90" s="185" t="str">
        <f>IF(AND(D84="",D86=""),"",D84+D86-D85)</f>
        <v/>
      </c>
      <c r="E90" s="186"/>
      <c r="F90" s="80" t="str">
        <f>IF(AND(F84="",F86=""),"",F84+F86-F85)</f>
        <v/>
      </c>
      <c r="G90" s="80" t="str">
        <f>IF(AND(G84="",G86=""),"",G84+G86-G85)</f>
        <v/>
      </c>
    </row>
    <row r="91" spans="1:7" s="74" customFormat="1" ht="17.25">
      <c r="A91" s="76"/>
      <c r="B91" s="174" t="s">
        <v>37</v>
      </c>
      <c r="C91" s="175"/>
      <c r="D91" s="176" t="str">
        <f>IF(D90="","",D90*$E82)</f>
        <v/>
      </c>
      <c r="E91" s="176"/>
      <c r="F91" s="79" t="str">
        <f>IF(F90="","",F90*$E82)</f>
        <v/>
      </c>
      <c r="G91" s="79" t="str">
        <f>IF(G90="","",G90*$E82)</f>
        <v/>
      </c>
    </row>
    <row r="92" spans="1:7" s="74" customFormat="1" ht="17.25">
      <c r="A92" s="76"/>
      <c r="B92" s="35"/>
      <c r="C92" s="35"/>
      <c r="D92" s="35"/>
      <c r="E92" s="76"/>
      <c r="F92" s="76"/>
      <c r="G92" s="76"/>
    </row>
    <row r="93" spans="1:7" s="74" customFormat="1" ht="17.25">
      <c r="A93" s="76"/>
      <c r="B93" s="37" t="s">
        <v>35</v>
      </c>
      <c r="C93" s="132" t="s">
        <v>8</v>
      </c>
      <c r="D93" s="37" t="s">
        <v>19</v>
      </c>
      <c r="E93" s="74">
        <f>IF(C93="",,VLOOKUP(C93,'算出（非表示）'!$B$4:$C$21,2,0))</f>
        <v>9810</v>
      </c>
    </row>
    <row r="94" spans="1:7" ht="17.25">
      <c r="A94" s="77"/>
      <c r="B94" s="183" t="s">
        <v>32</v>
      </c>
      <c r="C94" s="184"/>
      <c r="D94" s="130" t="str">
        <f>D$6</f>
        <v/>
      </c>
      <c r="E94" s="73" t="s">
        <v>80</v>
      </c>
      <c r="F94" s="46" t="s">
        <v>58</v>
      </c>
      <c r="G94" s="46" t="s">
        <v>82</v>
      </c>
    </row>
    <row r="95" spans="1:7" s="74" customFormat="1" ht="17.25">
      <c r="A95" s="76"/>
      <c r="B95" s="179" t="s">
        <v>46</v>
      </c>
      <c r="C95" s="180"/>
      <c r="D95" s="181"/>
      <c r="E95" s="182"/>
      <c r="F95" s="81"/>
      <c r="G95" s="81"/>
    </row>
    <row r="96" spans="1:7" s="74" customFormat="1" ht="17.25">
      <c r="A96" s="76"/>
      <c r="B96" s="179" t="s">
        <v>68</v>
      </c>
      <c r="C96" s="180"/>
      <c r="D96" s="181"/>
      <c r="E96" s="182"/>
      <c r="F96" s="81"/>
      <c r="G96" s="81"/>
    </row>
    <row r="97" spans="1:7" s="74" customFormat="1" ht="17.25">
      <c r="A97" s="76"/>
      <c r="B97" s="179" t="s">
        <v>47</v>
      </c>
      <c r="C97" s="180"/>
      <c r="D97" s="181"/>
      <c r="E97" s="182"/>
      <c r="F97" s="81"/>
      <c r="G97" s="81"/>
    </row>
    <row r="98" spans="1:7" s="74" customFormat="1" ht="17.25">
      <c r="B98" s="174" t="s">
        <v>44</v>
      </c>
      <c r="C98" s="175"/>
      <c r="D98" s="176" t="str">
        <f>IF($D95="","",D95*$E93)</f>
        <v/>
      </c>
      <c r="E98" s="176"/>
      <c r="F98" s="79" t="str">
        <f>IF(F95="","",F95*$E93)</f>
        <v/>
      </c>
      <c r="G98" s="79" t="str">
        <f>IF($G95="","",G95*$E93)</f>
        <v/>
      </c>
    </row>
    <row r="99" spans="1:7" s="74" customFormat="1" ht="17.25">
      <c r="B99" s="174" t="s">
        <v>70</v>
      </c>
      <c r="C99" s="175"/>
      <c r="D99" s="176" t="str">
        <f>IF(D96="","",D96*$E93)</f>
        <v/>
      </c>
      <c r="E99" s="176"/>
      <c r="F99" s="79" t="str">
        <f>IF(F96="","",F96*$E93)</f>
        <v/>
      </c>
      <c r="G99" s="79" t="str">
        <f>IF(G96="","",G96*$E93)</f>
        <v/>
      </c>
    </row>
    <row r="100" spans="1:7" s="74" customFormat="1" ht="17.25">
      <c r="B100" s="174" t="s">
        <v>45</v>
      </c>
      <c r="C100" s="175"/>
      <c r="D100" s="177" t="str">
        <f>IF(D97="","",D97*$E93)</f>
        <v/>
      </c>
      <c r="E100" s="178"/>
      <c r="F100" s="79" t="str">
        <f>IF(F97="","",F97*$E93)</f>
        <v/>
      </c>
      <c r="G100" s="79" t="str">
        <f>IF(G97="","",G97*$E93)</f>
        <v/>
      </c>
    </row>
    <row r="101" spans="1:7" s="74" customFormat="1" ht="17.25">
      <c r="B101" s="179" t="s">
        <v>31</v>
      </c>
      <c r="C101" s="180"/>
      <c r="D101" s="185" t="str">
        <f>IF(AND(D95="",D97=""),"",D95+D97-D96)</f>
        <v/>
      </c>
      <c r="E101" s="186"/>
      <c r="F101" s="80" t="str">
        <f>IF(AND(F95="",F97=""),"",F95+F97-F96)</f>
        <v/>
      </c>
      <c r="G101" s="80" t="str">
        <f>IF(AND(G95="",G97=""),"",G95+G97-G96)</f>
        <v/>
      </c>
    </row>
    <row r="102" spans="1:7" s="74" customFormat="1" ht="17.25">
      <c r="A102" s="76"/>
      <c r="B102" s="174" t="s">
        <v>37</v>
      </c>
      <c r="C102" s="175"/>
      <c r="D102" s="176" t="str">
        <f>IF(D101="","",D101*$E93)</f>
        <v/>
      </c>
      <c r="E102" s="176"/>
      <c r="F102" s="79" t="str">
        <f>IF(F101="","",F101*$E93)</f>
        <v/>
      </c>
      <c r="G102" s="79" t="str">
        <f>IF(G101="","",G101*$E93)</f>
        <v/>
      </c>
    </row>
    <row r="103" spans="1:7" s="74" customFormat="1" ht="17.25">
      <c r="A103" s="76"/>
      <c r="D103" s="37"/>
      <c r="E103" s="76"/>
      <c r="F103" s="76"/>
      <c r="G103" s="76"/>
    </row>
    <row r="104" spans="1:7" s="74" customFormat="1" ht="17.25">
      <c r="A104" s="76"/>
      <c r="B104" s="37" t="s">
        <v>35</v>
      </c>
      <c r="C104" s="132" t="s">
        <v>9</v>
      </c>
      <c r="D104" s="37" t="s">
        <v>19</v>
      </c>
      <c r="E104" s="74">
        <f>IF(C104="",,VLOOKUP(C104,'算出（非表示）'!$B$4:$C$21,2,0))</f>
        <v>693</v>
      </c>
    </row>
    <row r="105" spans="1:7" ht="17.25">
      <c r="A105" s="77"/>
      <c r="B105" s="183" t="s">
        <v>32</v>
      </c>
      <c r="C105" s="184"/>
      <c r="D105" s="130" t="str">
        <f>D$6</f>
        <v/>
      </c>
      <c r="E105" s="73" t="s">
        <v>80</v>
      </c>
      <c r="F105" s="46" t="s">
        <v>58</v>
      </c>
      <c r="G105" s="46" t="s">
        <v>82</v>
      </c>
    </row>
    <row r="106" spans="1:7" s="74" customFormat="1" ht="17.25">
      <c r="A106" s="76"/>
      <c r="B106" s="179" t="s">
        <v>46</v>
      </c>
      <c r="C106" s="180"/>
      <c r="D106" s="181"/>
      <c r="E106" s="182"/>
      <c r="F106" s="81"/>
      <c r="G106" s="81"/>
    </row>
    <row r="107" spans="1:7" s="74" customFormat="1" ht="17.25">
      <c r="A107" s="76"/>
      <c r="B107" s="179" t="s">
        <v>68</v>
      </c>
      <c r="C107" s="180"/>
      <c r="D107" s="181"/>
      <c r="E107" s="182"/>
      <c r="F107" s="81"/>
      <c r="G107" s="81"/>
    </row>
    <row r="108" spans="1:7" s="74" customFormat="1" ht="17.25">
      <c r="A108" s="76"/>
      <c r="B108" s="179" t="s">
        <v>47</v>
      </c>
      <c r="C108" s="180"/>
      <c r="D108" s="181"/>
      <c r="E108" s="182"/>
      <c r="F108" s="81"/>
      <c r="G108" s="81"/>
    </row>
    <row r="109" spans="1:7" s="74" customFormat="1" ht="17.25">
      <c r="B109" s="174" t="s">
        <v>44</v>
      </c>
      <c r="C109" s="175"/>
      <c r="D109" s="176" t="str">
        <f>IF($D106="","",D106*$E104)</f>
        <v/>
      </c>
      <c r="E109" s="176"/>
      <c r="F109" s="79" t="str">
        <f>IF(F106="","",F106*$E104)</f>
        <v/>
      </c>
      <c r="G109" s="79" t="str">
        <f>IF($G106="","",G106*$E104)</f>
        <v/>
      </c>
    </row>
    <row r="110" spans="1:7" s="74" customFormat="1" ht="17.25">
      <c r="B110" s="174" t="s">
        <v>70</v>
      </c>
      <c r="C110" s="175"/>
      <c r="D110" s="176" t="str">
        <f>IF(D107="","",D107*$E104)</f>
        <v/>
      </c>
      <c r="E110" s="176"/>
      <c r="F110" s="79" t="str">
        <f>IF(F107="","",F107*$E104)</f>
        <v/>
      </c>
      <c r="G110" s="79" t="str">
        <f>IF(G107="","",G107*$E104)</f>
        <v/>
      </c>
    </row>
    <row r="111" spans="1:7" s="74" customFormat="1" ht="17.25">
      <c r="B111" s="174" t="s">
        <v>45</v>
      </c>
      <c r="C111" s="175"/>
      <c r="D111" s="177" t="str">
        <f>IF(D108="","",D108*$E104)</f>
        <v/>
      </c>
      <c r="E111" s="178"/>
      <c r="F111" s="79" t="str">
        <f>IF(F108="","",F108*$E104)</f>
        <v/>
      </c>
      <c r="G111" s="79" t="str">
        <f>IF(G108="","",G108*$E104)</f>
        <v/>
      </c>
    </row>
    <row r="112" spans="1:7" s="74" customFormat="1" ht="17.25">
      <c r="B112" s="179" t="s">
        <v>31</v>
      </c>
      <c r="C112" s="180"/>
      <c r="D112" s="185" t="str">
        <f>IF(AND(D106="",D108=""),"",D106+D108-D107)</f>
        <v/>
      </c>
      <c r="E112" s="186"/>
      <c r="F112" s="80" t="str">
        <f>IF(AND(F106="",F108=""),"",F106+F108-F107)</f>
        <v/>
      </c>
      <c r="G112" s="80" t="str">
        <f>IF(AND(G106="",G108=""),"",G106+G108-G107)</f>
        <v/>
      </c>
    </row>
    <row r="113" spans="1:7" s="74" customFormat="1" ht="17.25">
      <c r="A113" s="76"/>
      <c r="B113" s="174" t="s">
        <v>37</v>
      </c>
      <c r="C113" s="175"/>
      <c r="D113" s="176" t="str">
        <f>IF(D112="","",D112*$E104)</f>
        <v/>
      </c>
      <c r="E113" s="176"/>
      <c r="F113" s="79" t="str">
        <f>IF(F112="","",F112*$E104)</f>
        <v/>
      </c>
      <c r="G113" s="79" t="str">
        <f>IF(G112="","",G112*$E104)</f>
        <v/>
      </c>
    </row>
    <row r="114" spans="1:7" s="74" customFormat="1" ht="17.25">
      <c r="A114" s="76"/>
      <c r="D114" s="37"/>
      <c r="E114" s="76"/>
      <c r="F114" s="76"/>
      <c r="G114" s="76"/>
    </row>
    <row r="115" spans="1:7" s="74" customFormat="1" ht="17.25">
      <c r="A115" s="76"/>
      <c r="B115" s="37" t="s">
        <v>35</v>
      </c>
      <c r="C115" s="132" t="s">
        <v>10</v>
      </c>
      <c r="D115" s="37" t="s">
        <v>19</v>
      </c>
      <c r="E115" s="74">
        <f>IF(C115="",,VLOOKUP(C115,'算出（非表示）'!$B$4:$C$21,2,0))</f>
        <v>1640</v>
      </c>
    </row>
    <row r="116" spans="1:7" ht="17.25">
      <c r="A116" s="77"/>
      <c r="B116" s="183" t="s">
        <v>32</v>
      </c>
      <c r="C116" s="184"/>
      <c r="D116" s="130" t="str">
        <f>D$6</f>
        <v/>
      </c>
      <c r="E116" s="73" t="s">
        <v>80</v>
      </c>
      <c r="F116" s="46" t="s">
        <v>58</v>
      </c>
      <c r="G116" s="46" t="s">
        <v>82</v>
      </c>
    </row>
    <row r="117" spans="1:7" s="74" customFormat="1" ht="17.25">
      <c r="A117" s="76"/>
      <c r="B117" s="179" t="s">
        <v>46</v>
      </c>
      <c r="C117" s="180"/>
      <c r="D117" s="181"/>
      <c r="E117" s="182"/>
      <c r="F117" s="81"/>
      <c r="G117" s="81"/>
    </row>
    <row r="118" spans="1:7" s="74" customFormat="1" ht="17.25">
      <c r="A118" s="76"/>
      <c r="B118" s="179" t="s">
        <v>68</v>
      </c>
      <c r="C118" s="180"/>
      <c r="D118" s="181"/>
      <c r="E118" s="182"/>
      <c r="F118" s="81"/>
      <c r="G118" s="81"/>
    </row>
    <row r="119" spans="1:7" s="74" customFormat="1" ht="17.25">
      <c r="A119" s="76"/>
      <c r="B119" s="179" t="s">
        <v>47</v>
      </c>
      <c r="C119" s="180"/>
      <c r="D119" s="181"/>
      <c r="E119" s="182"/>
      <c r="F119" s="81"/>
      <c r="G119" s="81"/>
    </row>
    <row r="120" spans="1:7" s="74" customFormat="1" ht="17.25">
      <c r="B120" s="174" t="s">
        <v>44</v>
      </c>
      <c r="C120" s="175"/>
      <c r="D120" s="176" t="str">
        <f>IF($D117="","",D117*$E115)</f>
        <v/>
      </c>
      <c r="E120" s="176"/>
      <c r="F120" s="79" t="str">
        <f>IF(F117="","",F117*$E115)</f>
        <v/>
      </c>
      <c r="G120" s="79" t="str">
        <f>IF($G117="","",G117*$E115)</f>
        <v/>
      </c>
    </row>
    <row r="121" spans="1:7" s="74" customFormat="1" ht="17.25">
      <c r="B121" s="174" t="s">
        <v>70</v>
      </c>
      <c r="C121" s="175"/>
      <c r="D121" s="176" t="str">
        <f>IF(D118="","",D118*$E115)</f>
        <v/>
      </c>
      <c r="E121" s="176"/>
      <c r="F121" s="79" t="str">
        <f>IF(F118="","",F118*$E115)</f>
        <v/>
      </c>
      <c r="G121" s="79" t="str">
        <f>IF(G118="","",G118*$E115)</f>
        <v/>
      </c>
    </row>
    <row r="122" spans="1:7" s="74" customFormat="1" ht="17.25">
      <c r="B122" s="174" t="s">
        <v>45</v>
      </c>
      <c r="C122" s="175"/>
      <c r="D122" s="177" t="str">
        <f>IF(D119="","",D119*$E115)</f>
        <v/>
      </c>
      <c r="E122" s="178"/>
      <c r="F122" s="79" t="str">
        <f>IF(F119="","",F119*$E115)</f>
        <v/>
      </c>
      <c r="G122" s="79" t="str">
        <f>IF(G119="","",G119*$E115)</f>
        <v/>
      </c>
    </row>
    <row r="123" spans="1:7" s="74" customFormat="1" ht="17.25">
      <c r="B123" s="179" t="s">
        <v>31</v>
      </c>
      <c r="C123" s="180"/>
      <c r="D123" s="185" t="str">
        <f>IF(AND(D117="",D119=""),"",D117+D119-D118)</f>
        <v/>
      </c>
      <c r="E123" s="186"/>
      <c r="F123" s="80" t="str">
        <f>IF(AND(F117="",F119=""),"",F117+F119-F118)</f>
        <v/>
      </c>
      <c r="G123" s="80" t="str">
        <f>IF(AND(G117="",G119=""),"",G117+G119-G118)</f>
        <v/>
      </c>
    </row>
    <row r="124" spans="1:7" s="74" customFormat="1" ht="17.25">
      <c r="A124" s="76"/>
      <c r="B124" s="174" t="s">
        <v>37</v>
      </c>
      <c r="C124" s="175"/>
      <c r="D124" s="176" t="str">
        <f>IF(D123="","",D123*$E115)</f>
        <v/>
      </c>
      <c r="E124" s="176"/>
      <c r="F124" s="79" t="str">
        <f>IF(F123="","",F123*$E115)</f>
        <v/>
      </c>
      <c r="G124" s="79" t="str">
        <f>IF(G123="","",G123*$E115)</f>
        <v/>
      </c>
    </row>
    <row r="125" spans="1:7" s="74" customFormat="1" ht="17.25">
      <c r="A125" s="76"/>
      <c r="B125" s="35"/>
      <c r="C125" s="35"/>
      <c r="D125" s="35"/>
      <c r="E125" s="76"/>
      <c r="F125" s="76"/>
      <c r="G125" s="76"/>
    </row>
    <row r="126" spans="1:7" s="74" customFormat="1" ht="17.25">
      <c r="A126" s="76"/>
      <c r="B126" s="37" t="s">
        <v>35</v>
      </c>
      <c r="C126" s="132" t="s">
        <v>11</v>
      </c>
      <c r="D126" s="37" t="s">
        <v>19</v>
      </c>
      <c r="E126" s="74">
        <f>IF(C126="",,VLOOKUP(C126,'算出（非表示）'!$B$4:$C$21,2,0))</f>
        <v>675</v>
      </c>
    </row>
    <row r="127" spans="1:7" ht="17.25">
      <c r="A127" s="77"/>
      <c r="B127" s="183" t="s">
        <v>32</v>
      </c>
      <c r="C127" s="184"/>
      <c r="D127" s="130" t="str">
        <f>D$6</f>
        <v/>
      </c>
      <c r="E127" s="73" t="s">
        <v>80</v>
      </c>
      <c r="F127" s="46" t="s">
        <v>58</v>
      </c>
      <c r="G127" s="46" t="s">
        <v>82</v>
      </c>
    </row>
    <row r="128" spans="1:7" s="74" customFormat="1" ht="17.25">
      <c r="A128" s="76"/>
      <c r="B128" s="179" t="s">
        <v>46</v>
      </c>
      <c r="C128" s="180"/>
      <c r="D128" s="181"/>
      <c r="E128" s="182"/>
      <c r="F128" s="81"/>
      <c r="G128" s="81"/>
    </row>
    <row r="129" spans="2:7" s="74" customFormat="1" ht="17.25">
      <c r="B129" s="179" t="s">
        <v>68</v>
      </c>
      <c r="C129" s="180"/>
      <c r="D129" s="181"/>
      <c r="E129" s="182"/>
      <c r="F129" s="81"/>
      <c r="G129" s="81"/>
    </row>
    <row r="130" spans="2:7" s="74" customFormat="1" ht="17.25">
      <c r="B130" s="179" t="s">
        <v>47</v>
      </c>
      <c r="C130" s="180"/>
      <c r="D130" s="181"/>
      <c r="E130" s="182"/>
      <c r="F130" s="81"/>
      <c r="G130" s="81"/>
    </row>
    <row r="131" spans="2:7" s="74" customFormat="1" ht="17.25">
      <c r="B131" s="174" t="s">
        <v>44</v>
      </c>
      <c r="C131" s="175"/>
      <c r="D131" s="176" t="str">
        <f>IF($D128="","",D128*$E126)</f>
        <v/>
      </c>
      <c r="E131" s="176"/>
      <c r="F131" s="79" t="str">
        <f>IF(F128="","",F128*$E126)</f>
        <v/>
      </c>
      <c r="G131" s="79" t="str">
        <f>IF($G128="","",G128*$E126)</f>
        <v/>
      </c>
    </row>
    <row r="132" spans="2:7" s="74" customFormat="1" ht="17.25">
      <c r="B132" s="174" t="s">
        <v>70</v>
      </c>
      <c r="C132" s="175"/>
      <c r="D132" s="176" t="str">
        <f>IF(D129="","",D129*$E126)</f>
        <v/>
      </c>
      <c r="E132" s="176"/>
      <c r="F132" s="79" t="str">
        <f>IF(F129="","",F129*$E126)</f>
        <v/>
      </c>
      <c r="G132" s="79" t="str">
        <f>IF(G129="","",G129*$E126)</f>
        <v/>
      </c>
    </row>
    <row r="133" spans="2:7" s="74" customFormat="1" ht="17.25">
      <c r="B133" s="174" t="s">
        <v>45</v>
      </c>
      <c r="C133" s="175"/>
      <c r="D133" s="177" t="str">
        <f>IF(D130="","",D130*$E126)</f>
        <v/>
      </c>
      <c r="E133" s="178"/>
      <c r="F133" s="79" t="str">
        <f>IF(F130="","",F130*$E126)</f>
        <v/>
      </c>
      <c r="G133" s="79" t="str">
        <f>IF(G130="","",G130*$E126)</f>
        <v/>
      </c>
    </row>
    <row r="134" spans="2:7" s="74" customFormat="1" ht="17.25">
      <c r="B134" s="179" t="s">
        <v>31</v>
      </c>
      <c r="C134" s="180"/>
      <c r="D134" s="185" t="str">
        <f>IF(AND(D128="",D130=""),"",D128+D130-D129)</f>
        <v/>
      </c>
      <c r="E134" s="186"/>
      <c r="F134" s="80" t="str">
        <f>IF(AND(F128="",F130=""),"",F128+F130-F129)</f>
        <v/>
      </c>
      <c r="G134" s="80" t="str">
        <f>IF(AND(G128="",G130=""),"",G128+G130-G129)</f>
        <v/>
      </c>
    </row>
    <row r="135" spans="2:7" s="74" customFormat="1" ht="17.25">
      <c r="B135" s="174" t="s">
        <v>37</v>
      </c>
      <c r="C135" s="175"/>
      <c r="D135" s="176" t="str">
        <f>IF(D134="","",D134*$E126)</f>
        <v/>
      </c>
      <c r="E135" s="176"/>
      <c r="F135" s="79" t="str">
        <f>IF(F134="","",F134*$E126)</f>
        <v/>
      </c>
      <c r="G135" s="79" t="str">
        <f>IF(G134="","",G134*$E126)</f>
        <v/>
      </c>
    </row>
    <row r="136" spans="2:7" s="74" customFormat="1" ht="17.25">
      <c r="D136" s="37"/>
    </row>
    <row r="137" spans="2:7" s="74" customFormat="1" ht="17.25">
      <c r="B137" s="37" t="s">
        <v>35</v>
      </c>
      <c r="C137" s="132" t="s">
        <v>12</v>
      </c>
      <c r="D137" s="37" t="s">
        <v>19</v>
      </c>
      <c r="E137" s="74">
        <f>IF(C137="",,VLOOKUP(C137,'算出（非表示）'!$B$4:$C$21,2,0))</f>
        <v>3500</v>
      </c>
    </row>
    <row r="138" spans="2:7" ht="17.25">
      <c r="B138" s="183" t="s">
        <v>32</v>
      </c>
      <c r="C138" s="184"/>
      <c r="D138" s="130" t="str">
        <f>D$6</f>
        <v/>
      </c>
      <c r="E138" s="73" t="s">
        <v>80</v>
      </c>
      <c r="F138" s="46" t="s">
        <v>58</v>
      </c>
      <c r="G138" s="46" t="s">
        <v>82</v>
      </c>
    </row>
    <row r="139" spans="2:7" s="74" customFormat="1" ht="17.25">
      <c r="B139" s="179" t="s">
        <v>46</v>
      </c>
      <c r="C139" s="180"/>
      <c r="D139" s="181"/>
      <c r="E139" s="182"/>
      <c r="F139" s="81"/>
      <c r="G139" s="81"/>
    </row>
    <row r="140" spans="2:7" s="74" customFormat="1" ht="17.25">
      <c r="B140" s="179" t="s">
        <v>68</v>
      </c>
      <c r="C140" s="180"/>
      <c r="D140" s="181"/>
      <c r="E140" s="182"/>
      <c r="F140" s="81"/>
      <c r="G140" s="81"/>
    </row>
    <row r="141" spans="2:7" s="74" customFormat="1" ht="17.25">
      <c r="B141" s="179" t="s">
        <v>47</v>
      </c>
      <c r="C141" s="180"/>
      <c r="D141" s="181"/>
      <c r="E141" s="182"/>
      <c r="F141" s="81"/>
      <c r="G141" s="81"/>
    </row>
    <row r="142" spans="2:7" s="74" customFormat="1" ht="17.25">
      <c r="B142" s="174" t="s">
        <v>44</v>
      </c>
      <c r="C142" s="175"/>
      <c r="D142" s="176" t="str">
        <f>IF($D139="","",D139*$E137)</f>
        <v/>
      </c>
      <c r="E142" s="176"/>
      <c r="F142" s="79" t="str">
        <f>IF(F139="","",F139*$E137)</f>
        <v/>
      </c>
      <c r="G142" s="79" t="str">
        <f>IF($G139="","",G139*$E137)</f>
        <v/>
      </c>
    </row>
    <row r="143" spans="2:7" s="74" customFormat="1" ht="17.25">
      <c r="B143" s="174" t="s">
        <v>70</v>
      </c>
      <c r="C143" s="175"/>
      <c r="D143" s="176" t="str">
        <f>IF(D140="","",D140*$E137)</f>
        <v/>
      </c>
      <c r="E143" s="176"/>
      <c r="F143" s="79" t="str">
        <f>IF(F140="","",F140*$E137)</f>
        <v/>
      </c>
      <c r="G143" s="79" t="str">
        <f>IF(G140="","",G140*$E137)</f>
        <v/>
      </c>
    </row>
    <row r="144" spans="2:7" s="74" customFormat="1" ht="17.25">
      <c r="B144" s="174" t="s">
        <v>45</v>
      </c>
      <c r="C144" s="175"/>
      <c r="D144" s="177" t="str">
        <f>IF(D141="","",D141*$E137)</f>
        <v/>
      </c>
      <c r="E144" s="178"/>
      <c r="F144" s="79" t="str">
        <f>IF(F141="","",F141*$E137)</f>
        <v/>
      </c>
      <c r="G144" s="79" t="str">
        <f>IF(G141="","",G141*$E137)</f>
        <v/>
      </c>
    </row>
    <row r="145" spans="2:7" s="74" customFormat="1" ht="17.25">
      <c r="B145" s="179" t="s">
        <v>31</v>
      </c>
      <c r="C145" s="180"/>
      <c r="D145" s="185" t="str">
        <f>IF(AND(D139="",D141=""),"",D139+D141-D140)</f>
        <v/>
      </c>
      <c r="E145" s="186"/>
      <c r="F145" s="80" t="str">
        <f>IF(AND(F139="",F141=""),"",F139+F141-F140)</f>
        <v/>
      </c>
      <c r="G145" s="80" t="str">
        <f>IF(AND(G139="",G141=""),"",G139+G141-G140)</f>
        <v/>
      </c>
    </row>
    <row r="146" spans="2:7" s="74" customFormat="1" ht="17.25">
      <c r="B146" s="174" t="s">
        <v>37</v>
      </c>
      <c r="C146" s="175"/>
      <c r="D146" s="176" t="str">
        <f>IF(D145="","",D145*$E137)</f>
        <v/>
      </c>
      <c r="E146" s="176"/>
      <c r="F146" s="79" t="str">
        <f>IF(F145="","",F145*$E137)</f>
        <v/>
      </c>
      <c r="G146" s="79" t="str">
        <f>IF(G145="","",G145*$E137)</f>
        <v/>
      </c>
    </row>
    <row r="147" spans="2:7" s="74" customFormat="1" ht="17.25">
      <c r="D147" s="37"/>
    </row>
    <row r="148" spans="2:7" s="74" customFormat="1" ht="17.25">
      <c r="B148" s="37" t="s">
        <v>35</v>
      </c>
      <c r="C148" s="132" t="s">
        <v>13</v>
      </c>
      <c r="D148" s="37" t="s">
        <v>19</v>
      </c>
      <c r="E148" s="74">
        <f>IF(C148="",,VLOOKUP(C148,'算出（非表示）'!$B$4:$C$21,2,0))</f>
        <v>4470</v>
      </c>
    </row>
    <row r="149" spans="2:7" ht="17.25">
      <c r="B149" s="183" t="s">
        <v>32</v>
      </c>
      <c r="C149" s="184"/>
      <c r="D149" s="130" t="str">
        <f>D$6</f>
        <v/>
      </c>
      <c r="E149" s="73" t="s">
        <v>80</v>
      </c>
      <c r="F149" s="46" t="s">
        <v>58</v>
      </c>
      <c r="G149" s="46" t="s">
        <v>82</v>
      </c>
    </row>
    <row r="150" spans="2:7" s="74" customFormat="1" ht="17.25">
      <c r="B150" s="179" t="s">
        <v>46</v>
      </c>
      <c r="C150" s="180"/>
      <c r="D150" s="181"/>
      <c r="E150" s="182"/>
      <c r="F150" s="81"/>
      <c r="G150" s="81"/>
    </row>
    <row r="151" spans="2:7" s="74" customFormat="1" ht="17.25">
      <c r="B151" s="179" t="s">
        <v>68</v>
      </c>
      <c r="C151" s="180"/>
      <c r="D151" s="181"/>
      <c r="E151" s="182"/>
      <c r="F151" s="81"/>
      <c r="G151" s="81"/>
    </row>
    <row r="152" spans="2:7" s="74" customFormat="1" ht="17.25">
      <c r="B152" s="179" t="s">
        <v>47</v>
      </c>
      <c r="C152" s="180"/>
      <c r="D152" s="181"/>
      <c r="E152" s="182"/>
      <c r="F152" s="81"/>
      <c r="G152" s="81"/>
    </row>
    <row r="153" spans="2:7" s="74" customFormat="1" ht="17.25">
      <c r="B153" s="174" t="s">
        <v>44</v>
      </c>
      <c r="C153" s="175"/>
      <c r="D153" s="176" t="str">
        <f>IF($D150="","",D150*$E148)</f>
        <v/>
      </c>
      <c r="E153" s="176"/>
      <c r="F153" s="79" t="str">
        <f>IF(F150="","",F150*$E148)</f>
        <v/>
      </c>
      <c r="G153" s="79" t="str">
        <f>IF($G150="","",G150*$E148)</f>
        <v/>
      </c>
    </row>
    <row r="154" spans="2:7" s="74" customFormat="1" ht="17.25">
      <c r="B154" s="174" t="s">
        <v>70</v>
      </c>
      <c r="C154" s="175"/>
      <c r="D154" s="176" t="str">
        <f>IF(D151="","",D151*$E148)</f>
        <v/>
      </c>
      <c r="E154" s="176"/>
      <c r="F154" s="79" t="str">
        <f>IF(F151="","",F151*$E148)</f>
        <v/>
      </c>
      <c r="G154" s="79" t="str">
        <f>IF(G151="","",G151*$E148)</f>
        <v/>
      </c>
    </row>
    <row r="155" spans="2:7" s="74" customFormat="1" ht="17.25">
      <c r="B155" s="174" t="s">
        <v>45</v>
      </c>
      <c r="C155" s="175"/>
      <c r="D155" s="177" t="str">
        <f>IF(D152="","",D152*$E148)</f>
        <v/>
      </c>
      <c r="E155" s="178"/>
      <c r="F155" s="79" t="str">
        <f>IF(F152="","",F152*$E148)</f>
        <v/>
      </c>
      <c r="G155" s="79" t="str">
        <f>IF(G152="","",G152*$E148)</f>
        <v/>
      </c>
    </row>
    <row r="156" spans="2:7" s="74" customFormat="1" ht="17.25">
      <c r="B156" s="179" t="s">
        <v>31</v>
      </c>
      <c r="C156" s="180"/>
      <c r="D156" s="185" t="str">
        <f>IF(AND(D150="",D152=""),"",D150+D152-D151)</f>
        <v/>
      </c>
      <c r="E156" s="186"/>
      <c r="F156" s="80" t="str">
        <f>IF(AND(F150="",F152=""),"",F150+F152-F151)</f>
        <v/>
      </c>
      <c r="G156" s="80" t="str">
        <f>IF(AND(G150="",G152=""),"",G150+G152-G151)</f>
        <v/>
      </c>
    </row>
    <row r="157" spans="2:7" s="74" customFormat="1" ht="17.25">
      <c r="B157" s="174" t="s">
        <v>37</v>
      </c>
      <c r="C157" s="175"/>
      <c r="D157" s="176" t="str">
        <f>IF(D156="","",D156*$E148)</f>
        <v/>
      </c>
      <c r="E157" s="176"/>
      <c r="F157" s="79" t="str">
        <f>IF(F156="","",F156*$E148)</f>
        <v/>
      </c>
      <c r="G157" s="79" t="str">
        <f>IF(G156="","",G156*$E148)</f>
        <v/>
      </c>
    </row>
    <row r="158" spans="2:7" s="74" customFormat="1" ht="17.25">
      <c r="B158" s="35"/>
      <c r="C158" s="35"/>
      <c r="D158" s="35"/>
    </row>
    <row r="159" spans="2:7" s="74" customFormat="1" ht="17.25">
      <c r="B159" s="37" t="s">
        <v>35</v>
      </c>
      <c r="C159" s="132" t="s">
        <v>14</v>
      </c>
      <c r="D159" s="37" t="s">
        <v>19</v>
      </c>
      <c r="E159" s="74">
        <f>IF(C159="",,VLOOKUP(C159,'算出（非表示）'!$B$4:$C$21,2,0))</f>
        <v>92</v>
      </c>
    </row>
    <row r="160" spans="2:7" ht="17.25">
      <c r="B160" s="183" t="s">
        <v>32</v>
      </c>
      <c r="C160" s="184"/>
      <c r="D160" s="130" t="str">
        <f>D$6</f>
        <v/>
      </c>
      <c r="E160" s="73" t="s">
        <v>80</v>
      </c>
      <c r="F160" s="46" t="s">
        <v>58</v>
      </c>
      <c r="G160" s="46" t="s">
        <v>82</v>
      </c>
    </row>
    <row r="161" spans="2:7" s="74" customFormat="1" ht="17.25">
      <c r="B161" s="179" t="s">
        <v>46</v>
      </c>
      <c r="C161" s="180"/>
      <c r="D161" s="181"/>
      <c r="E161" s="182"/>
      <c r="F161" s="81"/>
      <c r="G161" s="81"/>
    </row>
    <row r="162" spans="2:7" s="74" customFormat="1" ht="17.25">
      <c r="B162" s="179" t="s">
        <v>68</v>
      </c>
      <c r="C162" s="180"/>
      <c r="D162" s="181"/>
      <c r="E162" s="182"/>
      <c r="F162" s="81"/>
      <c r="G162" s="81"/>
    </row>
    <row r="163" spans="2:7" s="74" customFormat="1" ht="17.25">
      <c r="B163" s="179" t="s">
        <v>47</v>
      </c>
      <c r="C163" s="180"/>
      <c r="D163" s="181"/>
      <c r="E163" s="182"/>
      <c r="F163" s="81"/>
      <c r="G163" s="81"/>
    </row>
    <row r="164" spans="2:7" s="74" customFormat="1" ht="17.25">
      <c r="B164" s="174" t="s">
        <v>44</v>
      </c>
      <c r="C164" s="175"/>
      <c r="D164" s="176" t="str">
        <f>IF($D161="","",D161*$E159)</f>
        <v/>
      </c>
      <c r="E164" s="176"/>
      <c r="F164" s="79" t="str">
        <f>IF(F161="","",F161*$E159)</f>
        <v/>
      </c>
      <c r="G164" s="79" t="str">
        <f>IF($G161="","",G161*$E159)</f>
        <v/>
      </c>
    </row>
    <row r="165" spans="2:7" s="74" customFormat="1" ht="17.25">
      <c r="B165" s="174" t="s">
        <v>70</v>
      </c>
      <c r="C165" s="175"/>
      <c r="D165" s="176" t="str">
        <f>IF(D162="","",D162*$E159)</f>
        <v/>
      </c>
      <c r="E165" s="176"/>
      <c r="F165" s="79" t="str">
        <f>IF(F162="","",F162*$E159)</f>
        <v/>
      </c>
      <c r="G165" s="79" t="str">
        <f>IF(G162="","",G162*$E159)</f>
        <v/>
      </c>
    </row>
    <row r="166" spans="2:7" s="74" customFormat="1" ht="17.25">
      <c r="B166" s="174" t="s">
        <v>45</v>
      </c>
      <c r="C166" s="175"/>
      <c r="D166" s="177" t="str">
        <f>IF(D163="","",D163*$E159)</f>
        <v/>
      </c>
      <c r="E166" s="178"/>
      <c r="F166" s="79" t="str">
        <f>IF(F163="","",F163*$E159)</f>
        <v/>
      </c>
      <c r="G166" s="79" t="str">
        <f>IF(G163="","",G163*$E159)</f>
        <v/>
      </c>
    </row>
    <row r="167" spans="2:7" s="74" customFormat="1" ht="17.25">
      <c r="B167" s="179" t="s">
        <v>31</v>
      </c>
      <c r="C167" s="180"/>
      <c r="D167" s="185" t="str">
        <f>IF(AND(D161="",D163=""),"",D161+D163-D162)</f>
        <v/>
      </c>
      <c r="E167" s="186"/>
      <c r="F167" s="80" t="str">
        <f>IF(AND(F161="",F163=""),"",F161+F163-F162)</f>
        <v/>
      </c>
      <c r="G167" s="80" t="str">
        <f>IF(AND(G161="",G163=""),"",G161+G163-G162)</f>
        <v/>
      </c>
    </row>
    <row r="168" spans="2:7" s="74" customFormat="1" ht="17.25">
      <c r="B168" s="174" t="s">
        <v>37</v>
      </c>
      <c r="C168" s="175"/>
      <c r="D168" s="176" t="str">
        <f>IF(D167="","",D167*$E159)</f>
        <v/>
      </c>
      <c r="E168" s="176"/>
      <c r="F168" s="79" t="str">
        <f>IF(F167="","",F167*$E159)</f>
        <v/>
      </c>
      <c r="G168" s="79" t="str">
        <f>IF(G167="","",G167*$E159)</f>
        <v/>
      </c>
    </row>
    <row r="169" spans="2:7" s="74" customFormat="1" ht="17.25">
      <c r="D169" s="37"/>
    </row>
    <row r="170" spans="2:7" s="74" customFormat="1" ht="17.25">
      <c r="B170" s="37" t="s">
        <v>35</v>
      </c>
      <c r="C170" s="132" t="s">
        <v>15</v>
      </c>
      <c r="D170" s="37" t="s">
        <v>19</v>
      </c>
      <c r="E170" s="74">
        <f>IF(C170="",,VLOOKUP(C170,'算出（非表示）'!$B$4:$C$21,2,0))</f>
        <v>53</v>
      </c>
    </row>
    <row r="171" spans="2:7" ht="17.25">
      <c r="B171" s="183" t="s">
        <v>32</v>
      </c>
      <c r="C171" s="184"/>
      <c r="D171" s="130" t="str">
        <f>D$6</f>
        <v/>
      </c>
      <c r="E171" s="73" t="s">
        <v>80</v>
      </c>
      <c r="F171" s="46" t="s">
        <v>58</v>
      </c>
      <c r="G171" s="46" t="s">
        <v>82</v>
      </c>
    </row>
    <row r="172" spans="2:7" s="74" customFormat="1" ht="17.25">
      <c r="B172" s="179" t="s">
        <v>46</v>
      </c>
      <c r="C172" s="180"/>
      <c r="D172" s="181"/>
      <c r="E172" s="182"/>
      <c r="F172" s="81"/>
      <c r="G172" s="81"/>
    </row>
    <row r="173" spans="2:7" s="74" customFormat="1" ht="17.25">
      <c r="B173" s="179" t="s">
        <v>68</v>
      </c>
      <c r="C173" s="180"/>
      <c r="D173" s="181"/>
      <c r="E173" s="182"/>
      <c r="F173" s="81"/>
      <c r="G173" s="81"/>
    </row>
    <row r="174" spans="2:7" s="74" customFormat="1" ht="17.25">
      <c r="B174" s="179" t="s">
        <v>47</v>
      </c>
      <c r="C174" s="180"/>
      <c r="D174" s="181"/>
      <c r="E174" s="182"/>
      <c r="F174" s="81"/>
      <c r="G174" s="81"/>
    </row>
    <row r="175" spans="2:7" s="74" customFormat="1" ht="17.25">
      <c r="B175" s="174" t="s">
        <v>44</v>
      </c>
      <c r="C175" s="175"/>
      <c r="D175" s="176" t="str">
        <f>IF($D172="","",D172*$E170)</f>
        <v/>
      </c>
      <c r="E175" s="176"/>
      <c r="F175" s="79" t="str">
        <f>IF(F172="","",F172*$E170)</f>
        <v/>
      </c>
      <c r="G175" s="79" t="str">
        <f>IF($G172="","",G172*$E170)</f>
        <v/>
      </c>
    </row>
    <row r="176" spans="2:7" s="74" customFormat="1" ht="17.25">
      <c r="B176" s="174" t="s">
        <v>70</v>
      </c>
      <c r="C176" s="175"/>
      <c r="D176" s="176" t="str">
        <f>IF(D173="","",D173*$E170)</f>
        <v/>
      </c>
      <c r="E176" s="176"/>
      <c r="F176" s="79" t="str">
        <f>IF(F173="","",F173*$E170)</f>
        <v/>
      </c>
      <c r="G176" s="79" t="str">
        <f>IF(G173="","",G173*$E170)</f>
        <v/>
      </c>
    </row>
    <row r="177" spans="2:7" s="74" customFormat="1" ht="17.25">
      <c r="B177" s="174" t="s">
        <v>45</v>
      </c>
      <c r="C177" s="175"/>
      <c r="D177" s="177" t="str">
        <f>IF(D174="","",D174*$E170)</f>
        <v/>
      </c>
      <c r="E177" s="178"/>
      <c r="F177" s="79" t="str">
        <f>IF(F174="","",F174*$E170)</f>
        <v/>
      </c>
      <c r="G177" s="79" t="str">
        <f>IF(G174="","",G174*$E170)</f>
        <v/>
      </c>
    </row>
    <row r="178" spans="2:7" s="74" customFormat="1" ht="17.25">
      <c r="B178" s="179" t="s">
        <v>31</v>
      </c>
      <c r="C178" s="180"/>
      <c r="D178" s="185" t="str">
        <f>IF(AND(D172="",D174=""),"",D172+D174-D173)</f>
        <v/>
      </c>
      <c r="E178" s="186"/>
      <c r="F178" s="80" t="str">
        <f>IF(AND(F172="",F174=""),"",F172+F174-F173)</f>
        <v/>
      </c>
      <c r="G178" s="80" t="str">
        <f>IF(AND(G172="",G174=""),"",G172+G174-G173)</f>
        <v/>
      </c>
    </row>
    <row r="179" spans="2:7" s="74" customFormat="1" ht="17.25">
      <c r="B179" s="174" t="s">
        <v>37</v>
      </c>
      <c r="C179" s="175"/>
      <c r="D179" s="176" t="str">
        <f>IF(D178="","",D178*$E170)</f>
        <v/>
      </c>
      <c r="E179" s="176"/>
      <c r="F179" s="79" t="str">
        <f>IF(F178="","",F178*$E170)</f>
        <v/>
      </c>
      <c r="G179" s="79" t="str">
        <f>IF(G178="","",G178*$E170)</f>
        <v/>
      </c>
    </row>
    <row r="180" spans="2:7" s="74" customFormat="1" ht="17.25">
      <c r="D180" s="37"/>
    </row>
    <row r="181" spans="2:7" s="74" customFormat="1" ht="17.25">
      <c r="B181" s="37" t="s">
        <v>35</v>
      </c>
      <c r="C181" s="132" t="s">
        <v>16</v>
      </c>
      <c r="D181" s="37" t="s">
        <v>19</v>
      </c>
      <c r="E181" s="74">
        <f>IF(C181="",,VLOOKUP(C181,'算出（非表示）'!$B$4:$C$21,2,0))</f>
        <v>124</v>
      </c>
    </row>
    <row r="182" spans="2:7" ht="17.25">
      <c r="B182" s="183" t="s">
        <v>32</v>
      </c>
      <c r="C182" s="184"/>
      <c r="D182" s="130" t="str">
        <f>D$6</f>
        <v/>
      </c>
      <c r="E182" s="73" t="s">
        <v>80</v>
      </c>
      <c r="F182" s="46" t="s">
        <v>58</v>
      </c>
      <c r="G182" s="46" t="s">
        <v>82</v>
      </c>
    </row>
    <row r="183" spans="2:7" s="74" customFormat="1" ht="17.25">
      <c r="B183" s="179" t="s">
        <v>46</v>
      </c>
      <c r="C183" s="180"/>
      <c r="D183" s="181"/>
      <c r="E183" s="182"/>
      <c r="F183" s="81"/>
      <c r="G183" s="81"/>
    </row>
    <row r="184" spans="2:7" s="74" customFormat="1" ht="17.25">
      <c r="B184" s="179" t="s">
        <v>68</v>
      </c>
      <c r="C184" s="180"/>
      <c r="D184" s="181"/>
      <c r="E184" s="182"/>
      <c r="F184" s="81"/>
      <c r="G184" s="81"/>
    </row>
    <row r="185" spans="2:7" s="74" customFormat="1" ht="17.25">
      <c r="B185" s="179" t="s">
        <v>54</v>
      </c>
      <c r="C185" s="180"/>
      <c r="D185" s="181"/>
      <c r="E185" s="182"/>
      <c r="F185" s="81"/>
      <c r="G185" s="81"/>
    </row>
    <row r="186" spans="2:7" s="74" customFormat="1" ht="17.25">
      <c r="B186" s="174" t="s">
        <v>44</v>
      </c>
      <c r="C186" s="175"/>
      <c r="D186" s="176" t="str">
        <f>IF($D183="","",D183*$E181)</f>
        <v/>
      </c>
      <c r="E186" s="176"/>
      <c r="F186" s="79" t="str">
        <f>IF(F183="","",F183*$E181)</f>
        <v/>
      </c>
      <c r="G186" s="79" t="str">
        <f>IF($G183="","",G183*$E181)</f>
        <v/>
      </c>
    </row>
    <row r="187" spans="2:7" s="74" customFormat="1" ht="17.25">
      <c r="B187" s="174" t="s">
        <v>70</v>
      </c>
      <c r="C187" s="175"/>
      <c r="D187" s="176" t="str">
        <f>IF(D184="","",D184*$E181)</f>
        <v/>
      </c>
      <c r="E187" s="176"/>
      <c r="F187" s="79" t="str">
        <f>IF(F184="","",F184*$E181)</f>
        <v/>
      </c>
      <c r="G187" s="79" t="str">
        <f>IF(G184="","",G184*$E181)</f>
        <v/>
      </c>
    </row>
    <row r="188" spans="2:7" s="74" customFormat="1" ht="17.25">
      <c r="B188" s="174" t="s">
        <v>45</v>
      </c>
      <c r="C188" s="175"/>
      <c r="D188" s="177" t="str">
        <f>IF(D185="","",D185*$E181)</f>
        <v/>
      </c>
      <c r="E188" s="178"/>
      <c r="F188" s="79" t="str">
        <f>IF(F185="","",F185*$E181)</f>
        <v/>
      </c>
      <c r="G188" s="79" t="str">
        <f>IF(G185="","",G185*$E181)</f>
        <v/>
      </c>
    </row>
    <row r="189" spans="2:7" s="74" customFormat="1" ht="17.25">
      <c r="B189" s="179" t="s">
        <v>31</v>
      </c>
      <c r="C189" s="180"/>
      <c r="D189" s="185" t="str">
        <f>IF(AND(D183="",D185=""),"",D183+D185-D184)</f>
        <v/>
      </c>
      <c r="E189" s="186"/>
      <c r="F189" s="80" t="str">
        <f>IF(AND(F183="",F185=""),"",F183+F185-F184)</f>
        <v/>
      </c>
      <c r="G189" s="80" t="str">
        <f>IF(AND(G183="",G185=""),"",G183+G185-G184)</f>
        <v/>
      </c>
    </row>
    <row r="190" spans="2:7" s="74" customFormat="1" ht="17.25">
      <c r="B190" s="174" t="s">
        <v>37</v>
      </c>
      <c r="C190" s="175"/>
      <c r="D190" s="176" t="str">
        <f>IF(D189="","",D189*$E181)</f>
        <v/>
      </c>
      <c r="E190" s="176"/>
      <c r="F190" s="79" t="str">
        <f>IF(F189="","",F189*$E181)</f>
        <v/>
      </c>
      <c r="G190" s="79" t="str">
        <f>IF(G189="","",G189*$E181)</f>
        <v/>
      </c>
    </row>
    <row r="191" spans="2:7" s="74" customFormat="1" ht="17.25">
      <c r="B191" s="35"/>
      <c r="C191" s="35"/>
      <c r="D191" s="35"/>
    </row>
    <row r="192" spans="2:7" s="74" customFormat="1" ht="17.25">
      <c r="B192" s="37" t="s">
        <v>35</v>
      </c>
      <c r="C192" s="132" t="s">
        <v>17</v>
      </c>
      <c r="D192" s="37" t="s">
        <v>19</v>
      </c>
      <c r="E192" s="74">
        <f>IF(C192="",,VLOOKUP(C192,'算出（非表示）'!$B$4:$C$21,2,0))</f>
        <v>14800</v>
      </c>
    </row>
    <row r="193" spans="1:7" ht="17.25">
      <c r="B193" s="183" t="s">
        <v>32</v>
      </c>
      <c r="C193" s="184"/>
      <c r="D193" s="130" t="str">
        <f>D$6</f>
        <v/>
      </c>
      <c r="E193" s="73" t="s">
        <v>80</v>
      </c>
      <c r="F193" s="46" t="s">
        <v>58</v>
      </c>
      <c r="G193" s="46" t="s">
        <v>82</v>
      </c>
    </row>
    <row r="194" spans="1:7" s="74" customFormat="1" ht="17.25">
      <c r="B194" s="179" t="s">
        <v>55</v>
      </c>
      <c r="C194" s="180"/>
      <c r="D194" s="181"/>
      <c r="E194" s="182"/>
      <c r="F194" s="81"/>
      <c r="G194" s="81"/>
    </row>
    <row r="195" spans="1:7" s="74" customFormat="1" ht="17.25">
      <c r="B195" s="179" t="s">
        <v>68</v>
      </c>
      <c r="C195" s="180"/>
      <c r="D195" s="181"/>
      <c r="E195" s="182"/>
      <c r="F195" s="81"/>
      <c r="G195" s="81"/>
    </row>
    <row r="196" spans="1:7" s="74" customFormat="1" ht="17.25">
      <c r="B196" s="179" t="s">
        <v>56</v>
      </c>
      <c r="C196" s="180"/>
      <c r="D196" s="181"/>
      <c r="E196" s="182"/>
      <c r="F196" s="81"/>
      <c r="G196" s="81"/>
    </row>
    <row r="197" spans="1:7" s="74" customFormat="1" ht="17.25">
      <c r="B197" s="174" t="s">
        <v>44</v>
      </c>
      <c r="C197" s="175"/>
      <c r="D197" s="176" t="str">
        <f>IF($D194="","",D194*$E192)</f>
        <v/>
      </c>
      <c r="E197" s="176"/>
      <c r="F197" s="79" t="str">
        <f>IF(F194="","",F194*$E192)</f>
        <v/>
      </c>
      <c r="G197" s="79" t="str">
        <f>IF($G194="","",G194*$E192)</f>
        <v/>
      </c>
    </row>
    <row r="198" spans="1:7" s="74" customFormat="1" ht="17.25">
      <c r="B198" s="174" t="s">
        <v>70</v>
      </c>
      <c r="C198" s="175"/>
      <c r="D198" s="176" t="str">
        <f>IF(D195="","",D195*$E192)</f>
        <v/>
      </c>
      <c r="E198" s="176"/>
      <c r="F198" s="79" t="str">
        <f>IF(F195="","",F195*$E192)</f>
        <v/>
      </c>
      <c r="G198" s="79" t="str">
        <f>IF(G195="","",G195*$E192)</f>
        <v/>
      </c>
    </row>
    <row r="199" spans="1:7" s="74" customFormat="1" ht="17.25">
      <c r="B199" s="174" t="s">
        <v>45</v>
      </c>
      <c r="C199" s="175"/>
      <c r="D199" s="177" t="str">
        <f>IF(D196="","",D196*$E192)</f>
        <v/>
      </c>
      <c r="E199" s="178"/>
      <c r="F199" s="79" t="str">
        <f>IF(F196="","",F196*$E192)</f>
        <v/>
      </c>
      <c r="G199" s="79" t="str">
        <f>IF(G196="","",G196*$E192)</f>
        <v/>
      </c>
    </row>
    <row r="200" spans="1:7" s="74" customFormat="1" ht="17.25">
      <c r="B200" s="179" t="s">
        <v>31</v>
      </c>
      <c r="C200" s="180"/>
      <c r="D200" s="185" t="str">
        <f>IF(AND(D194="",D196=""),"",D194+D196-D195)</f>
        <v/>
      </c>
      <c r="E200" s="186"/>
      <c r="F200" s="80" t="str">
        <f>IF(AND(F194="",F196=""),"",F194+F196-F195)</f>
        <v/>
      </c>
      <c r="G200" s="80" t="str">
        <f>IF(AND(G194="",G196=""),"",G194+G196-G195)</f>
        <v/>
      </c>
    </row>
    <row r="201" spans="1:7" s="74" customFormat="1" ht="17.25">
      <c r="B201" s="174" t="s">
        <v>37</v>
      </c>
      <c r="C201" s="175"/>
      <c r="D201" s="176" t="str">
        <f>IF(D200="","",D200*$E192)</f>
        <v/>
      </c>
      <c r="E201" s="176"/>
      <c r="F201" s="79" t="str">
        <f>IF(F200="","",F200*$E192)</f>
        <v/>
      </c>
      <c r="G201" s="79" t="str">
        <f>IF(G200="","",G200*$E192)</f>
        <v/>
      </c>
    </row>
    <row r="202" spans="1:7" s="74" customFormat="1">
      <c r="A202" s="76"/>
      <c r="B202" s="76"/>
      <c r="C202" s="76"/>
      <c r="D202" s="76"/>
      <c r="E202" s="76"/>
      <c r="F202" s="76"/>
      <c r="G202" s="76"/>
    </row>
    <row r="203" spans="1:7" s="74" customFormat="1">
      <c r="A203" s="76"/>
      <c r="B203" s="76"/>
      <c r="C203" s="76"/>
      <c r="D203" s="76"/>
      <c r="E203" s="76"/>
      <c r="F203" s="76"/>
      <c r="G203" s="76"/>
    </row>
    <row r="204" spans="1:7" s="74" customFormat="1">
      <c r="A204" s="76"/>
      <c r="B204" s="76"/>
      <c r="C204" s="76"/>
      <c r="D204" s="76"/>
      <c r="E204" s="76"/>
      <c r="F204" s="76"/>
      <c r="G204" s="76"/>
    </row>
    <row r="205" spans="1:7">
      <c r="A205" s="77"/>
      <c r="B205" s="77"/>
      <c r="C205" s="77"/>
      <c r="D205" s="77"/>
      <c r="E205" s="77"/>
      <c r="F205" s="77"/>
      <c r="G205" s="77"/>
    </row>
    <row r="206" spans="1:7">
      <c r="A206" s="77"/>
      <c r="B206" s="77"/>
      <c r="C206" s="77"/>
      <c r="D206" s="77"/>
      <c r="E206" s="77"/>
      <c r="F206" s="77"/>
      <c r="G206" s="77"/>
    </row>
    <row r="207" spans="1:7">
      <c r="A207" s="77"/>
      <c r="B207" s="77"/>
      <c r="C207" s="77"/>
      <c r="D207" s="77"/>
      <c r="E207" s="77"/>
      <c r="F207" s="77"/>
      <c r="G207" s="77"/>
    </row>
    <row r="208" spans="1:7">
      <c r="A208" s="77"/>
      <c r="B208" s="77"/>
      <c r="C208" s="77"/>
      <c r="D208" s="77"/>
      <c r="E208" s="77"/>
      <c r="F208" s="77"/>
      <c r="G208" s="77"/>
    </row>
    <row r="209" spans="1:7">
      <c r="A209" s="77"/>
      <c r="B209" s="77"/>
      <c r="C209" s="77"/>
      <c r="D209" s="77"/>
      <c r="E209" s="77"/>
      <c r="F209" s="77"/>
      <c r="G209" s="77"/>
    </row>
    <row r="210" spans="1:7">
      <c r="A210" s="77"/>
      <c r="B210" s="77"/>
      <c r="C210" s="77"/>
      <c r="D210" s="77"/>
      <c r="E210" s="77"/>
      <c r="F210" s="77"/>
      <c r="G210" s="77"/>
    </row>
    <row r="211" spans="1:7">
      <c r="A211" s="77"/>
      <c r="B211" s="77"/>
      <c r="C211" s="77"/>
      <c r="D211" s="77"/>
      <c r="E211" s="77"/>
      <c r="F211" s="77"/>
      <c r="G211" s="77"/>
    </row>
    <row r="212" spans="1:7">
      <c r="A212" s="77"/>
      <c r="B212" s="77"/>
      <c r="C212" s="77"/>
      <c r="D212" s="77"/>
      <c r="E212" s="77"/>
      <c r="F212" s="77"/>
      <c r="G212" s="77"/>
    </row>
    <row r="213" spans="1:7">
      <c r="A213" s="77"/>
      <c r="B213" s="77"/>
      <c r="C213" s="77"/>
      <c r="D213" s="77"/>
      <c r="E213" s="77"/>
      <c r="F213" s="77"/>
      <c r="G213" s="77"/>
    </row>
    <row r="214" spans="1:7">
      <c r="A214" s="77"/>
      <c r="B214" s="77"/>
      <c r="C214" s="77"/>
      <c r="D214" s="77"/>
      <c r="E214" s="77"/>
      <c r="F214" s="77"/>
      <c r="G214" s="77"/>
    </row>
    <row r="215" spans="1:7">
      <c r="A215" s="77"/>
      <c r="B215" s="77"/>
      <c r="C215" s="77"/>
      <c r="D215" s="77"/>
      <c r="E215" s="77"/>
      <c r="F215" s="77"/>
      <c r="G215" s="77"/>
    </row>
    <row r="216" spans="1:7">
      <c r="A216" s="77"/>
      <c r="B216" s="77"/>
      <c r="C216" s="77"/>
      <c r="D216" s="77"/>
      <c r="E216" s="77"/>
      <c r="F216" s="77"/>
      <c r="G216" s="77"/>
    </row>
    <row r="217" spans="1:7">
      <c r="A217" s="77"/>
      <c r="B217" s="77"/>
      <c r="C217" s="77"/>
      <c r="D217" s="77"/>
      <c r="E217" s="77"/>
      <c r="F217" s="77"/>
      <c r="G217" s="77"/>
    </row>
    <row r="218" spans="1:7">
      <c r="A218" s="77"/>
      <c r="B218" s="77"/>
      <c r="C218" s="77"/>
      <c r="D218" s="77"/>
      <c r="E218" s="77"/>
      <c r="F218" s="77"/>
      <c r="G218" s="77"/>
    </row>
    <row r="219" spans="1:7">
      <c r="A219" s="77"/>
      <c r="B219" s="77"/>
      <c r="C219" s="77"/>
      <c r="D219" s="77"/>
      <c r="E219" s="77"/>
      <c r="F219" s="77"/>
      <c r="G219" s="77"/>
    </row>
    <row r="220" spans="1:7">
      <c r="A220" s="77"/>
      <c r="B220" s="77"/>
      <c r="C220" s="77"/>
      <c r="D220" s="77"/>
      <c r="E220" s="77"/>
      <c r="F220" s="77"/>
      <c r="G220" s="77"/>
    </row>
    <row r="221" spans="1:7">
      <c r="A221" s="77"/>
      <c r="B221" s="77"/>
      <c r="C221" s="77"/>
      <c r="D221" s="77"/>
      <c r="E221" s="77"/>
      <c r="F221" s="77"/>
      <c r="G221" s="77"/>
    </row>
    <row r="222" spans="1:7">
      <c r="A222" s="77"/>
      <c r="B222" s="77"/>
      <c r="C222" s="77"/>
      <c r="D222" s="77"/>
      <c r="E222" s="77"/>
      <c r="F222" s="77"/>
      <c r="G222" s="77"/>
    </row>
    <row r="223" spans="1:7">
      <c r="A223" s="77"/>
      <c r="B223" s="77"/>
      <c r="C223" s="77"/>
      <c r="D223" s="77"/>
      <c r="E223" s="77"/>
      <c r="F223" s="77"/>
      <c r="G223" s="77"/>
    </row>
    <row r="224" spans="1:7">
      <c r="A224" s="77"/>
      <c r="B224" s="77"/>
      <c r="C224" s="77"/>
      <c r="D224" s="77"/>
      <c r="E224" s="77"/>
      <c r="F224" s="77"/>
      <c r="G224" s="77"/>
    </row>
    <row r="225" spans="1:7">
      <c r="A225" s="77"/>
      <c r="B225" s="77"/>
      <c r="C225" s="77"/>
      <c r="D225" s="77"/>
      <c r="E225" s="77"/>
      <c r="F225" s="77"/>
      <c r="G225" s="77"/>
    </row>
    <row r="226" spans="1:7">
      <c r="A226" s="77"/>
      <c r="B226" s="77"/>
      <c r="C226" s="77"/>
      <c r="D226" s="77"/>
      <c r="E226" s="77"/>
      <c r="F226" s="77"/>
      <c r="G226" s="77"/>
    </row>
    <row r="227" spans="1:7">
      <c r="A227" s="77"/>
      <c r="B227" s="77"/>
      <c r="C227" s="77"/>
      <c r="D227" s="77"/>
      <c r="E227" s="77"/>
      <c r="F227" s="77"/>
      <c r="G227" s="77"/>
    </row>
    <row r="228" spans="1:7">
      <c r="A228" s="77"/>
      <c r="B228" s="77"/>
      <c r="C228" s="77"/>
      <c r="D228" s="77"/>
      <c r="E228" s="77"/>
      <c r="F228" s="77"/>
      <c r="G228" s="77"/>
    </row>
    <row r="229" spans="1:7">
      <c r="A229" s="77"/>
      <c r="B229" s="77"/>
      <c r="C229" s="77"/>
      <c r="D229" s="77"/>
      <c r="E229" s="77"/>
      <c r="F229" s="77"/>
      <c r="G229" s="77"/>
    </row>
    <row r="230" spans="1:7">
      <c r="A230" s="77"/>
      <c r="B230" s="77"/>
      <c r="C230" s="77"/>
      <c r="D230" s="77"/>
      <c r="E230" s="77"/>
      <c r="F230" s="77"/>
      <c r="G230" s="77"/>
    </row>
    <row r="231" spans="1:7">
      <c r="A231" s="77"/>
      <c r="B231" s="77"/>
      <c r="C231" s="77"/>
      <c r="D231" s="77"/>
      <c r="E231" s="77"/>
      <c r="F231" s="77"/>
      <c r="G231" s="77"/>
    </row>
    <row r="232" spans="1:7">
      <c r="A232" s="77"/>
      <c r="B232" s="77"/>
      <c r="C232" s="77"/>
      <c r="D232" s="77"/>
      <c r="E232" s="77"/>
      <c r="F232" s="77"/>
      <c r="G232" s="77"/>
    </row>
    <row r="233" spans="1:7">
      <c r="A233" s="77"/>
      <c r="B233" s="77"/>
      <c r="C233" s="77"/>
      <c r="D233" s="77"/>
      <c r="E233" s="77"/>
      <c r="F233" s="77"/>
      <c r="G233" s="77"/>
    </row>
    <row r="234" spans="1:7">
      <c r="A234" s="77"/>
      <c r="B234" s="77"/>
      <c r="C234" s="77"/>
      <c r="D234" s="77"/>
      <c r="E234" s="77"/>
      <c r="F234" s="77"/>
      <c r="G234" s="77"/>
    </row>
    <row r="235" spans="1:7">
      <c r="A235" s="77"/>
      <c r="B235" s="77"/>
      <c r="C235" s="77"/>
      <c r="D235" s="77"/>
      <c r="E235" s="77"/>
      <c r="F235" s="77"/>
      <c r="G235" s="77"/>
    </row>
    <row r="236" spans="1:7">
      <c r="A236" s="77"/>
      <c r="B236" s="77"/>
      <c r="C236" s="77"/>
      <c r="D236" s="77"/>
      <c r="E236" s="77"/>
      <c r="F236" s="77"/>
      <c r="G236" s="77"/>
    </row>
    <row r="237" spans="1:7">
      <c r="A237" s="77"/>
      <c r="B237" s="77"/>
      <c r="C237" s="77"/>
      <c r="D237" s="77"/>
      <c r="E237" s="77"/>
      <c r="F237" s="77"/>
      <c r="G237" s="77"/>
    </row>
    <row r="238" spans="1:7">
      <c r="A238" s="77"/>
      <c r="B238" s="77"/>
      <c r="C238" s="77"/>
      <c r="D238" s="77"/>
      <c r="E238" s="77"/>
      <c r="F238" s="77"/>
      <c r="G238" s="77"/>
    </row>
    <row r="239" spans="1:7">
      <c r="A239" s="77"/>
      <c r="B239" s="77"/>
      <c r="C239" s="77"/>
      <c r="D239" s="77"/>
      <c r="E239" s="77"/>
      <c r="F239" s="77"/>
      <c r="G239" s="77"/>
    </row>
    <row r="240" spans="1:7">
      <c r="A240" s="77"/>
      <c r="B240" s="77"/>
      <c r="C240" s="77"/>
      <c r="D240" s="77"/>
      <c r="E240" s="77"/>
      <c r="F240" s="77"/>
      <c r="G240" s="77"/>
    </row>
    <row r="241" spans="1:7">
      <c r="A241" s="77"/>
      <c r="B241" s="77"/>
      <c r="C241" s="77"/>
      <c r="D241" s="77"/>
      <c r="E241" s="77"/>
      <c r="F241" s="77"/>
      <c r="G241" s="77"/>
    </row>
    <row r="242" spans="1:7">
      <c r="A242" s="77"/>
      <c r="B242" s="77"/>
      <c r="C242" s="77"/>
      <c r="D242" s="77"/>
      <c r="E242" s="77"/>
      <c r="F242" s="77"/>
      <c r="G242" s="77"/>
    </row>
    <row r="243" spans="1:7">
      <c r="A243" s="77"/>
      <c r="B243" s="77"/>
      <c r="C243" s="77"/>
      <c r="D243" s="77"/>
      <c r="E243" s="77"/>
      <c r="F243" s="77"/>
      <c r="G243" s="77"/>
    </row>
    <row r="244" spans="1:7">
      <c r="A244" s="77"/>
      <c r="B244" s="77"/>
      <c r="C244" s="77"/>
      <c r="D244" s="77"/>
      <c r="E244" s="77"/>
      <c r="F244" s="77"/>
      <c r="G244" s="77"/>
    </row>
    <row r="245" spans="1:7">
      <c r="A245" s="77"/>
      <c r="B245" s="77"/>
      <c r="C245" s="77"/>
      <c r="D245" s="77"/>
      <c r="E245" s="77"/>
      <c r="F245" s="77"/>
      <c r="G245" s="77"/>
    </row>
    <row r="246" spans="1:7">
      <c r="A246" s="77"/>
      <c r="B246" s="77"/>
      <c r="C246" s="77"/>
      <c r="D246" s="77"/>
      <c r="E246" s="77"/>
      <c r="F246" s="77"/>
      <c r="G246" s="77"/>
    </row>
    <row r="247" spans="1:7">
      <c r="A247" s="77"/>
      <c r="B247" s="77"/>
      <c r="C247" s="77"/>
      <c r="D247" s="77"/>
      <c r="E247" s="77"/>
      <c r="F247" s="77"/>
      <c r="G247" s="77"/>
    </row>
    <row r="248" spans="1:7">
      <c r="A248" s="77"/>
      <c r="B248" s="77"/>
      <c r="C248" s="77"/>
      <c r="D248" s="77"/>
      <c r="E248" s="77"/>
      <c r="F248" s="77"/>
      <c r="G248" s="77"/>
    </row>
    <row r="249" spans="1:7">
      <c r="A249" s="77"/>
      <c r="B249" s="77"/>
      <c r="C249" s="77"/>
      <c r="D249" s="77"/>
      <c r="E249" s="77"/>
      <c r="F249" s="77"/>
      <c r="G249" s="77"/>
    </row>
    <row r="250" spans="1:7">
      <c r="A250" s="77"/>
      <c r="B250" s="77"/>
      <c r="C250" s="77"/>
      <c r="D250" s="77"/>
      <c r="E250" s="77"/>
      <c r="F250" s="77"/>
      <c r="G250" s="77"/>
    </row>
    <row r="251" spans="1:7">
      <c r="A251" s="77"/>
      <c r="B251" s="77"/>
      <c r="C251" s="77"/>
      <c r="D251" s="77"/>
      <c r="E251" s="77"/>
      <c r="F251" s="77"/>
      <c r="G251" s="77"/>
    </row>
    <row r="252" spans="1:7">
      <c r="A252" s="77"/>
      <c r="B252" s="77"/>
      <c r="C252" s="77"/>
      <c r="D252" s="77"/>
      <c r="E252" s="77"/>
      <c r="F252" s="77"/>
      <c r="G252" s="77"/>
    </row>
    <row r="253" spans="1:7">
      <c r="A253" s="77"/>
      <c r="B253" s="77"/>
      <c r="C253" s="77"/>
      <c r="D253" s="77"/>
      <c r="E253" s="77"/>
      <c r="F253" s="77"/>
      <c r="G253" s="77"/>
    </row>
    <row r="254" spans="1:7">
      <c r="A254" s="77"/>
      <c r="B254" s="77"/>
      <c r="C254" s="77"/>
      <c r="D254" s="77"/>
      <c r="E254" s="77"/>
      <c r="F254" s="77"/>
      <c r="G254" s="77"/>
    </row>
    <row r="255" spans="1:7">
      <c r="A255" s="77"/>
      <c r="B255" s="77"/>
      <c r="C255" s="77"/>
      <c r="D255" s="77"/>
      <c r="E255" s="77"/>
      <c r="F255" s="77"/>
      <c r="G255" s="77"/>
    </row>
    <row r="256" spans="1:7">
      <c r="A256" s="77"/>
      <c r="B256" s="77"/>
      <c r="C256" s="77"/>
      <c r="D256" s="77"/>
      <c r="E256" s="77"/>
      <c r="F256" s="77"/>
      <c r="G256" s="77"/>
    </row>
    <row r="257" spans="1:7">
      <c r="A257" s="77"/>
      <c r="B257" s="77"/>
      <c r="C257" s="77"/>
      <c r="D257" s="77"/>
      <c r="E257" s="77"/>
      <c r="F257" s="77"/>
      <c r="G257" s="77"/>
    </row>
    <row r="258" spans="1:7">
      <c r="A258" s="77"/>
      <c r="B258" s="77"/>
      <c r="C258" s="77"/>
      <c r="D258" s="77"/>
      <c r="E258" s="77"/>
      <c r="F258" s="77"/>
      <c r="G258" s="77"/>
    </row>
    <row r="259" spans="1:7">
      <c r="A259" s="77"/>
      <c r="B259" s="77"/>
      <c r="C259" s="77"/>
      <c r="D259" s="77"/>
      <c r="E259" s="77"/>
      <c r="F259" s="77"/>
      <c r="G259" s="77"/>
    </row>
    <row r="260" spans="1:7">
      <c r="A260" s="77"/>
      <c r="B260" s="77"/>
      <c r="C260" s="77"/>
      <c r="D260" s="77"/>
      <c r="E260" s="77"/>
      <c r="F260" s="77"/>
      <c r="G260" s="77"/>
    </row>
    <row r="261" spans="1:7">
      <c r="A261" s="77"/>
      <c r="B261" s="77"/>
      <c r="C261" s="77"/>
      <c r="D261" s="77"/>
      <c r="E261" s="77"/>
      <c r="F261" s="77"/>
      <c r="G261" s="77"/>
    </row>
    <row r="262" spans="1:7">
      <c r="A262" s="77"/>
      <c r="B262" s="77"/>
      <c r="C262" s="77"/>
      <c r="D262" s="77"/>
      <c r="E262" s="77"/>
      <c r="F262" s="77"/>
      <c r="G262" s="77"/>
    </row>
    <row r="263" spans="1:7">
      <c r="A263" s="77"/>
      <c r="B263" s="77"/>
      <c r="C263" s="77"/>
      <c r="D263" s="77"/>
      <c r="E263" s="77"/>
      <c r="F263" s="77"/>
      <c r="G263" s="77"/>
    </row>
    <row r="264" spans="1:7">
      <c r="A264" s="77"/>
      <c r="B264" s="77"/>
      <c r="C264" s="77"/>
      <c r="D264" s="77"/>
      <c r="E264" s="77"/>
      <c r="F264" s="77"/>
      <c r="G264" s="77"/>
    </row>
    <row r="265" spans="1:7">
      <c r="A265" s="77"/>
      <c r="B265" s="77"/>
      <c r="C265" s="77"/>
      <c r="D265" s="77"/>
      <c r="E265" s="77"/>
      <c r="F265" s="77"/>
      <c r="G265" s="77"/>
    </row>
    <row r="266" spans="1:7">
      <c r="A266" s="77"/>
      <c r="B266" s="77"/>
      <c r="C266" s="77"/>
      <c r="D266" s="77"/>
      <c r="E266" s="77"/>
      <c r="F266" s="77"/>
      <c r="G266" s="77"/>
    </row>
    <row r="267" spans="1:7">
      <c r="A267" s="77"/>
      <c r="B267" s="77"/>
      <c r="C267" s="77"/>
      <c r="D267" s="77"/>
      <c r="E267" s="77"/>
      <c r="F267" s="77"/>
      <c r="G267" s="77"/>
    </row>
    <row r="268" spans="1:7">
      <c r="A268" s="77"/>
      <c r="B268" s="77"/>
      <c r="C268" s="77"/>
      <c r="D268" s="77"/>
      <c r="E268" s="77"/>
      <c r="F268" s="77"/>
      <c r="G268" s="77"/>
    </row>
    <row r="269" spans="1:7">
      <c r="A269" s="77"/>
      <c r="B269" s="77"/>
      <c r="C269" s="77"/>
      <c r="D269" s="77"/>
      <c r="E269" s="77"/>
      <c r="F269" s="77"/>
      <c r="G269" s="77"/>
    </row>
    <row r="270" spans="1:7">
      <c r="A270" s="77"/>
      <c r="B270" s="77"/>
      <c r="C270" s="77"/>
      <c r="D270" s="77"/>
      <c r="E270" s="77"/>
      <c r="F270" s="77"/>
      <c r="G270" s="77"/>
    </row>
    <row r="271" spans="1:7">
      <c r="A271" s="77"/>
      <c r="B271" s="77"/>
      <c r="C271" s="77"/>
      <c r="D271" s="77"/>
      <c r="E271" s="77"/>
      <c r="F271" s="77"/>
      <c r="G271" s="77"/>
    </row>
    <row r="272" spans="1:7">
      <c r="A272" s="77"/>
      <c r="B272" s="77"/>
      <c r="C272" s="77"/>
      <c r="D272" s="77"/>
      <c r="E272" s="77"/>
      <c r="F272" s="77"/>
      <c r="G272" s="77"/>
    </row>
    <row r="273" spans="1:7">
      <c r="A273" s="77"/>
      <c r="B273" s="77"/>
      <c r="C273" s="77"/>
      <c r="D273" s="77"/>
      <c r="E273" s="77"/>
      <c r="F273" s="77"/>
      <c r="G273" s="77"/>
    </row>
    <row r="274" spans="1:7">
      <c r="A274" s="77"/>
      <c r="B274" s="77"/>
      <c r="C274" s="77"/>
      <c r="D274" s="77"/>
      <c r="E274" s="77"/>
      <c r="F274" s="77"/>
      <c r="G274" s="77"/>
    </row>
    <row r="275" spans="1:7">
      <c r="A275" s="77"/>
      <c r="B275" s="77"/>
      <c r="C275" s="77"/>
      <c r="D275" s="77"/>
      <c r="E275" s="77"/>
      <c r="F275" s="77"/>
      <c r="G275" s="77"/>
    </row>
    <row r="276" spans="1:7">
      <c r="A276" s="77"/>
      <c r="B276" s="77"/>
      <c r="C276" s="77"/>
      <c r="D276" s="77"/>
      <c r="E276" s="77"/>
      <c r="F276" s="77"/>
      <c r="G276" s="77"/>
    </row>
    <row r="277" spans="1:7">
      <c r="A277" s="77"/>
      <c r="B277" s="77"/>
      <c r="C277" s="77"/>
      <c r="D277" s="77"/>
      <c r="E277" s="77"/>
      <c r="F277" s="77"/>
      <c r="G277" s="77"/>
    </row>
    <row r="278" spans="1:7">
      <c r="A278" s="77"/>
      <c r="B278" s="77"/>
      <c r="C278" s="77"/>
      <c r="D278" s="77"/>
      <c r="E278" s="77"/>
      <c r="F278" s="77"/>
      <c r="G278" s="77"/>
    </row>
    <row r="279" spans="1:7">
      <c r="A279" s="77"/>
      <c r="B279" s="77"/>
      <c r="C279" s="77"/>
      <c r="D279" s="77"/>
      <c r="E279" s="77"/>
      <c r="F279" s="77"/>
      <c r="G279" s="77"/>
    </row>
    <row r="280" spans="1:7">
      <c r="A280" s="77"/>
      <c r="B280" s="77"/>
      <c r="C280" s="77"/>
      <c r="D280" s="77"/>
      <c r="E280" s="77"/>
      <c r="F280" s="77"/>
      <c r="G280" s="77"/>
    </row>
    <row r="281" spans="1:7">
      <c r="A281" s="77"/>
      <c r="B281" s="77"/>
      <c r="C281" s="77"/>
      <c r="D281" s="77"/>
      <c r="E281" s="77"/>
      <c r="F281" s="77"/>
      <c r="G281" s="77"/>
    </row>
    <row r="282" spans="1:7">
      <c r="A282" s="77"/>
      <c r="B282" s="77"/>
      <c r="C282" s="77"/>
      <c r="D282" s="77"/>
      <c r="E282" s="77"/>
      <c r="F282" s="77"/>
      <c r="G282" s="77"/>
    </row>
    <row r="283" spans="1:7">
      <c r="A283" s="77"/>
      <c r="B283" s="77"/>
      <c r="C283" s="77"/>
      <c r="D283" s="77"/>
      <c r="E283" s="77"/>
      <c r="F283" s="77"/>
      <c r="G283" s="77"/>
    </row>
    <row r="284" spans="1:7">
      <c r="A284" s="77"/>
      <c r="B284" s="77"/>
      <c r="C284" s="77"/>
      <c r="D284" s="77"/>
      <c r="E284" s="77"/>
      <c r="F284" s="77"/>
      <c r="G284" s="77"/>
    </row>
    <row r="285" spans="1:7">
      <c r="A285" s="77"/>
      <c r="B285" s="77"/>
      <c r="C285" s="77"/>
      <c r="D285" s="77"/>
      <c r="E285" s="77"/>
      <c r="F285" s="77"/>
      <c r="G285" s="77"/>
    </row>
    <row r="286" spans="1:7">
      <c r="A286" s="77"/>
      <c r="B286" s="77"/>
      <c r="C286" s="77"/>
      <c r="D286" s="77"/>
      <c r="E286" s="77"/>
      <c r="F286" s="77"/>
      <c r="G286" s="77"/>
    </row>
    <row r="287" spans="1:7">
      <c r="A287" s="77"/>
      <c r="B287" s="77"/>
      <c r="C287" s="77"/>
      <c r="D287" s="77"/>
      <c r="E287" s="77"/>
      <c r="F287" s="77"/>
      <c r="G287" s="77"/>
    </row>
    <row r="288" spans="1:7">
      <c r="A288" s="77"/>
      <c r="B288" s="77"/>
      <c r="C288" s="77"/>
      <c r="D288" s="77"/>
      <c r="E288" s="77"/>
      <c r="F288" s="77"/>
      <c r="G288" s="77"/>
    </row>
    <row r="289" spans="1:7">
      <c r="A289" s="77"/>
      <c r="B289" s="77"/>
      <c r="C289" s="77"/>
      <c r="D289" s="77"/>
      <c r="E289" s="77"/>
      <c r="F289" s="77"/>
      <c r="G289" s="77"/>
    </row>
    <row r="290" spans="1:7">
      <c r="A290" s="77"/>
      <c r="B290" s="77"/>
      <c r="C290" s="77"/>
      <c r="D290" s="77"/>
      <c r="E290" s="77"/>
      <c r="F290" s="77"/>
      <c r="G290" s="77"/>
    </row>
  </sheetData>
  <sheetProtection algorithmName="SHA-512" hashValue="QQ4upjOIhX7EFnxKHmNQkbBHz75u3xMwPqR/jfeu5Mepg7pWmujuvQpVcvYbisW0qtBYZhuUsEiuOmtfprRFCw==" saltValue="JCYl0NJx6tCc6Ws18apWCw==" spinCount="100000" sheet="1" objects="1" scenarios="1"/>
  <mergeCells count="306">
    <mergeCell ref="B6:C6"/>
    <mergeCell ref="B7:C7"/>
    <mergeCell ref="D7:E7"/>
    <mergeCell ref="B8:C8"/>
    <mergeCell ref="D8:E8"/>
    <mergeCell ref="B9:C9"/>
    <mergeCell ref="D9:E9"/>
    <mergeCell ref="B10:C10"/>
    <mergeCell ref="D10:E10"/>
    <mergeCell ref="B19:C19"/>
    <mergeCell ref="B20:C20"/>
    <mergeCell ref="D20:E20"/>
    <mergeCell ref="B21:C21"/>
    <mergeCell ref="D21:E21"/>
    <mergeCell ref="B14:C14"/>
    <mergeCell ref="D14:E14"/>
    <mergeCell ref="D11:E11"/>
    <mergeCell ref="B12:C12"/>
    <mergeCell ref="D12:E12"/>
    <mergeCell ref="B13:C13"/>
    <mergeCell ref="D13:E13"/>
    <mergeCell ref="B11:C11"/>
    <mergeCell ref="B28:C28"/>
    <mergeCell ref="B29:C29"/>
    <mergeCell ref="D29:E29"/>
    <mergeCell ref="B32:C32"/>
    <mergeCell ref="B25:C25"/>
    <mergeCell ref="D25:E25"/>
    <mergeCell ref="B22:C22"/>
    <mergeCell ref="D22:E22"/>
    <mergeCell ref="B23:C23"/>
    <mergeCell ref="D23:E23"/>
    <mergeCell ref="B24:C24"/>
    <mergeCell ref="D24:E24"/>
    <mergeCell ref="B39:C39"/>
    <mergeCell ref="B40:C40"/>
    <mergeCell ref="D40:E40"/>
    <mergeCell ref="B41:C41"/>
    <mergeCell ref="D41:E41"/>
    <mergeCell ref="B36:C36"/>
    <mergeCell ref="D36:E36"/>
    <mergeCell ref="B33:C33"/>
    <mergeCell ref="D33:E33"/>
    <mergeCell ref="B34:C34"/>
    <mergeCell ref="D34:E34"/>
    <mergeCell ref="B35:C35"/>
    <mergeCell ref="D35:E35"/>
    <mergeCell ref="B50:C50"/>
    <mergeCell ref="B51:C51"/>
    <mergeCell ref="D51:E51"/>
    <mergeCell ref="B52:C52"/>
    <mergeCell ref="D52:E52"/>
    <mergeCell ref="B47:C47"/>
    <mergeCell ref="D47:E47"/>
    <mergeCell ref="B42:C42"/>
    <mergeCell ref="D42:E42"/>
    <mergeCell ref="B45:C45"/>
    <mergeCell ref="B46:C46"/>
    <mergeCell ref="D46:E46"/>
    <mergeCell ref="D44:E44"/>
    <mergeCell ref="D45:E45"/>
    <mergeCell ref="B64:C64"/>
    <mergeCell ref="D64:E64"/>
    <mergeCell ref="B65:C65"/>
    <mergeCell ref="D65:E65"/>
    <mergeCell ref="B66:C66"/>
    <mergeCell ref="D66:E66"/>
    <mergeCell ref="B61:C61"/>
    <mergeCell ref="B62:C62"/>
    <mergeCell ref="D62:E62"/>
    <mergeCell ref="B63:C63"/>
    <mergeCell ref="D63:E63"/>
    <mergeCell ref="B72:C72"/>
    <mergeCell ref="B73:C73"/>
    <mergeCell ref="D73:E73"/>
    <mergeCell ref="B74:C74"/>
    <mergeCell ref="D74:E74"/>
    <mergeCell ref="B67:C67"/>
    <mergeCell ref="D67:E67"/>
    <mergeCell ref="B68:C68"/>
    <mergeCell ref="D68:E68"/>
    <mergeCell ref="B69:C69"/>
    <mergeCell ref="D69:E69"/>
    <mergeCell ref="B80:C80"/>
    <mergeCell ref="D80:E80"/>
    <mergeCell ref="B84:C84"/>
    <mergeCell ref="B83:C83"/>
    <mergeCell ref="D84:E84"/>
    <mergeCell ref="B75:C75"/>
    <mergeCell ref="D75:E75"/>
    <mergeCell ref="B76:C76"/>
    <mergeCell ref="D76:E76"/>
    <mergeCell ref="B77:C77"/>
    <mergeCell ref="D77:E77"/>
    <mergeCell ref="B78:C78"/>
    <mergeCell ref="D78:E78"/>
    <mergeCell ref="B79:C79"/>
    <mergeCell ref="D79:E79"/>
    <mergeCell ref="B91:C91"/>
    <mergeCell ref="D91:E91"/>
    <mergeCell ref="B88:C88"/>
    <mergeCell ref="D88:E88"/>
    <mergeCell ref="B89:C89"/>
    <mergeCell ref="D89:E89"/>
    <mergeCell ref="B90:C90"/>
    <mergeCell ref="D90:E90"/>
    <mergeCell ref="B85:C85"/>
    <mergeCell ref="D85:E85"/>
    <mergeCell ref="B86:C86"/>
    <mergeCell ref="D86:E86"/>
    <mergeCell ref="B87:C87"/>
    <mergeCell ref="D87:E87"/>
    <mergeCell ref="B94:C94"/>
    <mergeCell ref="B97:C97"/>
    <mergeCell ref="B98:C98"/>
    <mergeCell ref="D98:E98"/>
    <mergeCell ref="B95:C95"/>
    <mergeCell ref="D95:E95"/>
    <mergeCell ref="B96:C96"/>
    <mergeCell ref="D96:E96"/>
    <mergeCell ref="D97:E97"/>
    <mergeCell ref="B105:C105"/>
    <mergeCell ref="B106:C106"/>
    <mergeCell ref="D106:E106"/>
    <mergeCell ref="B107:C107"/>
    <mergeCell ref="D107:E107"/>
    <mergeCell ref="B102:C102"/>
    <mergeCell ref="D102:E102"/>
    <mergeCell ref="B99:C99"/>
    <mergeCell ref="D99:E99"/>
    <mergeCell ref="B100:C100"/>
    <mergeCell ref="D100:E100"/>
    <mergeCell ref="B101:C101"/>
    <mergeCell ref="D101:E101"/>
    <mergeCell ref="B116:C116"/>
    <mergeCell ref="B117:C117"/>
    <mergeCell ref="D117:E117"/>
    <mergeCell ref="B118:C118"/>
    <mergeCell ref="D118:E118"/>
    <mergeCell ref="B113:C113"/>
    <mergeCell ref="D113:E113"/>
    <mergeCell ref="B110:C110"/>
    <mergeCell ref="B111:C111"/>
    <mergeCell ref="D111:E111"/>
    <mergeCell ref="B112:C112"/>
    <mergeCell ref="D112:E112"/>
    <mergeCell ref="B124:C124"/>
    <mergeCell ref="D124:E124"/>
    <mergeCell ref="B119:C119"/>
    <mergeCell ref="D119:E119"/>
    <mergeCell ref="B120:C120"/>
    <mergeCell ref="D120:E120"/>
    <mergeCell ref="B123:C123"/>
    <mergeCell ref="B121:C121"/>
    <mergeCell ref="D121:E121"/>
    <mergeCell ref="B122:C122"/>
    <mergeCell ref="D122:E122"/>
    <mergeCell ref="D123:E123"/>
    <mergeCell ref="B130:C130"/>
    <mergeCell ref="D130:E130"/>
    <mergeCell ref="B131:C131"/>
    <mergeCell ref="D131:E131"/>
    <mergeCell ref="B132:C132"/>
    <mergeCell ref="D132:E132"/>
    <mergeCell ref="B127:C127"/>
    <mergeCell ref="B128:C128"/>
    <mergeCell ref="D128:E128"/>
    <mergeCell ref="B129:C129"/>
    <mergeCell ref="D129:E129"/>
    <mergeCell ref="B138:C138"/>
    <mergeCell ref="B139:C139"/>
    <mergeCell ref="D139:E139"/>
    <mergeCell ref="B140:C140"/>
    <mergeCell ref="D140:E140"/>
    <mergeCell ref="B133:C133"/>
    <mergeCell ref="D133:E133"/>
    <mergeCell ref="B134:C134"/>
    <mergeCell ref="D134:E134"/>
    <mergeCell ref="B135:C135"/>
    <mergeCell ref="D135:E135"/>
    <mergeCell ref="B144:C144"/>
    <mergeCell ref="D144:E144"/>
    <mergeCell ref="B145:C145"/>
    <mergeCell ref="D145:E145"/>
    <mergeCell ref="B146:C146"/>
    <mergeCell ref="D146:E146"/>
    <mergeCell ref="B141:C141"/>
    <mergeCell ref="D141:E141"/>
    <mergeCell ref="B142:C142"/>
    <mergeCell ref="D142:E142"/>
    <mergeCell ref="B143:C143"/>
    <mergeCell ref="D143:E143"/>
    <mergeCell ref="B152:C152"/>
    <mergeCell ref="D152:E152"/>
    <mergeCell ref="B153:C153"/>
    <mergeCell ref="D153:E153"/>
    <mergeCell ref="B154:C154"/>
    <mergeCell ref="D154:E154"/>
    <mergeCell ref="B149:C149"/>
    <mergeCell ref="B150:C150"/>
    <mergeCell ref="D150:E150"/>
    <mergeCell ref="B151:C151"/>
    <mergeCell ref="D151:E151"/>
    <mergeCell ref="B162:C162"/>
    <mergeCell ref="B160:C160"/>
    <mergeCell ref="B161:C161"/>
    <mergeCell ref="D161:E161"/>
    <mergeCell ref="D162:E162"/>
    <mergeCell ref="B155:C155"/>
    <mergeCell ref="D155:E155"/>
    <mergeCell ref="B156:C156"/>
    <mergeCell ref="D156:E156"/>
    <mergeCell ref="B157:C157"/>
    <mergeCell ref="D157:E157"/>
    <mergeCell ref="B171:C171"/>
    <mergeCell ref="B166:C166"/>
    <mergeCell ref="D166:E166"/>
    <mergeCell ref="B167:C167"/>
    <mergeCell ref="D167:E167"/>
    <mergeCell ref="B168:C168"/>
    <mergeCell ref="D168:E168"/>
    <mergeCell ref="B163:C163"/>
    <mergeCell ref="D163:E163"/>
    <mergeCell ref="B164:C164"/>
    <mergeCell ref="D164:E164"/>
    <mergeCell ref="B165:C165"/>
    <mergeCell ref="D165:E165"/>
    <mergeCell ref="D172:E172"/>
    <mergeCell ref="B175:C175"/>
    <mergeCell ref="B176:C176"/>
    <mergeCell ref="D176:E176"/>
    <mergeCell ref="B173:C173"/>
    <mergeCell ref="D173:E173"/>
    <mergeCell ref="B174:C174"/>
    <mergeCell ref="D174:E174"/>
    <mergeCell ref="D175:E175"/>
    <mergeCell ref="B194:C194"/>
    <mergeCell ref="D194:E194"/>
    <mergeCell ref="B195:C195"/>
    <mergeCell ref="D195:E195"/>
    <mergeCell ref="B196:C196"/>
    <mergeCell ref="D196:E196"/>
    <mergeCell ref="B193:C193"/>
    <mergeCell ref="B188:C188"/>
    <mergeCell ref="B189:C189"/>
    <mergeCell ref="D189:E189"/>
    <mergeCell ref="B190:C190"/>
    <mergeCell ref="D190:E190"/>
    <mergeCell ref="B197:C197"/>
    <mergeCell ref="D197:E197"/>
    <mergeCell ref="B198:C198"/>
    <mergeCell ref="D198:E198"/>
    <mergeCell ref="B201:C201"/>
    <mergeCell ref="B199:C199"/>
    <mergeCell ref="D199:E199"/>
    <mergeCell ref="B200:C200"/>
    <mergeCell ref="D200:E200"/>
    <mergeCell ref="D201:E201"/>
    <mergeCell ref="B56:C56"/>
    <mergeCell ref="D56:E56"/>
    <mergeCell ref="B57:C57"/>
    <mergeCell ref="D57:E57"/>
    <mergeCell ref="D58:E58"/>
    <mergeCell ref="B17:C17"/>
    <mergeCell ref="B18:C18"/>
    <mergeCell ref="D18:E18"/>
    <mergeCell ref="D19:E19"/>
    <mergeCell ref="B30:C30"/>
    <mergeCell ref="D30:E30"/>
    <mergeCell ref="B31:C31"/>
    <mergeCell ref="D31:E31"/>
    <mergeCell ref="D32:E32"/>
    <mergeCell ref="B43:C43"/>
    <mergeCell ref="D43:E43"/>
    <mergeCell ref="B44:C44"/>
    <mergeCell ref="B58:C58"/>
    <mergeCell ref="B53:C53"/>
    <mergeCell ref="D53:E53"/>
    <mergeCell ref="B54:C54"/>
    <mergeCell ref="D54:E54"/>
    <mergeCell ref="B55:C55"/>
    <mergeCell ref="D55:E55"/>
    <mergeCell ref="B186:C186"/>
    <mergeCell ref="D186:E186"/>
    <mergeCell ref="B187:C187"/>
    <mergeCell ref="D187:E187"/>
    <mergeCell ref="D188:E188"/>
    <mergeCell ref="B108:C108"/>
    <mergeCell ref="D108:E108"/>
    <mergeCell ref="B109:C109"/>
    <mergeCell ref="D109:E109"/>
    <mergeCell ref="D110:E110"/>
    <mergeCell ref="B183:C183"/>
    <mergeCell ref="D183:E183"/>
    <mergeCell ref="B184:C184"/>
    <mergeCell ref="D184:E184"/>
    <mergeCell ref="B185:C185"/>
    <mergeCell ref="D185:E185"/>
    <mergeCell ref="B182:C182"/>
    <mergeCell ref="B177:C177"/>
    <mergeCell ref="D177:E177"/>
    <mergeCell ref="B178:C178"/>
    <mergeCell ref="D178:E178"/>
    <mergeCell ref="B179:C179"/>
    <mergeCell ref="D179:E179"/>
    <mergeCell ref="B172:C172"/>
  </mergeCells>
  <phoneticPr fontId="1"/>
  <pageMargins left="0.70866141732283472" right="0.70866141732283472" top="0.94488188976377963" bottom="0.74803149606299213" header="0.31496062992125984" footer="0.31496062992125984"/>
  <pageSetup paperSize="8" scale="68" fitToHeight="0" orientation="landscape" r:id="rId1"/>
  <headerFooter differentFirst="1"/>
  <rowBreaks count="3" manualBreakCount="3">
    <brk id="59" max="11" man="1"/>
    <brk id="114" max="11" man="1"/>
    <brk id="169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4045-A69D-4246-A7A2-AFE3DE5154E1}">
  <sheetPr codeName="Sheet1">
    <pageSetUpPr fitToPage="1"/>
  </sheetPr>
  <dimension ref="A2:N260"/>
  <sheetViews>
    <sheetView showGridLines="0" view="pageBreakPreview" zoomScale="85" zoomScaleNormal="78" zoomScaleSheetLayoutView="85" workbookViewId="0">
      <selection activeCell="C16" sqref="C16"/>
    </sheetView>
  </sheetViews>
  <sheetFormatPr defaultColWidth="9" defaultRowHeight="18.75"/>
  <cols>
    <col min="1" max="1" width="7.25" style="14" customWidth="1"/>
    <col min="2" max="2" width="47.5" style="14" customWidth="1"/>
    <col min="3" max="5" width="29.875" style="14" customWidth="1"/>
    <col min="6" max="6" width="5.125" style="14" customWidth="1"/>
    <col min="7" max="7" width="34.375" customWidth="1"/>
    <col min="9" max="9" width="34.375" customWidth="1"/>
    <col min="10" max="12" width="34.625" customWidth="1"/>
    <col min="13" max="13" width="0.375" customWidth="1"/>
    <col min="14" max="14" width="40.125" customWidth="1"/>
    <col min="15" max="16384" width="9" style="14"/>
  </cols>
  <sheetData>
    <row r="2" spans="2:14">
      <c r="B2" s="83" t="s">
        <v>99</v>
      </c>
      <c r="C2" s="84"/>
      <c r="D2" s="84"/>
      <c r="E2" s="84"/>
      <c r="F2" s="84"/>
    </row>
    <row r="3" spans="2:14">
      <c r="B3" s="85" t="s">
        <v>100</v>
      </c>
      <c r="C3" s="84"/>
      <c r="D3" s="84"/>
      <c r="E3" s="84"/>
      <c r="F3" s="84"/>
    </row>
    <row r="4" spans="2:14">
      <c r="B4" s="84"/>
      <c r="C4" s="84"/>
      <c r="D4" s="84"/>
      <c r="E4" s="84"/>
      <c r="F4" s="84"/>
    </row>
    <row r="5" spans="2:14" s="74" customFormat="1">
      <c r="B5" s="84" t="s">
        <v>101</v>
      </c>
      <c r="C5" s="84"/>
      <c r="D5" s="84"/>
      <c r="E5" s="84"/>
      <c r="F5" s="84"/>
      <c r="G5"/>
      <c r="H5"/>
      <c r="I5"/>
      <c r="J5"/>
      <c r="K5"/>
      <c r="L5"/>
      <c r="M5"/>
      <c r="N5"/>
    </row>
    <row r="6" spans="2:14">
      <c r="B6" s="86" t="s">
        <v>102</v>
      </c>
      <c r="C6" s="128" t="s">
        <v>5</v>
      </c>
      <c r="D6" s="87">
        <f>IF(C6="","",VLOOKUP(C6,[1]バックシート!$B$3:$C$20,2,0))</f>
        <v>3220</v>
      </c>
      <c r="E6" s="37"/>
      <c r="F6" s="37"/>
    </row>
    <row r="7" spans="2:14" ht="18" customHeight="1">
      <c r="B7" s="88" t="s">
        <v>39</v>
      </c>
      <c r="C7" s="89" t="s">
        <v>103</v>
      </c>
      <c r="D7" s="89" t="s">
        <v>104</v>
      </c>
      <c r="E7" s="37"/>
      <c r="F7" s="37"/>
    </row>
    <row r="8" spans="2:14" s="92" customFormat="1">
      <c r="B8" s="86" t="s">
        <v>105</v>
      </c>
      <c r="C8" s="90">
        <v>10</v>
      </c>
      <c r="D8" s="91">
        <f>IF(C8="","",C8*$D6)</f>
        <v>32200</v>
      </c>
      <c r="E8" s="37"/>
      <c r="F8" s="37"/>
      <c r="G8"/>
      <c r="H8"/>
      <c r="I8"/>
      <c r="J8"/>
      <c r="K8"/>
      <c r="L8"/>
      <c r="M8"/>
      <c r="N8"/>
    </row>
    <row r="9" spans="2:14" s="92" customFormat="1">
      <c r="B9" s="86" t="s">
        <v>106</v>
      </c>
      <c r="C9" s="90">
        <v>0</v>
      </c>
      <c r="D9" s="91">
        <f>IF(C9="","",C9*$D6)</f>
        <v>0</v>
      </c>
      <c r="E9" s="37"/>
      <c r="F9" s="37"/>
      <c r="G9"/>
      <c r="H9"/>
      <c r="I9"/>
      <c r="J9"/>
      <c r="K9"/>
      <c r="L9"/>
      <c r="M9"/>
      <c r="N9"/>
    </row>
    <row r="10" spans="2:14" s="92" customFormat="1">
      <c r="B10" s="86" t="s">
        <v>107</v>
      </c>
      <c r="C10" s="90">
        <v>100</v>
      </c>
      <c r="D10" s="91">
        <f>IF(C10="","",C10*$D6)</f>
        <v>322000</v>
      </c>
      <c r="E10" s="37"/>
      <c r="F10" s="37"/>
      <c r="G10"/>
      <c r="H10"/>
      <c r="I10"/>
      <c r="J10"/>
      <c r="K10"/>
      <c r="L10"/>
      <c r="M10"/>
      <c r="N10"/>
    </row>
    <row r="11" spans="2:14" s="92" customFormat="1">
      <c r="B11" s="86" t="s">
        <v>108</v>
      </c>
      <c r="C11" s="90">
        <v>0</v>
      </c>
      <c r="D11" s="91">
        <f>IF(C11="","",C11*$D6)</f>
        <v>0</v>
      </c>
      <c r="E11" s="37"/>
      <c r="F11" s="37"/>
      <c r="G11"/>
      <c r="H11"/>
      <c r="I11"/>
      <c r="J11"/>
      <c r="K11"/>
      <c r="L11"/>
      <c r="M11"/>
      <c r="N11"/>
    </row>
    <row r="12" spans="2:14" s="92" customFormat="1">
      <c r="B12" s="86" t="s">
        <v>109</v>
      </c>
      <c r="C12" s="91">
        <f>IF(AND(C8="",C9="",C10="",C11=""),"",SUM(C8:C11))</f>
        <v>110</v>
      </c>
      <c r="D12" s="91">
        <f>IF(AND(D8="",D9="",D10="",D11=""),"",SUM(D8:D11))</f>
        <v>354200</v>
      </c>
      <c r="E12" s="37"/>
      <c r="F12" s="37"/>
      <c r="G12"/>
      <c r="H12"/>
      <c r="I12"/>
      <c r="J12"/>
      <c r="K12"/>
      <c r="L12"/>
      <c r="M12"/>
      <c r="N12"/>
    </row>
    <row r="13" spans="2:14" s="92" customFormat="1">
      <c r="B13" s="84"/>
      <c r="C13" s="37"/>
      <c r="D13" s="37"/>
      <c r="E13" s="37"/>
      <c r="F13" s="37"/>
      <c r="G13"/>
      <c r="H13"/>
      <c r="I13"/>
      <c r="J13"/>
      <c r="K13"/>
      <c r="L13"/>
      <c r="M13"/>
      <c r="N13"/>
    </row>
    <row r="14" spans="2:14" s="92" customFormat="1">
      <c r="B14" s="93" t="s">
        <v>158</v>
      </c>
      <c r="C14" s="37"/>
      <c r="D14" s="37"/>
      <c r="E14" s="37"/>
      <c r="F14" s="37"/>
      <c r="G14"/>
      <c r="H14"/>
      <c r="I14"/>
      <c r="J14"/>
      <c r="K14"/>
      <c r="L14"/>
      <c r="M14"/>
      <c r="N14"/>
    </row>
    <row r="15" spans="2:14" s="92" customFormat="1">
      <c r="B15" s="94"/>
      <c r="C15" s="37"/>
      <c r="D15" s="37"/>
      <c r="E15" s="37"/>
      <c r="F15" s="37"/>
      <c r="G15"/>
      <c r="H15"/>
      <c r="I15"/>
      <c r="J15"/>
      <c r="K15"/>
      <c r="L15"/>
      <c r="M15"/>
      <c r="N15"/>
    </row>
    <row r="16" spans="2:14" s="92" customFormat="1">
      <c r="B16" s="86" t="s">
        <v>102</v>
      </c>
      <c r="C16" s="127"/>
      <c r="D16" s="87" t="str">
        <f>IF(C16="","",VLOOKUP(C16,バックシート!$B$3:$C$20,2,0))</f>
        <v/>
      </c>
      <c r="E16" s="37"/>
      <c r="F16" s="37"/>
      <c r="G16"/>
      <c r="H16"/>
      <c r="I16"/>
      <c r="J16"/>
      <c r="K16"/>
      <c r="L16"/>
      <c r="M16"/>
      <c r="N16"/>
    </row>
    <row r="17" spans="1:6">
      <c r="A17" s="92"/>
      <c r="B17" s="95" t="s">
        <v>39</v>
      </c>
      <c r="C17" s="96" t="s">
        <v>103</v>
      </c>
      <c r="D17" s="96" t="s">
        <v>104</v>
      </c>
      <c r="E17" s="37"/>
      <c r="F17" s="37"/>
    </row>
    <row r="18" spans="1:6">
      <c r="A18" s="92"/>
      <c r="B18" s="86" t="s">
        <v>105</v>
      </c>
      <c r="C18" s="90"/>
      <c r="D18" s="97" t="str">
        <f>IF(C18="","",C18*$D16)</f>
        <v/>
      </c>
      <c r="E18" s="37"/>
      <c r="F18" s="37"/>
    </row>
    <row r="19" spans="1:6">
      <c r="B19" s="86" t="s">
        <v>106</v>
      </c>
      <c r="C19" s="90"/>
      <c r="D19" s="97" t="str">
        <f>IF(C19="","",C19*$D16)</f>
        <v/>
      </c>
      <c r="E19" s="37"/>
      <c r="F19" s="37"/>
    </row>
    <row r="20" spans="1:6">
      <c r="B20" s="86" t="s">
        <v>107</v>
      </c>
      <c r="C20" s="90"/>
      <c r="D20" s="97" t="str">
        <f>IF(C20="","",C20*$D16)</f>
        <v/>
      </c>
      <c r="E20" s="37"/>
      <c r="F20" s="37"/>
    </row>
    <row r="21" spans="1:6">
      <c r="B21" s="86" t="s">
        <v>108</v>
      </c>
      <c r="C21" s="90"/>
      <c r="D21" s="97" t="str">
        <f>IF(C21="","",C21*$D16)</f>
        <v/>
      </c>
      <c r="E21" s="37"/>
      <c r="F21" s="37"/>
    </row>
    <row r="22" spans="1:6">
      <c r="B22" s="86" t="s">
        <v>109</v>
      </c>
      <c r="C22" s="97" t="str">
        <f>IF(AND(C18="",C19="",C20="",C21=""),"",SUM(C18:C21))</f>
        <v/>
      </c>
      <c r="D22" s="97" t="str">
        <f>IF(AND(D18="",D19="",D20="",D21=""),"",SUM(D18:D21))</f>
        <v/>
      </c>
      <c r="E22" s="37"/>
      <c r="F22" s="37"/>
    </row>
    <row r="23" spans="1:6">
      <c r="B23" s="94"/>
      <c r="C23" s="37"/>
      <c r="D23" s="37"/>
      <c r="E23" s="37"/>
      <c r="F23" s="37"/>
    </row>
    <row r="24" spans="1:6">
      <c r="B24" s="86" t="s">
        <v>102</v>
      </c>
      <c r="C24" s="127"/>
      <c r="D24" s="87" t="str">
        <f>IF(C24="","",VLOOKUP(C24,バックシート!$B$3:$C$20,2,0))</f>
        <v/>
      </c>
      <c r="E24" s="37"/>
      <c r="F24" s="37"/>
    </row>
    <row r="25" spans="1:6">
      <c r="B25" s="95" t="s">
        <v>39</v>
      </c>
      <c r="C25" s="96" t="s">
        <v>110</v>
      </c>
      <c r="D25" s="96"/>
      <c r="E25" s="37"/>
      <c r="F25" s="37"/>
    </row>
    <row r="26" spans="1:6">
      <c r="B26" s="86" t="s">
        <v>105</v>
      </c>
      <c r="C26" s="90"/>
      <c r="D26" s="97" t="str">
        <f>IF(C26="","",C26*$D24)</f>
        <v/>
      </c>
      <c r="E26" s="37"/>
      <c r="F26" s="37"/>
    </row>
    <row r="27" spans="1:6">
      <c r="B27" s="86" t="s">
        <v>106</v>
      </c>
      <c r="C27" s="90"/>
      <c r="D27" s="97" t="str">
        <f>IF(C27="","",C27*$D24)</f>
        <v/>
      </c>
      <c r="E27" s="37"/>
      <c r="F27" s="37"/>
    </row>
    <row r="28" spans="1:6">
      <c r="B28" s="86" t="s">
        <v>107</v>
      </c>
      <c r="C28" s="90"/>
      <c r="D28" s="97" t="str">
        <f>IF(C28="","",C28*$D24)</f>
        <v/>
      </c>
      <c r="E28" s="37"/>
      <c r="F28" s="37"/>
    </row>
    <row r="29" spans="1:6">
      <c r="B29" s="86" t="s">
        <v>108</v>
      </c>
      <c r="C29" s="90"/>
      <c r="D29" s="97" t="str">
        <f>IF(C29="","",C29*$D24)</f>
        <v/>
      </c>
      <c r="E29" s="37"/>
      <c r="F29" s="37"/>
    </row>
    <row r="30" spans="1:6">
      <c r="B30" s="86" t="s">
        <v>109</v>
      </c>
      <c r="C30" s="97" t="str">
        <f>IF(AND(C26="",C27="",C28="",C29=""),"",SUM(C26:C29))</f>
        <v/>
      </c>
      <c r="D30" s="97" t="str">
        <f>IF(AND(D26="",D27="",D28="",D29=""),"",SUM(D26:D29))</f>
        <v/>
      </c>
      <c r="E30" s="37"/>
      <c r="F30" s="37"/>
    </row>
    <row r="31" spans="1:6">
      <c r="B31" s="94"/>
      <c r="C31" s="37"/>
      <c r="D31" s="37"/>
      <c r="E31" s="37"/>
      <c r="F31" s="37"/>
    </row>
    <row r="32" spans="1:6">
      <c r="B32" s="86" t="s">
        <v>102</v>
      </c>
      <c r="C32" s="127"/>
      <c r="D32" s="87" t="str">
        <f>IF(C32="","",VLOOKUP(C32,バックシート!$B$3:$C$20,2,0))</f>
        <v/>
      </c>
      <c r="E32" s="37"/>
      <c r="F32" s="37"/>
    </row>
    <row r="33" spans="2:6">
      <c r="B33" s="95" t="s">
        <v>39</v>
      </c>
      <c r="C33" s="96" t="s">
        <v>110</v>
      </c>
      <c r="D33" s="96"/>
      <c r="E33" s="37"/>
      <c r="F33" s="37"/>
    </row>
    <row r="34" spans="2:6">
      <c r="B34" s="86" t="s">
        <v>105</v>
      </c>
      <c r="C34" s="90"/>
      <c r="D34" s="97" t="str">
        <f>IF(C34="","",C34*$D32)</f>
        <v/>
      </c>
      <c r="E34" s="37"/>
      <c r="F34" s="37"/>
    </row>
    <row r="35" spans="2:6">
      <c r="B35" s="86" t="s">
        <v>106</v>
      </c>
      <c r="C35" s="90"/>
      <c r="D35" s="97" t="str">
        <f>IF(C35="","",C35*$D32)</f>
        <v/>
      </c>
      <c r="E35" s="37"/>
      <c r="F35" s="37"/>
    </row>
    <row r="36" spans="2:6">
      <c r="B36" s="86" t="s">
        <v>107</v>
      </c>
      <c r="C36" s="90"/>
      <c r="D36" s="97" t="str">
        <f>IF(C36="","",C36*$D32)</f>
        <v/>
      </c>
      <c r="E36" s="37"/>
      <c r="F36" s="37"/>
    </row>
    <row r="37" spans="2:6">
      <c r="B37" s="86" t="s">
        <v>108</v>
      </c>
      <c r="C37" s="90"/>
      <c r="D37" s="97" t="str">
        <f>IF(C37="","",C37*$D32)</f>
        <v/>
      </c>
      <c r="E37" s="37"/>
      <c r="F37" s="37"/>
    </row>
    <row r="38" spans="2:6">
      <c r="B38" s="86" t="s">
        <v>109</v>
      </c>
      <c r="C38" s="97" t="str">
        <f>IF(AND(C34="",C35="",C36="",C37=""),"",SUM(C34:C37))</f>
        <v/>
      </c>
      <c r="D38" s="97" t="str">
        <f>IF(AND(D34="",D35="",D36="",D37=""),"",SUM(D34:D37))</f>
        <v/>
      </c>
      <c r="E38" s="37"/>
      <c r="F38" s="37"/>
    </row>
    <row r="39" spans="2:6">
      <c r="B39" s="94"/>
      <c r="C39" s="37"/>
      <c r="D39" s="37"/>
      <c r="E39" s="37"/>
      <c r="F39" s="37"/>
    </row>
    <row r="40" spans="2:6">
      <c r="B40" s="86" t="s">
        <v>102</v>
      </c>
      <c r="C40" s="127"/>
      <c r="D40" s="87" t="str">
        <f>IF(C40="","",VLOOKUP(C40,バックシート!$B$3:$C$20,2,0))</f>
        <v/>
      </c>
      <c r="E40" s="37"/>
      <c r="F40" s="37"/>
    </row>
    <row r="41" spans="2:6">
      <c r="B41" s="95" t="s">
        <v>39</v>
      </c>
      <c r="C41" s="96" t="s">
        <v>110</v>
      </c>
      <c r="D41" s="96"/>
      <c r="E41" s="37"/>
      <c r="F41" s="37"/>
    </row>
    <row r="42" spans="2:6">
      <c r="B42" s="86" t="s">
        <v>105</v>
      </c>
      <c r="C42" s="90"/>
      <c r="D42" s="97" t="str">
        <f>IF(C42="","",C42*$D40)</f>
        <v/>
      </c>
      <c r="E42" s="37"/>
      <c r="F42" s="37"/>
    </row>
    <row r="43" spans="2:6">
      <c r="B43" s="86" t="s">
        <v>106</v>
      </c>
      <c r="C43" s="90"/>
      <c r="D43" s="97" t="str">
        <f>IF(C43="","",C43*$D40)</f>
        <v/>
      </c>
      <c r="E43" s="37"/>
      <c r="F43" s="37"/>
    </row>
    <row r="44" spans="2:6">
      <c r="B44" s="86" t="s">
        <v>107</v>
      </c>
      <c r="C44" s="90"/>
      <c r="D44" s="97" t="str">
        <f>IF(C44="","",C44*$D40)</f>
        <v/>
      </c>
      <c r="E44" s="37"/>
      <c r="F44" s="37"/>
    </row>
    <row r="45" spans="2:6">
      <c r="B45" s="86" t="s">
        <v>108</v>
      </c>
      <c r="C45" s="90"/>
      <c r="D45" s="97" t="str">
        <f>IF(C45="","",C45*$D40)</f>
        <v/>
      </c>
      <c r="E45" s="37"/>
      <c r="F45" s="37"/>
    </row>
    <row r="46" spans="2:6">
      <c r="B46" s="86" t="s">
        <v>109</v>
      </c>
      <c r="C46" s="97" t="str">
        <f>IF(AND(C42="",C43="",C44="",C45=""),"",SUM(C42:C45))</f>
        <v/>
      </c>
      <c r="D46" s="97" t="str">
        <f>IF(AND(D42="",D43="",D44="",D45=""),"",SUM(D42:D45))</f>
        <v/>
      </c>
      <c r="E46" s="37"/>
      <c r="F46" s="37"/>
    </row>
    <row r="47" spans="2:6">
      <c r="B47" s="94"/>
      <c r="C47" s="37"/>
      <c r="D47" s="37"/>
      <c r="E47" s="37"/>
      <c r="F47" s="37"/>
    </row>
    <row r="48" spans="2:6">
      <c r="B48" s="86" t="s">
        <v>102</v>
      </c>
      <c r="C48" s="127"/>
      <c r="D48" s="87" t="str">
        <f>IF(C48="","",VLOOKUP(C48,バックシート!$B$3:$C$20,2,0))</f>
        <v/>
      </c>
      <c r="E48" s="37"/>
      <c r="F48" s="37"/>
    </row>
    <row r="49" spans="2:6">
      <c r="B49" s="95" t="s">
        <v>39</v>
      </c>
      <c r="C49" s="96" t="s">
        <v>110</v>
      </c>
      <c r="D49" s="96"/>
      <c r="E49" s="37"/>
      <c r="F49" s="37"/>
    </row>
    <row r="50" spans="2:6">
      <c r="B50" s="86" t="s">
        <v>105</v>
      </c>
      <c r="C50" s="90"/>
      <c r="D50" s="97" t="str">
        <f>IF(C50="","",C50*$D48)</f>
        <v/>
      </c>
      <c r="E50" s="37"/>
      <c r="F50" s="37"/>
    </row>
    <row r="51" spans="2:6">
      <c r="B51" s="86" t="s">
        <v>106</v>
      </c>
      <c r="C51" s="90"/>
      <c r="D51" s="97" t="str">
        <f>IF(C51="","",C51*$D48)</f>
        <v/>
      </c>
      <c r="E51" s="37"/>
      <c r="F51" s="37"/>
    </row>
    <row r="52" spans="2:6">
      <c r="B52" s="86" t="s">
        <v>107</v>
      </c>
      <c r="C52" s="90"/>
      <c r="D52" s="97" t="str">
        <f>IF(C52="","",C52*$D48)</f>
        <v/>
      </c>
      <c r="E52" s="37"/>
      <c r="F52" s="37"/>
    </row>
    <row r="53" spans="2:6">
      <c r="B53" s="86" t="s">
        <v>108</v>
      </c>
      <c r="C53" s="90"/>
      <c r="D53" s="97" t="str">
        <f>IF(C53="","",C53*$D48)</f>
        <v/>
      </c>
      <c r="E53" s="37"/>
      <c r="F53" s="37"/>
    </row>
    <row r="54" spans="2:6">
      <c r="B54" s="86" t="s">
        <v>109</v>
      </c>
      <c r="C54" s="97" t="str">
        <f>IF(AND(C50="",C51="",C52="",C53=""),"",SUM(C50:C53))</f>
        <v/>
      </c>
      <c r="D54" s="97" t="str">
        <f>IF(AND(D50="",D51="",D52="",D53=""),"",SUM(D50:D53))</f>
        <v/>
      </c>
      <c r="E54" s="37"/>
      <c r="F54" s="37"/>
    </row>
    <row r="55" spans="2:6">
      <c r="B55" s="94"/>
      <c r="C55" s="37"/>
      <c r="D55" s="37"/>
      <c r="E55" s="37"/>
      <c r="F55" s="37"/>
    </row>
    <row r="56" spans="2:6">
      <c r="B56" s="86" t="s">
        <v>102</v>
      </c>
      <c r="C56" s="127"/>
      <c r="D56" s="87" t="str">
        <f>IF(C56="","",VLOOKUP(C56,バックシート!$B$3:$C$20,2,0))</f>
        <v/>
      </c>
      <c r="E56" s="37"/>
      <c r="F56" s="37"/>
    </row>
    <row r="57" spans="2:6">
      <c r="B57" s="95" t="s">
        <v>39</v>
      </c>
      <c r="C57" s="96" t="s">
        <v>110</v>
      </c>
      <c r="D57" s="96"/>
      <c r="E57" s="37"/>
      <c r="F57" s="37"/>
    </row>
    <row r="58" spans="2:6">
      <c r="B58" s="86" t="s">
        <v>105</v>
      </c>
      <c r="C58" s="90"/>
      <c r="D58" s="97" t="str">
        <f>IF(C58="","",C58*$D56)</f>
        <v/>
      </c>
      <c r="E58" s="37"/>
      <c r="F58" s="37"/>
    </row>
    <row r="59" spans="2:6">
      <c r="B59" s="86" t="s">
        <v>106</v>
      </c>
      <c r="C59" s="90"/>
      <c r="D59" s="97" t="str">
        <f>IF(C59="","",C59*$D56)</f>
        <v/>
      </c>
      <c r="E59" s="37"/>
      <c r="F59" s="37"/>
    </row>
    <row r="60" spans="2:6">
      <c r="B60" s="86" t="s">
        <v>107</v>
      </c>
      <c r="C60" s="90"/>
      <c r="D60" s="97" t="str">
        <f>IF(C60="","",C60*$D56)</f>
        <v/>
      </c>
      <c r="E60" s="37"/>
      <c r="F60" s="37"/>
    </row>
    <row r="61" spans="2:6">
      <c r="B61" s="86" t="s">
        <v>108</v>
      </c>
      <c r="C61" s="90"/>
      <c r="D61" s="97" t="str">
        <f>IF(C61="","",C61*$D56)</f>
        <v/>
      </c>
      <c r="E61" s="37"/>
      <c r="F61" s="37"/>
    </row>
    <row r="62" spans="2:6">
      <c r="B62" s="86" t="s">
        <v>109</v>
      </c>
      <c r="C62" s="97" t="str">
        <f>IF(AND(C58="",C59="",C60="",C61=""),"",SUM(C58:C61))</f>
        <v/>
      </c>
      <c r="D62" s="97" t="str">
        <f>IF(AND(D58="",D59="",D60="",D61=""),"",SUM(D58:D61))</f>
        <v/>
      </c>
      <c r="E62" s="37"/>
      <c r="F62" s="37"/>
    </row>
    <row r="63" spans="2:6">
      <c r="B63" s="94"/>
      <c r="C63" s="37"/>
      <c r="D63" s="37"/>
      <c r="E63" s="37"/>
      <c r="F63" s="37"/>
    </row>
    <row r="64" spans="2:6">
      <c r="B64" s="84" t="s">
        <v>111</v>
      </c>
      <c r="C64"/>
      <c r="D64"/>
      <c r="E64"/>
      <c r="F64"/>
    </row>
    <row r="65" spans="1:14">
      <c r="B65" s="84" t="s">
        <v>112</v>
      </c>
      <c r="C65"/>
      <c r="D65"/>
      <c r="E65"/>
      <c r="F65"/>
    </row>
    <row r="66" spans="1:14">
      <c r="B66" s="84" t="s">
        <v>113</v>
      </c>
      <c r="C66"/>
      <c r="D66"/>
      <c r="E66"/>
      <c r="F66"/>
    </row>
    <row r="67" spans="1:14" s="74" customFormat="1">
      <c r="A67" s="14"/>
      <c r="B67" s="84" t="s">
        <v>114</v>
      </c>
      <c r="C67"/>
      <c r="D67"/>
      <c r="E67"/>
      <c r="F67"/>
      <c r="G67"/>
      <c r="H67"/>
      <c r="I67"/>
      <c r="J67"/>
      <c r="K67"/>
      <c r="L67"/>
      <c r="M67"/>
      <c r="N67"/>
    </row>
    <row r="68" spans="1:14">
      <c r="B68" s="84" t="s">
        <v>115</v>
      </c>
      <c r="C68"/>
      <c r="D68"/>
      <c r="E68"/>
      <c r="F68"/>
    </row>
    <row r="69" spans="1:14" s="92" customFormat="1">
      <c r="A69" s="74"/>
      <c r="B69" s="189" t="s">
        <v>116</v>
      </c>
      <c r="C69" s="189"/>
      <c r="D69" s="189"/>
      <c r="E69" s="189"/>
      <c r="F69"/>
      <c r="G69"/>
      <c r="H69"/>
      <c r="I69"/>
      <c r="J69"/>
      <c r="K69"/>
      <c r="L69"/>
      <c r="M69"/>
      <c r="N69"/>
    </row>
    <row r="70" spans="1:14" s="92" customFormat="1">
      <c r="A70" s="14"/>
      <c r="B70" s="189" t="s">
        <v>117</v>
      </c>
      <c r="C70" s="189"/>
      <c r="D70" s="189"/>
      <c r="E70" s="189"/>
      <c r="F70"/>
      <c r="G70"/>
      <c r="H70"/>
      <c r="I70"/>
      <c r="J70"/>
      <c r="K70"/>
      <c r="L70"/>
      <c r="M70"/>
      <c r="N70"/>
    </row>
    <row r="71" spans="1:14" s="92" customFormat="1">
      <c r="B71" s="189" t="s">
        <v>118</v>
      </c>
      <c r="C71" s="189"/>
      <c r="D71" s="189"/>
      <c r="E71" s="189"/>
      <c r="F71"/>
      <c r="G71"/>
      <c r="H71"/>
      <c r="I71"/>
      <c r="J71"/>
      <c r="K71"/>
      <c r="L71"/>
      <c r="M71"/>
      <c r="N71"/>
    </row>
    <row r="72" spans="1:14" s="92" customFormat="1" ht="27.95" customHeight="1">
      <c r="B72" s="189" t="s">
        <v>119</v>
      </c>
      <c r="C72" s="189"/>
      <c r="D72" s="189"/>
      <c r="E72" s="189"/>
      <c r="F72"/>
      <c r="G72"/>
      <c r="H72"/>
      <c r="I72"/>
      <c r="J72"/>
      <c r="K72"/>
      <c r="L72"/>
      <c r="M72"/>
      <c r="N72"/>
    </row>
    <row r="73" spans="1:14" s="92" customFormat="1">
      <c r="B73" s="188"/>
      <c r="C73" s="188"/>
      <c r="D73" s="188"/>
      <c r="E73" s="188"/>
      <c r="F73"/>
      <c r="G73"/>
      <c r="H73"/>
      <c r="I73"/>
      <c r="J73"/>
      <c r="K73"/>
      <c r="L73"/>
      <c r="M73"/>
      <c r="N73"/>
    </row>
    <row r="74" spans="1:14" s="92" customFormat="1">
      <c r="B74" s="188"/>
      <c r="C74" s="188"/>
      <c r="D74" s="188"/>
      <c r="E74" s="188"/>
      <c r="F74"/>
      <c r="G74"/>
      <c r="H74"/>
      <c r="I74"/>
      <c r="J74"/>
      <c r="K74"/>
      <c r="L74"/>
      <c r="M74"/>
      <c r="N74"/>
    </row>
    <row r="75" spans="1:14" s="92" customFormat="1">
      <c r="B75" s="188"/>
      <c r="C75" s="188"/>
      <c r="D75" s="188"/>
      <c r="E75" s="188"/>
      <c r="F75"/>
      <c r="G75"/>
      <c r="H75"/>
      <c r="I75"/>
      <c r="J75"/>
      <c r="K75"/>
      <c r="L75"/>
      <c r="M75"/>
      <c r="N75"/>
    </row>
    <row r="76" spans="1:14" s="92" customFormat="1">
      <c r="B76" s="188"/>
      <c r="C76" s="188"/>
      <c r="D76" s="188"/>
      <c r="E76" s="188"/>
      <c r="F76"/>
      <c r="G76"/>
      <c r="H76"/>
      <c r="I76"/>
      <c r="J76"/>
      <c r="K76"/>
      <c r="L76"/>
      <c r="M76"/>
      <c r="N76"/>
    </row>
    <row r="77" spans="1:14" s="92" customFormat="1"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92" customFormat="1"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>
      <c r="A79" s="92"/>
      <c r="B79"/>
      <c r="C79"/>
      <c r="D79"/>
      <c r="E79"/>
      <c r="F79"/>
    </row>
    <row r="80" spans="1:14" s="74" customFormat="1">
      <c r="A80" s="92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74" customFormat="1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74" customFormat="1"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74" customFormat="1"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74" customFormat="1"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74" customFormat="1"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74" customFormat="1"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74" customFormat="1"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74" customFormat="1"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74" customFormat="1"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>
      <c r="A90" s="74"/>
      <c r="B90"/>
      <c r="C90"/>
      <c r="D90"/>
      <c r="E90"/>
      <c r="F90"/>
    </row>
    <row r="91" spans="1:14" s="74" customFormat="1"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74" customFormat="1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74" customFormat="1"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74" customFormat="1"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74" customFormat="1"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74" customFormat="1"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74" customFormat="1"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74" customFormat="1"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74" customFormat="1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74" customFormat="1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 s="74"/>
      <c r="B101"/>
      <c r="C101"/>
      <c r="D101"/>
      <c r="E101"/>
      <c r="F101"/>
    </row>
    <row r="102" spans="1:14" s="74" customFormat="1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74" customFormat="1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74" customFormat="1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74" customFormat="1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74" customFormat="1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74" customFormat="1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74" customFormat="1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74" customFormat="1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74" customFormat="1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74" customFormat="1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>
      <c r="A112" s="74"/>
      <c r="B112"/>
      <c r="C112"/>
      <c r="D112"/>
      <c r="E112"/>
      <c r="F112"/>
    </row>
    <row r="113" spans="1:14" s="74" customFormat="1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74" customFormat="1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74" customFormat="1"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74" customFormat="1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74" customFormat="1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74" customFormat="1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74" customFormat="1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74" customFormat="1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74" customFormat="1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74" customFormat="1"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>
      <c r="A123" s="74"/>
      <c r="B123"/>
      <c r="C123"/>
      <c r="D123"/>
      <c r="E123"/>
      <c r="F123"/>
    </row>
    <row r="124" spans="1:14" s="74" customFormat="1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74" customFormat="1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74" customFormat="1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74" customFormat="1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74" customFormat="1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74" customFormat="1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74" customFormat="1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74" customFormat="1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74" customFormat="1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74" customFormat="1"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>
      <c r="A134" s="74"/>
      <c r="B134"/>
      <c r="C134"/>
      <c r="D134"/>
      <c r="E134"/>
      <c r="F134"/>
    </row>
    <row r="135" spans="1:14" s="74" customFormat="1"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74" customFormat="1">
      <c r="A136" s="14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74" customFormat="1"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74" customFormat="1"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74" customFormat="1"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74" customFormat="1"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74" customFormat="1"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74" customFormat="1"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74" customFormat="1"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74" customFormat="1"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>
      <c r="A145" s="74"/>
      <c r="B145"/>
      <c r="C145"/>
      <c r="D145"/>
      <c r="E145"/>
      <c r="F145"/>
    </row>
    <row r="146" spans="1:14" s="74" customFormat="1"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74" customFormat="1">
      <c r="A147" s="14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74" customFormat="1"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74" customFormat="1"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s="74" customFormat="1"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s="74" customFormat="1"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s="74" customFormat="1"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s="74" customFormat="1"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s="74" customFormat="1"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s="74" customFormat="1"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>
      <c r="A156" s="74"/>
      <c r="B156"/>
      <c r="C156"/>
      <c r="D156"/>
      <c r="E156"/>
      <c r="F156"/>
    </row>
    <row r="157" spans="1:14" s="74" customFormat="1"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s="74" customFormat="1">
      <c r="A158" s="14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s="74" customFormat="1"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s="74" customFormat="1"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s="74" customFormat="1"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s="74" customFormat="1"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s="74" customFormat="1"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s="74" customFormat="1"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s="74" customFormat="1"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s="74" customFormat="1"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>
      <c r="A167" s="74"/>
      <c r="B167"/>
      <c r="C167"/>
      <c r="D167"/>
      <c r="E167"/>
      <c r="F167"/>
    </row>
    <row r="168" spans="1:14" s="74" customFormat="1"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s="74" customFormat="1">
      <c r="A169" s="14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s="74" customFormat="1"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s="74" customFormat="1"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s="74" customFormat="1"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s="74" customFormat="1"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s="74" customFormat="1"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s="74" customFormat="1"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s="74" customFormat="1"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s="74" customFormat="1"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>
      <c r="A178" s="74"/>
      <c r="B178"/>
      <c r="C178"/>
      <c r="D178"/>
      <c r="E178"/>
      <c r="F178"/>
    </row>
    <row r="179" spans="1:14" s="74" customFormat="1"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s="74" customFormat="1">
      <c r="A180" s="14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s="74" customFormat="1"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s="74" customFormat="1"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s="74" customFormat="1"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s="74" customFormat="1"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s="74" customFormat="1"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s="74" customFormat="1"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s="74" customFormat="1"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s="74" customFormat="1"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>
      <c r="A189" s="74"/>
      <c r="B189"/>
      <c r="C189"/>
      <c r="D189"/>
      <c r="E189"/>
      <c r="F189"/>
    </row>
    <row r="190" spans="1:14" s="74" customFormat="1"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s="74" customFormat="1">
      <c r="A191" s="14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s="74" customFormat="1"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s="74" customFormat="1"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s="74" customFormat="1"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s="74" customFormat="1"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s="74" customFormat="1"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s="74" customFormat="1"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s="74" customFormat="1"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s="74" customFormat="1"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>
      <c r="A200" s="74"/>
      <c r="B200"/>
      <c r="C200"/>
      <c r="D200"/>
      <c r="E200"/>
      <c r="F200"/>
    </row>
    <row r="201" spans="1:14" s="74" customFormat="1"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s="74" customFormat="1">
      <c r="A202" s="14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s="74" customFormat="1"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s="74" customFormat="1"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s="74" customFormat="1"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s="74" customFormat="1"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s="74" customFormat="1"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s="74" customFormat="1"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s="74" customFormat="1"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s="74" customFormat="1"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>
      <c r="A211" s="74"/>
      <c r="B211"/>
      <c r="C211"/>
      <c r="D211"/>
      <c r="E211"/>
      <c r="F211"/>
    </row>
    <row r="212" spans="1:14" s="74" customFormat="1"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s="74" customFormat="1">
      <c r="A213" s="14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s="74" customFormat="1"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s="74" customFormat="1"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s="74" customFormat="1"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s="74" customFormat="1"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s="74" customFormat="1"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s="74" customFormat="1"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s="74" customFormat="1"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s="74" customFormat="1"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>
      <c r="A222" s="74"/>
      <c r="B222"/>
      <c r="C222"/>
      <c r="D222"/>
      <c r="E222"/>
      <c r="F222"/>
    </row>
    <row r="223" spans="1:14" s="74" customFormat="1"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s="74" customFormat="1">
      <c r="A224" s="1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s="74" customFormat="1"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s="74" customFormat="1"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s="74" customFormat="1"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s="74" customFormat="1"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s="74" customFormat="1"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s="74" customFormat="1"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s="74" customFormat="1"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s="74" customFormat="1"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>
      <c r="A233" s="74"/>
      <c r="B233"/>
      <c r="C233"/>
      <c r="D233"/>
      <c r="E233"/>
      <c r="F233"/>
    </row>
    <row r="234" spans="1:14" s="74" customFormat="1"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s="74" customFormat="1">
      <c r="A235" s="14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s="74" customFormat="1"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s="74" customFormat="1"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s="74" customFormat="1"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s="74" customFormat="1"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s="74" customFormat="1"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s="74" customFormat="1"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s="74" customFormat="1"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>
      <c r="A243" s="74"/>
      <c r="B243"/>
      <c r="C243"/>
      <c r="D243"/>
      <c r="E243"/>
      <c r="F243"/>
    </row>
    <row r="244" spans="1:14">
      <c r="A244" s="74"/>
      <c r="B244"/>
      <c r="C244"/>
      <c r="D244"/>
      <c r="E244"/>
      <c r="F244"/>
    </row>
    <row r="245" spans="1:14">
      <c r="B245"/>
      <c r="C245"/>
      <c r="D245"/>
      <c r="E245"/>
      <c r="F245"/>
    </row>
    <row r="246" spans="1:14">
      <c r="B246"/>
      <c r="C246"/>
      <c r="D246"/>
      <c r="E246"/>
      <c r="F246"/>
    </row>
    <row r="247" spans="1:14">
      <c r="B247"/>
      <c r="C247"/>
      <c r="D247"/>
      <c r="E247"/>
      <c r="F247"/>
    </row>
    <row r="248" spans="1:14">
      <c r="B248"/>
      <c r="C248"/>
      <c r="D248"/>
      <c r="E248"/>
      <c r="F248"/>
    </row>
    <row r="249" spans="1:14">
      <c r="B249"/>
      <c r="C249"/>
      <c r="D249"/>
      <c r="E249"/>
      <c r="F249"/>
    </row>
    <row r="250" spans="1:14">
      <c r="B250"/>
      <c r="C250"/>
      <c r="D250"/>
      <c r="E250"/>
      <c r="F250"/>
    </row>
    <row r="251" spans="1:14">
      <c r="B251"/>
      <c r="C251"/>
      <c r="D251"/>
      <c r="E251"/>
      <c r="F251"/>
    </row>
    <row r="252" spans="1:14">
      <c r="B252"/>
      <c r="C252"/>
      <c r="D252"/>
      <c r="E252"/>
      <c r="F252"/>
    </row>
    <row r="253" spans="1:14">
      <c r="B253"/>
      <c r="C253"/>
      <c r="D253"/>
      <c r="E253"/>
      <c r="F253"/>
    </row>
    <row r="254" spans="1:14">
      <c r="B254"/>
      <c r="C254"/>
      <c r="D254"/>
      <c r="E254"/>
      <c r="F254"/>
    </row>
    <row r="255" spans="1:14">
      <c r="B255"/>
      <c r="C255"/>
      <c r="D255"/>
      <c r="E255"/>
      <c r="F255"/>
    </row>
    <row r="256" spans="1:14">
      <c r="B256"/>
      <c r="C256"/>
      <c r="D256"/>
      <c r="E256"/>
      <c r="F256"/>
    </row>
    <row r="257" spans="2:6">
      <c r="B257"/>
      <c r="C257"/>
      <c r="D257"/>
      <c r="E257"/>
      <c r="F257"/>
    </row>
    <row r="258" spans="2:6">
      <c r="B258"/>
      <c r="C258"/>
      <c r="D258"/>
      <c r="E258"/>
      <c r="F258"/>
    </row>
    <row r="259" spans="2:6">
      <c r="B259"/>
      <c r="C259"/>
      <c r="D259"/>
      <c r="E259"/>
      <c r="F259"/>
    </row>
    <row r="260" spans="2:6">
      <c r="B260" s="74"/>
      <c r="C260" s="74"/>
      <c r="D260" s="74"/>
      <c r="E260" s="74"/>
      <c r="F260" s="74"/>
    </row>
  </sheetData>
  <sheetProtection algorithmName="SHA-512" hashValue="gE5q4oCGxFTzNIdy5QquDQU/EY1DjGogGy1I9/HalFZkSY3wS1dt0WwOKOTByLl42y5+A/tlGOCNxbIVWaqUDg==" saltValue="IyO904sJABdVlg5rldXy8g==" spinCount="100000" sheet="1" objects="1" scenarios="1"/>
  <mergeCells count="8">
    <mergeCell ref="B75:E75"/>
    <mergeCell ref="B76:E76"/>
    <mergeCell ref="B69:E69"/>
    <mergeCell ref="B70:E70"/>
    <mergeCell ref="B71:E71"/>
    <mergeCell ref="B72:E72"/>
    <mergeCell ref="B73:E73"/>
    <mergeCell ref="B74:E74"/>
  </mergeCells>
  <phoneticPr fontId="1"/>
  <pageMargins left="0.70866141732283472" right="0.70866141732283472" top="0.94488188976377963" bottom="0.55118110236220474" header="0.31496062992125984" footer="0.31496062992125984"/>
  <pageSetup paperSize="9" scale="53" fitToHeight="0" orientation="portrait" r:id="rId1"/>
  <headerFooter differentFirst="1"/>
  <rowBreaks count="2" manualBreakCount="2">
    <brk id="120" max="16383" man="1"/>
    <brk id="19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リストから選定" xr:uid="{B80ACF3F-12F0-407A-B617-DCAEABB94C55}">
          <x14:formula1>
            <xm:f>バックシート!$B$3:$B$20</xm:f>
          </x14:formula1>
          <xm:sqref>C16 C24 C32 C40 C48 C56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D8EE-17A1-4334-B72E-4D8037F5A1B8}">
  <sheetPr codeName="Sheet5">
    <pageSetUpPr fitToPage="1"/>
  </sheetPr>
  <dimension ref="B1:T39"/>
  <sheetViews>
    <sheetView topLeftCell="A19" workbookViewId="0">
      <selection activeCell="C28" sqref="C28"/>
    </sheetView>
  </sheetViews>
  <sheetFormatPr defaultRowHeight="18.75"/>
  <cols>
    <col min="1" max="1" width="1.25" customWidth="1"/>
    <col min="2" max="2" width="29.875" customWidth="1"/>
    <col min="3" max="3" width="15.5" customWidth="1"/>
    <col min="4" max="4" width="17.125" customWidth="1"/>
    <col min="5" max="5" width="17.625" customWidth="1"/>
    <col min="6" max="6" width="14.125" customWidth="1"/>
    <col min="23" max="23" width="16.5" customWidth="1"/>
    <col min="24" max="24" width="10.875" customWidth="1"/>
    <col min="26" max="26" width="28" customWidth="1"/>
    <col min="27" max="27" width="20" customWidth="1"/>
  </cols>
  <sheetData>
    <row r="1" spans="2:20" ht="5.0999999999999996" customHeight="1">
      <c r="C1" s="98"/>
      <c r="D1" s="98"/>
      <c r="E1" s="98"/>
      <c r="F1" s="98"/>
    </row>
    <row r="2" spans="2:20" ht="19.5">
      <c r="B2" s="22" t="s">
        <v>18</v>
      </c>
      <c r="C2" s="22" t="s">
        <v>19</v>
      </c>
      <c r="D2" s="98"/>
      <c r="E2" s="98"/>
      <c r="F2" s="98"/>
    </row>
    <row r="3" spans="2:20" ht="19.5">
      <c r="B3" s="9" t="s">
        <v>120</v>
      </c>
      <c r="C3" s="10">
        <v>1100</v>
      </c>
      <c r="D3" s="98"/>
      <c r="E3" s="99"/>
      <c r="F3" s="98"/>
    </row>
    <row r="4" spans="2:20" ht="19.5">
      <c r="B4" s="9" t="s">
        <v>121</v>
      </c>
      <c r="C4" s="10">
        <v>1430</v>
      </c>
      <c r="D4" s="98"/>
      <c r="E4" s="99"/>
      <c r="F4" s="98"/>
      <c r="Q4" s="100"/>
      <c r="R4" s="100"/>
      <c r="S4" s="100"/>
      <c r="T4" s="100"/>
    </row>
    <row r="5" spans="2:20">
      <c r="B5" s="9" t="s">
        <v>122</v>
      </c>
      <c r="C5" s="11">
        <v>353</v>
      </c>
      <c r="E5" s="99"/>
    </row>
    <row r="6" spans="2:20" ht="19.5">
      <c r="B6" s="9" t="s">
        <v>123</v>
      </c>
      <c r="C6" s="10">
        <v>1030</v>
      </c>
      <c r="E6" s="99"/>
      <c r="K6" s="101"/>
      <c r="L6" s="102"/>
      <c r="M6" s="102"/>
      <c r="N6" s="102"/>
      <c r="O6" s="102"/>
      <c r="P6" s="102"/>
    </row>
    <row r="7" spans="2:20" ht="19.5">
      <c r="B7" s="9" t="s">
        <v>124</v>
      </c>
      <c r="C7" s="11">
        <v>794</v>
      </c>
      <c r="E7" s="99"/>
      <c r="K7" s="102"/>
      <c r="L7" s="102"/>
      <c r="M7" s="102"/>
      <c r="N7" s="102"/>
      <c r="O7" s="102"/>
      <c r="P7" s="102"/>
    </row>
    <row r="8" spans="2:20" ht="19.5">
      <c r="B8" s="9" t="s">
        <v>125</v>
      </c>
      <c r="C8" s="10">
        <v>3220</v>
      </c>
      <c r="E8" s="99"/>
      <c r="K8" s="102"/>
      <c r="L8" s="102"/>
      <c r="M8" s="102"/>
      <c r="N8" s="102"/>
      <c r="O8" s="102"/>
      <c r="P8" s="102"/>
    </row>
    <row r="9" spans="2:20" ht="18.600000000000001" customHeight="1">
      <c r="B9" s="9" t="s">
        <v>126</v>
      </c>
      <c r="C9" s="10">
        <v>1340</v>
      </c>
      <c r="D9" s="19"/>
      <c r="E9" s="19"/>
      <c r="F9" s="19"/>
    </row>
    <row r="10" spans="2:20" ht="18" customHeight="1">
      <c r="B10" s="9" t="s">
        <v>127</v>
      </c>
      <c r="C10" s="10">
        <v>1370</v>
      </c>
      <c r="F10" s="103"/>
      <c r="G10" s="98"/>
      <c r="H10" s="98"/>
      <c r="I10" s="98"/>
      <c r="J10" s="98"/>
      <c r="K10" s="98"/>
      <c r="L10" s="98"/>
      <c r="M10" s="98"/>
      <c r="N10" s="98"/>
      <c r="O10" s="98"/>
    </row>
    <row r="11" spans="2:20" ht="18" customHeight="1">
      <c r="B11" s="9" t="s">
        <v>128</v>
      </c>
      <c r="C11" s="10">
        <v>9810</v>
      </c>
      <c r="G11" s="98"/>
      <c r="H11" s="98"/>
      <c r="I11" s="98"/>
      <c r="J11" s="98"/>
      <c r="K11" s="98"/>
      <c r="L11" s="98"/>
      <c r="M11" s="98"/>
      <c r="N11" s="98"/>
      <c r="O11" s="98"/>
    </row>
    <row r="12" spans="2:20" ht="18" customHeight="1">
      <c r="B12" s="9" t="s">
        <v>129</v>
      </c>
      <c r="C12" s="11">
        <v>693</v>
      </c>
      <c r="G12" s="98"/>
      <c r="H12" s="98"/>
      <c r="I12" s="98"/>
      <c r="J12" s="98"/>
      <c r="K12" s="98"/>
      <c r="L12" s="98"/>
      <c r="M12" s="98"/>
      <c r="N12" s="98"/>
      <c r="O12" s="98"/>
    </row>
    <row r="13" spans="2:20" ht="18" customHeight="1">
      <c r="B13" s="9" t="s">
        <v>41</v>
      </c>
      <c r="C13" s="10">
        <v>1640</v>
      </c>
      <c r="G13" s="98"/>
      <c r="H13" s="98"/>
      <c r="I13" s="98"/>
      <c r="J13" s="98"/>
      <c r="K13" s="98"/>
      <c r="L13" s="98"/>
      <c r="M13" s="98"/>
      <c r="N13" s="98"/>
      <c r="O13" s="98"/>
    </row>
    <row r="14" spans="2:20" ht="18" customHeight="1">
      <c r="B14" s="9" t="s">
        <v>130</v>
      </c>
      <c r="C14" s="11">
        <v>675</v>
      </c>
      <c r="G14" s="98"/>
      <c r="H14" s="98"/>
      <c r="I14" s="98"/>
      <c r="J14" s="98"/>
      <c r="K14" s="98"/>
      <c r="L14" s="98"/>
      <c r="M14" s="98"/>
      <c r="N14" s="98"/>
      <c r="O14" s="98"/>
    </row>
    <row r="15" spans="2:20" ht="18" customHeight="1">
      <c r="B15" s="9" t="s">
        <v>131</v>
      </c>
      <c r="C15" s="10">
        <v>3500</v>
      </c>
      <c r="G15" s="98"/>
      <c r="H15" s="98"/>
      <c r="I15" s="98"/>
      <c r="J15" s="98"/>
      <c r="K15" s="98"/>
      <c r="L15" s="98"/>
      <c r="M15" s="98"/>
      <c r="N15" s="98"/>
      <c r="O15" s="98"/>
    </row>
    <row r="16" spans="2:20" ht="18" customHeight="1">
      <c r="B16" s="9" t="s">
        <v>132</v>
      </c>
      <c r="C16" s="10">
        <v>4470</v>
      </c>
      <c r="G16" s="98"/>
      <c r="H16" s="98"/>
      <c r="I16" s="98"/>
      <c r="J16" s="98"/>
      <c r="K16" s="98"/>
      <c r="L16" s="98"/>
      <c r="M16" s="98"/>
      <c r="N16" s="98"/>
      <c r="O16" s="98"/>
    </row>
    <row r="17" spans="2:16">
      <c r="B17" s="9" t="s">
        <v>133</v>
      </c>
      <c r="C17" s="11">
        <v>92</v>
      </c>
    </row>
    <row r="18" spans="2:16">
      <c r="B18" s="9" t="s">
        <v>134</v>
      </c>
      <c r="C18" s="11">
        <v>53</v>
      </c>
    </row>
    <row r="19" spans="2:16">
      <c r="B19" s="9" t="s">
        <v>135</v>
      </c>
      <c r="C19" s="11">
        <v>124</v>
      </c>
    </row>
    <row r="20" spans="2:16">
      <c r="B20" s="9" t="s">
        <v>136</v>
      </c>
      <c r="C20" s="10">
        <v>14800</v>
      </c>
    </row>
    <row r="21" spans="2:16">
      <c r="G21" s="19"/>
      <c r="H21" s="19"/>
      <c r="I21" s="19"/>
      <c r="J21" s="19"/>
      <c r="K21" s="100"/>
      <c r="L21" s="100"/>
      <c r="M21" s="100"/>
      <c r="N21" s="100"/>
      <c r="O21" s="100"/>
      <c r="P21" s="100"/>
    </row>
    <row r="22" spans="2:16">
      <c r="H22" s="103"/>
      <c r="J22" s="103"/>
    </row>
    <row r="23" spans="2:16">
      <c r="B23" s="104" t="s">
        <v>137</v>
      </c>
    </row>
    <row r="24" spans="2:16" ht="19.5" thickBot="1"/>
    <row r="25" spans="2:16" ht="19.5" thickBot="1">
      <c r="B25" s="105" t="s">
        <v>138</v>
      </c>
      <c r="C25" s="106">
        <f>[1]提出様式!C27</f>
        <v>0</v>
      </c>
      <c r="E25" s="107" t="s">
        <v>139</v>
      </c>
      <c r="F25" s="108">
        <v>3.7999999999999999E-2</v>
      </c>
    </row>
    <row r="26" spans="2:16">
      <c r="B26" s="109" t="s">
        <v>140</v>
      </c>
      <c r="C26" s="110">
        <v>49080000</v>
      </c>
    </row>
    <row r="27" spans="2:16">
      <c r="B27" s="109" t="s">
        <v>141</v>
      </c>
      <c r="C27" s="110">
        <v>28400000</v>
      </c>
    </row>
    <row r="28" spans="2:16" ht="19.5" thickBot="1">
      <c r="B28" s="111" t="s">
        <v>142</v>
      </c>
      <c r="C28" s="112">
        <v>0.104</v>
      </c>
      <c r="G28" s="113">
        <f>(1-POWER(C27/C26,1/5))</f>
        <v>0.10363940297736141</v>
      </c>
      <c r="H28" t="s">
        <v>143</v>
      </c>
    </row>
    <row r="29" spans="2:16">
      <c r="B29" s="114"/>
      <c r="C29" s="115" t="s">
        <v>144</v>
      </c>
      <c r="D29" s="116"/>
      <c r="E29" s="117" t="s">
        <v>145</v>
      </c>
      <c r="H29" t="s">
        <v>146</v>
      </c>
    </row>
    <row r="30" spans="2:16" ht="24.75" thickBot="1">
      <c r="B30" s="118" t="s">
        <v>147</v>
      </c>
      <c r="C30" s="119">
        <f>C25*(1-C28)</f>
        <v>0</v>
      </c>
      <c r="D30" s="119" t="s">
        <v>148</v>
      </c>
      <c r="E30" s="120">
        <f>ROUNDDOWN(C30,0)</f>
        <v>0</v>
      </c>
    </row>
    <row r="32" spans="2:16">
      <c r="B32" s="121"/>
      <c r="C32" s="105"/>
      <c r="D32" s="105" t="s">
        <v>145</v>
      </c>
      <c r="E32" s="105" t="s">
        <v>149</v>
      </c>
    </row>
    <row r="33" spans="2:8">
      <c r="B33" s="105" t="s">
        <v>150</v>
      </c>
      <c r="C33" s="105">
        <f>C25</f>
        <v>0</v>
      </c>
      <c r="D33" s="105">
        <f>ROUND(C33,0)</f>
        <v>0</v>
      </c>
      <c r="E33" s="105" t="str">
        <f>[1]別添１!L8</f>
        <v/>
      </c>
    </row>
    <row r="34" spans="2:8">
      <c r="B34" s="105" t="s">
        <v>151</v>
      </c>
      <c r="C34" s="105">
        <f>C25/(1-F25)</f>
        <v>0</v>
      </c>
      <c r="D34" s="105">
        <f t="shared" ref="D34:D35" si="0">ROUND(C34,0)</f>
        <v>0</v>
      </c>
      <c r="E34" s="105" t="str">
        <f>[1]別添１!K8</f>
        <v/>
      </c>
    </row>
    <row r="35" spans="2:8" ht="56.25">
      <c r="B35" s="105" t="s">
        <v>152</v>
      </c>
      <c r="C35" s="105">
        <f>C25/(1-F25)^(2)</f>
        <v>0</v>
      </c>
      <c r="D35" s="105">
        <f t="shared" si="0"/>
        <v>0</v>
      </c>
      <c r="E35" s="105" t="str">
        <f>[1]別添１!J8</f>
        <v/>
      </c>
      <c r="F35" s="122" t="s">
        <v>153</v>
      </c>
      <c r="G35" s="122" t="s">
        <v>154</v>
      </c>
      <c r="H35" s="122" t="s">
        <v>155</v>
      </c>
    </row>
    <row r="36" spans="2:8">
      <c r="B36" s="105" t="s">
        <v>156</v>
      </c>
      <c r="C36" s="121"/>
      <c r="D36" s="105">
        <f>SUM(D$33,D$34,D$35)/3</f>
        <v>0</v>
      </c>
      <c r="E36" s="105">
        <f>SUM(E$33,E$34,E$35)/3</f>
        <v>0</v>
      </c>
      <c r="F36" s="105">
        <f>D36-E36</f>
        <v>0</v>
      </c>
      <c r="G36" s="123" t="str">
        <f>IFERROR(1-E36/D36,"")</f>
        <v/>
      </c>
      <c r="H36" s="124" t="str">
        <f>IF(G36&gt;0.2,"!","-")</f>
        <v>!</v>
      </c>
    </row>
    <row r="37" spans="2:8">
      <c r="F37" s="125" t="e">
        <f>F36/D36</f>
        <v>#DIV/0!</v>
      </c>
    </row>
    <row r="39" spans="2:8" ht="24">
      <c r="B39" s="126" t="s">
        <v>157</v>
      </c>
      <c r="C39" t="str">
        <f>IF(H36="!","要調整","○")</f>
        <v>要調整</v>
      </c>
    </row>
  </sheetData>
  <phoneticPr fontId="1"/>
  <conditionalFormatting sqref="C39">
    <cfRule type="containsText" dxfId="1" priority="1" operator="containsText" text="要調整">
      <formula>NOT(ISERROR(SEARCH("要調整",C39)))</formula>
    </cfRule>
  </conditionalFormatting>
  <dataValidations count="2">
    <dataValidation type="list" allowBlank="1" showInputMessage="1" showErrorMessage="1" sqref="B21:B22" xr:uid="{3E20D38B-8180-478A-BFC5-6C383ED37114}">
      <formula1>#REF!</formula1>
    </dataValidation>
    <dataValidation type="list" allowBlank="1" showInputMessage="1" showErrorMessage="1" sqref="G22" xr:uid="{FA18AC67-55D1-4498-981B-DAB75BF080A7}">
      <formula1>"2012,2013,2014,2015,2016,2017"</formula1>
    </dataValidation>
  </dataValidations>
  <pageMargins left="0.70866141732283472" right="0.70866141732283472" top="1.1417322834645669" bottom="0.74803149606299213" header="0.31496062992125984" footer="0.31496062992125984"/>
  <pageSetup paperSize="9" scale="58" orientation="landscape" r:id="rId1"/>
  <headerFooter differentFirst="1">
    <firstHeader>&amp;R&amp;7&amp;U作成課：○○課
保存期間：平成○○年○○月○○日まで保存
（セット後は保存期間〇〇年）
性質/日付： 機密性○、平成○○年○○月○○日
未定稿　備考：個人文書</first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Z124"/>
  <sheetViews>
    <sheetView workbookViewId="0">
      <selection activeCell="B5" sqref="B5"/>
    </sheetView>
  </sheetViews>
  <sheetFormatPr defaultRowHeight="18.75"/>
  <cols>
    <col min="1" max="1" width="2.125" customWidth="1"/>
    <col min="2" max="2" width="18.125" customWidth="1"/>
    <col min="3" max="3" width="10.875" customWidth="1"/>
    <col min="4" max="4" width="2" customWidth="1"/>
    <col min="5" max="5" width="17.125" customWidth="1"/>
    <col min="6" max="6" width="18.125" customWidth="1"/>
    <col min="7" max="7" width="20.875" customWidth="1"/>
    <col min="8" max="8" width="19.125" customWidth="1"/>
    <col min="9" max="9" width="17.125" customWidth="1"/>
    <col min="10" max="10" width="18.125" customWidth="1"/>
    <col min="11" max="11" width="20.875" customWidth="1"/>
    <col min="12" max="12" width="19.125" customWidth="1"/>
    <col min="13" max="13" width="17.125" customWidth="1"/>
    <col min="14" max="14" width="19.625" customWidth="1"/>
    <col min="15" max="15" width="18.125" customWidth="1"/>
    <col min="16" max="16" width="17.125" customWidth="1"/>
    <col min="17" max="17" width="21.375" customWidth="1"/>
    <col min="18" max="18" width="17.375" style="72" customWidth="1"/>
    <col min="29" max="29" width="16.5" customWidth="1"/>
    <col min="30" max="30" width="10.875" customWidth="1"/>
    <col min="32" max="32" width="28" customWidth="1"/>
    <col min="33" max="33" width="20" customWidth="1"/>
  </cols>
  <sheetData>
    <row r="1" spans="1:26" ht="20.25" thickBot="1">
      <c r="A1" s="2"/>
      <c r="B1" s="2"/>
      <c r="C1" s="7"/>
      <c r="D1" s="7"/>
      <c r="E1" s="7"/>
      <c r="F1" s="2"/>
      <c r="G1" s="2"/>
      <c r="H1" s="2"/>
      <c r="I1" s="7"/>
      <c r="J1" s="2"/>
      <c r="K1" s="2"/>
      <c r="L1" s="2"/>
      <c r="M1" s="2"/>
      <c r="N1" s="2"/>
      <c r="O1" s="2"/>
      <c r="P1" s="2"/>
      <c r="Q1" s="2"/>
      <c r="R1" s="70"/>
      <c r="S1" s="2"/>
      <c r="T1" s="2"/>
      <c r="U1" s="2"/>
      <c r="V1" s="2"/>
      <c r="W1" s="2"/>
      <c r="X1" s="2"/>
    </row>
    <row r="2" spans="1:26" ht="19.5">
      <c r="A2" s="2"/>
      <c r="B2" s="22" t="s">
        <v>18</v>
      </c>
      <c r="C2" s="22" t="s">
        <v>19</v>
      </c>
      <c r="D2" s="7"/>
      <c r="E2" s="192" t="s">
        <v>85</v>
      </c>
      <c r="F2" s="61"/>
      <c r="G2" s="61"/>
      <c r="H2" s="62"/>
      <c r="I2" s="192" t="s">
        <v>83</v>
      </c>
      <c r="J2" s="61"/>
      <c r="K2" s="61"/>
      <c r="L2" s="62"/>
      <c r="M2" s="194" t="s">
        <v>84</v>
      </c>
      <c r="N2" s="190" t="s">
        <v>86</v>
      </c>
      <c r="O2" s="61"/>
      <c r="P2" s="61"/>
      <c r="Q2" s="62"/>
      <c r="R2" s="196" t="s">
        <v>87</v>
      </c>
      <c r="S2" s="2"/>
      <c r="T2" s="2"/>
      <c r="U2" s="2"/>
      <c r="V2" s="2"/>
      <c r="W2" s="2"/>
      <c r="X2" s="2"/>
    </row>
    <row r="3" spans="1:26" ht="19.5">
      <c r="A3" s="2"/>
      <c r="B3" s="22" t="s">
        <v>36</v>
      </c>
      <c r="C3" s="22"/>
      <c r="D3" s="7"/>
      <c r="E3" s="191"/>
      <c r="F3" s="59" t="s">
        <v>96</v>
      </c>
      <c r="G3" s="56" t="s">
        <v>89</v>
      </c>
      <c r="H3" s="63" t="s">
        <v>90</v>
      </c>
      <c r="I3" s="193"/>
      <c r="J3" s="59" t="s">
        <v>88</v>
      </c>
      <c r="K3" s="56" t="s">
        <v>94</v>
      </c>
      <c r="L3" s="63" t="s">
        <v>95</v>
      </c>
      <c r="M3" s="195"/>
      <c r="N3" s="191"/>
      <c r="O3" s="59" t="s">
        <v>91</v>
      </c>
      <c r="P3" s="56" t="s">
        <v>92</v>
      </c>
      <c r="Q3" s="63" t="s">
        <v>93</v>
      </c>
      <c r="R3" s="197"/>
      <c r="S3" s="2"/>
      <c r="T3" s="2"/>
      <c r="U3" s="2"/>
      <c r="V3" s="2"/>
      <c r="W3" s="2"/>
      <c r="X3" s="2"/>
    </row>
    <row r="4" spans="1:26" ht="19.5">
      <c r="A4" s="2"/>
      <c r="B4" s="9" t="s">
        <v>0</v>
      </c>
      <c r="C4" s="10">
        <v>1100</v>
      </c>
      <c r="D4" s="7"/>
      <c r="E4" s="64" t="str">
        <f>別添１!G14</f>
        <v/>
      </c>
      <c r="F4" s="56" t="str">
        <f>別添１!G10</f>
        <v/>
      </c>
      <c r="G4" s="56" t="str">
        <f>別添１!G11</f>
        <v/>
      </c>
      <c r="H4" s="63" t="str">
        <f>別添１!G12</f>
        <v/>
      </c>
      <c r="I4" s="68" t="str">
        <f>別添１!F14</f>
        <v/>
      </c>
      <c r="J4" s="56" t="str">
        <f>別添１!F10</f>
        <v/>
      </c>
      <c r="K4" s="56" t="str">
        <f>別添１!F11</f>
        <v/>
      </c>
      <c r="L4" s="63" t="str">
        <f>別添１!F12</f>
        <v/>
      </c>
      <c r="M4" s="60" t="e">
        <f>E4-I4</f>
        <v>#VALUE!</v>
      </c>
      <c r="N4" s="68" t="str">
        <f>別添１!D14</f>
        <v/>
      </c>
      <c r="O4" s="56" t="str">
        <f>別添１!D10</f>
        <v/>
      </c>
      <c r="P4" s="56" t="str">
        <f>別添１!D11</f>
        <v/>
      </c>
      <c r="Q4" s="63" t="str">
        <f>別添１!D12</f>
        <v/>
      </c>
      <c r="R4" s="197"/>
      <c r="S4" s="2"/>
      <c r="T4" s="2"/>
      <c r="U4" s="2"/>
      <c r="V4" s="2"/>
      <c r="W4" s="5"/>
      <c r="X4" s="5"/>
      <c r="Y4" s="3"/>
      <c r="Z4" s="3"/>
    </row>
    <row r="5" spans="1:26" ht="19.5">
      <c r="A5" s="2"/>
      <c r="B5" s="9" t="s">
        <v>1</v>
      </c>
      <c r="C5" s="10">
        <v>1430</v>
      </c>
      <c r="D5" s="7"/>
      <c r="E5" s="64" t="str">
        <f>別添１!G25</f>
        <v/>
      </c>
      <c r="F5" s="56" t="str">
        <f>別添１!G21</f>
        <v/>
      </c>
      <c r="G5" s="56" t="str">
        <f>別添１!G22</f>
        <v/>
      </c>
      <c r="H5" s="63" t="str">
        <f>別添１!G23</f>
        <v/>
      </c>
      <c r="I5" s="64" t="str">
        <f>別添１!F25</f>
        <v/>
      </c>
      <c r="J5" s="56" t="str">
        <f>別添１!F21</f>
        <v/>
      </c>
      <c r="K5" s="56" t="str">
        <f>別添１!F22</f>
        <v/>
      </c>
      <c r="L5" s="63" t="str">
        <f>別添１!F23</f>
        <v/>
      </c>
      <c r="M5" s="60" t="e">
        <f t="shared" ref="M5:M21" si="0">E5-I5</f>
        <v>#VALUE!</v>
      </c>
      <c r="N5" s="64" t="str">
        <f>別添１!D25</f>
        <v/>
      </c>
      <c r="O5" s="56" t="str">
        <f>別添１!D21</f>
        <v/>
      </c>
      <c r="P5" s="56" t="str">
        <f>別添１!D22</f>
        <v/>
      </c>
      <c r="Q5" s="63" t="str">
        <f>別添１!D23</f>
        <v/>
      </c>
      <c r="R5" s="197"/>
      <c r="S5" s="2"/>
      <c r="T5" s="2"/>
      <c r="U5" s="2"/>
      <c r="V5" s="2"/>
      <c r="W5" s="4"/>
      <c r="X5" s="4"/>
      <c r="Y5" s="4"/>
      <c r="Z5" s="4"/>
    </row>
    <row r="6" spans="1:26" ht="19.5">
      <c r="A6" s="2"/>
      <c r="B6" s="9" t="s">
        <v>2</v>
      </c>
      <c r="C6" s="11">
        <v>353</v>
      </c>
      <c r="D6" s="2"/>
      <c r="E6" s="64" t="str">
        <f>別添１!G36</f>
        <v/>
      </c>
      <c r="F6" s="56" t="str">
        <f>別添１!G32</f>
        <v/>
      </c>
      <c r="G6" s="56" t="str">
        <f>別添１!G33</f>
        <v/>
      </c>
      <c r="H6" s="63" t="str">
        <f>別添１!G34</f>
        <v/>
      </c>
      <c r="I6" s="64" t="str">
        <f>別添１!F36</f>
        <v/>
      </c>
      <c r="J6" s="56" t="str">
        <f>別添１!F32</f>
        <v/>
      </c>
      <c r="K6" s="56" t="str">
        <f>別添１!F33</f>
        <v/>
      </c>
      <c r="L6" s="63" t="str">
        <f>別添１!F34</f>
        <v/>
      </c>
      <c r="M6" s="60" t="e">
        <f t="shared" si="0"/>
        <v>#VALUE!</v>
      </c>
      <c r="N6" s="64" t="str">
        <f>別添１!D36</f>
        <v/>
      </c>
      <c r="O6" s="56" t="str">
        <f>別添１!D32</f>
        <v/>
      </c>
      <c r="P6" s="56" t="str">
        <f>別添１!D33</f>
        <v/>
      </c>
      <c r="Q6" s="63" t="str">
        <f>別添１!D34</f>
        <v/>
      </c>
      <c r="R6" s="197"/>
      <c r="S6" s="2"/>
      <c r="T6" s="2"/>
      <c r="U6" s="2"/>
      <c r="V6" s="2"/>
      <c r="W6" s="2"/>
      <c r="X6" s="2"/>
      <c r="Y6" s="2"/>
      <c r="Z6" s="2"/>
    </row>
    <row r="7" spans="1:26" ht="19.5">
      <c r="A7" s="2"/>
      <c r="B7" s="9" t="s">
        <v>3</v>
      </c>
      <c r="C7" s="10">
        <v>1030</v>
      </c>
      <c r="D7" s="2"/>
      <c r="E7" s="64" t="str">
        <f>別添１!G47</f>
        <v/>
      </c>
      <c r="F7" s="56" t="str">
        <f>別添１!G43</f>
        <v/>
      </c>
      <c r="G7" s="56" t="str">
        <f>別添１!G44</f>
        <v/>
      </c>
      <c r="H7" s="63" t="str">
        <f>別添１!G45</f>
        <v/>
      </c>
      <c r="I7" s="64" t="str">
        <f>別添１!F47</f>
        <v/>
      </c>
      <c r="J7" s="56" t="str">
        <f>別添１!F43</f>
        <v/>
      </c>
      <c r="K7" s="56" t="str">
        <f>別添１!F44</f>
        <v/>
      </c>
      <c r="L7" s="63" t="str">
        <f>別添１!F45</f>
        <v/>
      </c>
      <c r="M7" s="60" t="e">
        <f t="shared" si="0"/>
        <v>#VALUE!</v>
      </c>
      <c r="N7" s="64" t="str">
        <f>別添１!D47</f>
        <v/>
      </c>
      <c r="O7" s="56" t="str">
        <f>別添１!D43</f>
        <v/>
      </c>
      <c r="P7" s="56" t="str">
        <f>別添１!D44</f>
        <v/>
      </c>
      <c r="Q7" s="63" t="str">
        <f>別添１!D45</f>
        <v/>
      </c>
      <c r="R7" s="197"/>
      <c r="S7" s="6"/>
      <c r="T7" s="6"/>
      <c r="U7" s="6"/>
      <c r="V7" s="6"/>
      <c r="W7" s="2"/>
      <c r="X7" s="2"/>
      <c r="Y7" s="2"/>
      <c r="Z7" s="2"/>
    </row>
    <row r="8" spans="1:26" ht="19.5">
      <c r="A8" s="2"/>
      <c r="B8" s="9" t="s">
        <v>4</v>
      </c>
      <c r="C8" s="11">
        <v>794</v>
      </c>
      <c r="D8" s="2"/>
      <c r="E8" s="64" t="str">
        <f>別添１!G58</f>
        <v/>
      </c>
      <c r="F8" s="56" t="str">
        <f>別添１!G54</f>
        <v/>
      </c>
      <c r="G8" s="56" t="str">
        <f>別添１!G55</f>
        <v/>
      </c>
      <c r="H8" s="63" t="str">
        <f>別添１!G56</f>
        <v/>
      </c>
      <c r="I8" s="64" t="str">
        <f>別添１!F58</f>
        <v/>
      </c>
      <c r="J8" s="56" t="str">
        <f>別添１!F54</f>
        <v/>
      </c>
      <c r="K8" s="56" t="str">
        <f>別添１!F55</f>
        <v/>
      </c>
      <c r="L8" s="63" t="str">
        <f>別添１!F56</f>
        <v/>
      </c>
      <c r="M8" s="60" t="e">
        <f t="shared" si="0"/>
        <v>#VALUE!</v>
      </c>
      <c r="N8" s="64" t="str">
        <f>別添１!D58</f>
        <v/>
      </c>
      <c r="O8" s="56" t="str">
        <f>別添１!D54</f>
        <v/>
      </c>
      <c r="P8" s="56" t="str">
        <f>別添１!D55</f>
        <v/>
      </c>
      <c r="Q8" s="63" t="str">
        <f>別添１!D56</f>
        <v/>
      </c>
      <c r="R8" s="197"/>
      <c r="S8" s="6"/>
      <c r="T8" s="6"/>
      <c r="U8" s="6"/>
      <c r="V8" s="6"/>
      <c r="W8" s="2"/>
      <c r="X8" s="2"/>
      <c r="Y8" s="2"/>
      <c r="Z8" s="2"/>
    </row>
    <row r="9" spans="1:26" ht="19.5">
      <c r="A9" s="2"/>
      <c r="B9" s="9" t="s">
        <v>5</v>
      </c>
      <c r="C9" s="10">
        <v>3220</v>
      </c>
      <c r="D9" s="5"/>
      <c r="E9" s="64" t="str">
        <f>別添１!G69</f>
        <v/>
      </c>
      <c r="F9" s="56" t="str">
        <f>別添１!G65</f>
        <v/>
      </c>
      <c r="G9" s="56" t="str">
        <f>別添１!G66</f>
        <v/>
      </c>
      <c r="H9" s="63" t="str">
        <f>別添１!G67</f>
        <v/>
      </c>
      <c r="I9" s="64" t="str">
        <f>別添１!F69</f>
        <v/>
      </c>
      <c r="J9" s="56" t="str">
        <f>別添１!F65</f>
        <v/>
      </c>
      <c r="K9" s="56" t="str">
        <f>別添１!F66</f>
        <v/>
      </c>
      <c r="L9" s="63" t="str">
        <f>別添１!F67</f>
        <v/>
      </c>
      <c r="M9" s="60" t="e">
        <f t="shared" si="0"/>
        <v>#VALUE!</v>
      </c>
      <c r="N9" s="64" t="str">
        <f>別添１!D69</f>
        <v/>
      </c>
      <c r="O9" s="56" t="str">
        <f>別添１!D65</f>
        <v/>
      </c>
      <c r="P9" s="56" t="str">
        <f>別添１!D66</f>
        <v/>
      </c>
      <c r="Q9" s="63" t="str">
        <f>別添１!D67</f>
        <v/>
      </c>
      <c r="R9" s="197"/>
      <c r="S9" s="6"/>
      <c r="T9" s="6"/>
      <c r="U9" s="6"/>
      <c r="V9" s="6"/>
      <c r="W9" s="2"/>
      <c r="X9" s="2"/>
      <c r="Y9" s="2"/>
      <c r="Z9" s="2"/>
    </row>
    <row r="10" spans="1:26" ht="18.600000000000001" customHeight="1">
      <c r="A10" s="2"/>
      <c r="B10" s="9" t="s">
        <v>6</v>
      </c>
      <c r="C10" s="10">
        <v>1340</v>
      </c>
      <c r="D10" s="8"/>
      <c r="E10" s="64" t="str">
        <f>別添１!G80</f>
        <v/>
      </c>
      <c r="F10" s="56" t="str">
        <f>別添１!G76</f>
        <v/>
      </c>
      <c r="G10" s="56" t="str">
        <f>別添１!G77</f>
        <v/>
      </c>
      <c r="H10" s="63" t="str">
        <f>別添１!G78</f>
        <v/>
      </c>
      <c r="I10" s="64" t="str">
        <f>別添１!F80</f>
        <v/>
      </c>
      <c r="J10" s="56" t="str">
        <f>別添１!F76</f>
        <v/>
      </c>
      <c r="K10" s="56" t="str">
        <f>別添１!F77</f>
        <v/>
      </c>
      <c r="L10" s="63" t="str">
        <f>別添１!F78</f>
        <v/>
      </c>
      <c r="M10" s="60" t="e">
        <f t="shared" si="0"/>
        <v>#VALUE!</v>
      </c>
      <c r="N10" s="64" t="str">
        <f>別添１!D80</f>
        <v/>
      </c>
      <c r="O10" s="56" t="str">
        <f>別添１!D76</f>
        <v/>
      </c>
      <c r="P10" s="56" t="str">
        <f>別添１!D77</f>
        <v/>
      </c>
      <c r="Q10" s="63" t="str">
        <f>別添１!D78</f>
        <v/>
      </c>
      <c r="R10" s="197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2"/>
      <c r="B11" s="9" t="s">
        <v>7</v>
      </c>
      <c r="C11" s="10">
        <v>1370</v>
      </c>
      <c r="D11" s="2"/>
      <c r="E11" s="64" t="str">
        <f>別添１!G91</f>
        <v/>
      </c>
      <c r="F11" s="55" t="str">
        <f>別添１!G87</f>
        <v/>
      </c>
      <c r="G11" s="55" t="str">
        <f>別添１!G88</f>
        <v/>
      </c>
      <c r="H11" s="65" t="str">
        <f>別添１!G89</f>
        <v/>
      </c>
      <c r="I11" s="64" t="str">
        <f>別添１!F91</f>
        <v/>
      </c>
      <c r="J11" s="55" t="str">
        <f>別添１!F87</f>
        <v/>
      </c>
      <c r="K11" s="55" t="str">
        <f>別添１!F88</f>
        <v/>
      </c>
      <c r="L11" s="65" t="str">
        <f>別添１!F89</f>
        <v/>
      </c>
      <c r="M11" s="60" t="e">
        <f t="shared" si="0"/>
        <v>#VALUE!</v>
      </c>
      <c r="N11" s="64" t="str">
        <f>別添１!D91</f>
        <v/>
      </c>
      <c r="O11" s="55" t="str">
        <f>別添１!D87</f>
        <v/>
      </c>
      <c r="P11" s="55" t="str">
        <f>別添１!D88</f>
        <v/>
      </c>
      <c r="Q11" s="65" t="str">
        <f>別添１!D89</f>
        <v/>
      </c>
      <c r="R11" s="197"/>
      <c r="S11" s="7"/>
      <c r="T11" s="7"/>
      <c r="U11" s="7"/>
      <c r="V11" s="2"/>
      <c r="W11" s="2"/>
      <c r="X11" s="2"/>
      <c r="Y11" s="2"/>
      <c r="Z11" s="2"/>
    </row>
    <row r="12" spans="1:26" ht="18" customHeight="1">
      <c r="A12" s="2"/>
      <c r="B12" s="9" t="s">
        <v>8</v>
      </c>
      <c r="C12" s="10">
        <v>9810</v>
      </c>
      <c r="D12" s="2"/>
      <c r="E12" s="64" t="str">
        <f>別添１!G102</f>
        <v/>
      </c>
      <c r="F12" s="55" t="str">
        <f>別添１!G98</f>
        <v/>
      </c>
      <c r="G12" s="55" t="str">
        <f>別添１!G99</f>
        <v/>
      </c>
      <c r="H12" s="65" t="str">
        <f>別添１!G100</f>
        <v/>
      </c>
      <c r="I12" s="64" t="str">
        <f>別添１!F102</f>
        <v/>
      </c>
      <c r="J12" s="55" t="str">
        <f>別添１!F98</f>
        <v/>
      </c>
      <c r="K12" s="55" t="str">
        <f>別添１!F99</f>
        <v/>
      </c>
      <c r="L12" s="65" t="str">
        <f>別添１!F100</f>
        <v/>
      </c>
      <c r="M12" s="60" t="e">
        <f t="shared" si="0"/>
        <v>#VALUE!</v>
      </c>
      <c r="N12" s="64" t="str">
        <f>別添１!D102</f>
        <v/>
      </c>
      <c r="O12" s="55" t="str">
        <f>別添１!D98</f>
        <v/>
      </c>
      <c r="P12" s="55" t="str">
        <f>別添１!D99</f>
        <v/>
      </c>
      <c r="Q12" s="65" t="str">
        <f>別添１!D100</f>
        <v/>
      </c>
      <c r="R12" s="197"/>
      <c r="S12" s="7"/>
      <c r="T12" s="7"/>
      <c r="U12" s="7"/>
      <c r="V12" s="2"/>
      <c r="W12" s="2"/>
      <c r="X12" s="2"/>
      <c r="Y12" s="2"/>
      <c r="Z12" s="2"/>
    </row>
    <row r="13" spans="1:26" ht="18" customHeight="1">
      <c r="A13" s="2"/>
      <c r="B13" s="9" t="s">
        <v>9</v>
      </c>
      <c r="C13" s="11">
        <v>693</v>
      </c>
      <c r="D13" s="2"/>
      <c r="E13" s="64" t="str">
        <f>別添１!G113</f>
        <v/>
      </c>
      <c r="F13" s="55" t="str">
        <f>別添１!G109</f>
        <v/>
      </c>
      <c r="G13" s="55" t="str">
        <f>別添１!G110</f>
        <v/>
      </c>
      <c r="H13" s="65" t="str">
        <f>別添１!G111</f>
        <v/>
      </c>
      <c r="I13" s="64" t="str">
        <f>別添１!F113</f>
        <v/>
      </c>
      <c r="J13" s="55" t="str">
        <f>別添１!F109</f>
        <v/>
      </c>
      <c r="K13" s="55" t="str">
        <f>別添１!F110</f>
        <v/>
      </c>
      <c r="L13" s="65" t="str">
        <f>別添１!F111</f>
        <v/>
      </c>
      <c r="M13" s="60" t="e">
        <f t="shared" si="0"/>
        <v>#VALUE!</v>
      </c>
      <c r="N13" s="64" t="str">
        <f>別添１!D113</f>
        <v/>
      </c>
      <c r="O13" s="55" t="str">
        <f>別添１!D109</f>
        <v/>
      </c>
      <c r="P13" s="55" t="str">
        <f>別添１!D110</f>
        <v/>
      </c>
      <c r="Q13" s="65" t="str">
        <f>別添１!D111</f>
        <v/>
      </c>
      <c r="R13" s="197"/>
      <c r="S13" s="7"/>
      <c r="T13" s="7"/>
      <c r="U13" s="7"/>
      <c r="V13" s="2"/>
      <c r="W13" s="2"/>
      <c r="X13" s="2"/>
      <c r="Y13" s="2"/>
      <c r="Z13" s="2"/>
    </row>
    <row r="14" spans="1:26" ht="18" customHeight="1">
      <c r="A14" s="2"/>
      <c r="B14" s="9" t="s">
        <v>41</v>
      </c>
      <c r="C14" s="10">
        <v>1640</v>
      </c>
      <c r="D14" s="2"/>
      <c r="E14" s="64" t="str">
        <f>別添１!G124</f>
        <v/>
      </c>
      <c r="F14" s="55" t="str">
        <f>別添１!G120</f>
        <v/>
      </c>
      <c r="G14" s="55" t="str">
        <f>別添１!G121</f>
        <v/>
      </c>
      <c r="H14" s="65" t="str">
        <f>別添１!G122</f>
        <v/>
      </c>
      <c r="I14" s="64" t="str">
        <f>別添１!F124</f>
        <v/>
      </c>
      <c r="J14" s="55" t="str">
        <f>別添１!F120</f>
        <v/>
      </c>
      <c r="K14" s="55" t="str">
        <f>別添１!F121</f>
        <v/>
      </c>
      <c r="L14" s="65" t="str">
        <f>別添１!F122</f>
        <v/>
      </c>
      <c r="M14" s="60" t="e">
        <f t="shared" si="0"/>
        <v>#VALUE!</v>
      </c>
      <c r="N14" s="64" t="str">
        <f>別添１!D124</f>
        <v/>
      </c>
      <c r="O14" s="55" t="str">
        <f>別添１!D120</f>
        <v/>
      </c>
      <c r="P14" s="55" t="str">
        <f>別添１!D121</f>
        <v/>
      </c>
      <c r="Q14" s="65" t="str">
        <f>別添１!D122</f>
        <v/>
      </c>
      <c r="R14" s="197"/>
      <c r="S14" s="7"/>
      <c r="T14" s="7"/>
      <c r="U14" s="7"/>
      <c r="V14" s="2"/>
      <c r="W14" s="2"/>
      <c r="X14" s="2"/>
      <c r="Y14" s="2"/>
      <c r="Z14" s="2"/>
    </row>
    <row r="15" spans="1:26" ht="18" customHeight="1">
      <c r="A15" s="2"/>
      <c r="B15" s="9" t="s">
        <v>11</v>
      </c>
      <c r="C15" s="11">
        <v>675</v>
      </c>
      <c r="D15" s="2"/>
      <c r="E15" s="64" t="str">
        <f>別添１!G135</f>
        <v/>
      </c>
      <c r="F15" s="55" t="str">
        <f>別添１!G131</f>
        <v/>
      </c>
      <c r="G15" s="55" t="str">
        <f>別添１!G132</f>
        <v/>
      </c>
      <c r="H15" s="65" t="str">
        <f>別添１!G133</f>
        <v/>
      </c>
      <c r="I15" s="64" t="str">
        <f>別添１!F135</f>
        <v/>
      </c>
      <c r="J15" s="55" t="str">
        <f>別添１!F131</f>
        <v/>
      </c>
      <c r="K15" s="55" t="str">
        <f>別添１!F132</f>
        <v/>
      </c>
      <c r="L15" s="65" t="str">
        <f>別添１!F133</f>
        <v/>
      </c>
      <c r="M15" s="60" t="e">
        <f t="shared" si="0"/>
        <v>#VALUE!</v>
      </c>
      <c r="N15" s="64" t="str">
        <f>別添１!D135</f>
        <v/>
      </c>
      <c r="O15" s="55" t="str">
        <f>別添１!D131</f>
        <v/>
      </c>
      <c r="P15" s="55" t="str">
        <f>別添１!D132</f>
        <v/>
      </c>
      <c r="Q15" s="65" t="str">
        <f>別添１!D133</f>
        <v/>
      </c>
      <c r="R15" s="197"/>
      <c r="S15" s="7"/>
      <c r="T15" s="7"/>
      <c r="U15" s="7"/>
      <c r="V15" s="2"/>
      <c r="W15" s="2"/>
      <c r="X15" s="2"/>
      <c r="Y15" s="2"/>
      <c r="Z15" s="2"/>
    </row>
    <row r="16" spans="1:26" ht="18" customHeight="1">
      <c r="A16" s="2"/>
      <c r="B16" s="9" t="s">
        <v>12</v>
      </c>
      <c r="C16" s="10">
        <v>3500</v>
      </c>
      <c r="D16" s="2"/>
      <c r="E16" s="64" t="str">
        <f>別添１!G146</f>
        <v/>
      </c>
      <c r="F16" s="55" t="str">
        <f>別添１!G142</f>
        <v/>
      </c>
      <c r="G16" s="55" t="str">
        <f>別添１!G143</f>
        <v/>
      </c>
      <c r="H16" s="65" t="str">
        <f>別添１!G144</f>
        <v/>
      </c>
      <c r="I16" s="64" t="str">
        <f>別添１!F146</f>
        <v/>
      </c>
      <c r="J16" s="55" t="str">
        <f>別添１!F142</f>
        <v/>
      </c>
      <c r="K16" s="55" t="str">
        <f>別添１!F143</f>
        <v/>
      </c>
      <c r="L16" s="65" t="str">
        <f>別添１!F144</f>
        <v/>
      </c>
      <c r="M16" s="60" t="e">
        <f t="shared" si="0"/>
        <v>#VALUE!</v>
      </c>
      <c r="N16" s="64" t="str">
        <f>別添１!D146</f>
        <v/>
      </c>
      <c r="O16" s="55" t="str">
        <f>別添１!D142</f>
        <v/>
      </c>
      <c r="P16" s="55" t="str">
        <f>別添１!D143</f>
        <v/>
      </c>
      <c r="Q16" s="65" t="str">
        <f>別添１!D144</f>
        <v/>
      </c>
      <c r="R16" s="197"/>
      <c r="S16" s="7"/>
      <c r="T16" s="7"/>
      <c r="U16" s="7"/>
      <c r="V16" s="2"/>
      <c r="W16" s="2"/>
      <c r="X16" s="2"/>
      <c r="Y16" s="2"/>
      <c r="Z16" s="2"/>
    </row>
    <row r="17" spans="1:26" ht="18" customHeight="1">
      <c r="A17" s="2"/>
      <c r="B17" s="9" t="s">
        <v>13</v>
      </c>
      <c r="C17" s="10">
        <v>4470</v>
      </c>
      <c r="D17" s="2"/>
      <c r="E17" s="64" t="str">
        <f>別添１!G157</f>
        <v/>
      </c>
      <c r="F17" s="55" t="str">
        <f>別添１!G153</f>
        <v/>
      </c>
      <c r="G17" s="55" t="str">
        <f>別添１!G154</f>
        <v/>
      </c>
      <c r="H17" s="65" t="str">
        <f>別添１!G155</f>
        <v/>
      </c>
      <c r="I17" s="64" t="str">
        <f>別添１!F157</f>
        <v/>
      </c>
      <c r="J17" s="55" t="str">
        <f>別添１!F153</f>
        <v/>
      </c>
      <c r="K17" s="55" t="str">
        <f>別添１!F154</f>
        <v/>
      </c>
      <c r="L17" s="65" t="str">
        <f>別添１!F155</f>
        <v/>
      </c>
      <c r="M17" s="60" t="e">
        <f t="shared" si="0"/>
        <v>#VALUE!</v>
      </c>
      <c r="N17" s="64" t="str">
        <f>別添１!D157</f>
        <v/>
      </c>
      <c r="O17" s="55" t="str">
        <f>別添１!D153</f>
        <v/>
      </c>
      <c r="P17" s="55" t="str">
        <f>別添１!D154</f>
        <v/>
      </c>
      <c r="Q17" s="65" t="str">
        <f>別添１!D155</f>
        <v/>
      </c>
      <c r="R17" s="197"/>
      <c r="S17" s="7"/>
      <c r="T17" s="7"/>
      <c r="U17" s="7"/>
      <c r="V17" s="2"/>
      <c r="W17" s="2"/>
      <c r="X17" s="2"/>
      <c r="Y17" s="2"/>
      <c r="Z17" s="2"/>
    </row>
    <row r="18" spans="1:26" ht="19.5">
      <c r="A18" s="2"/>
      <c r="B18" s="9" t="s">
        <v>14</v>
      </c>
      <c r="C18" s="11">
        <v>92</v>
      </c>
      <c r="D18" s="2"/>
      <c r="E18" s="64" t="str">
        <f>別添１!G168</f>
        <v/>
      </c>
      <c r="F18" s="56" t="str">
        <f>別添１!G164</f>
        <v/>
      </c>
      <c r="G18" s="56" t="str">
        <f>別添１!G165</f>
        <v/>
      </c>
      <c r="H18" s="63" t="str">
        <f>別添１!G166</f>
        <v/>
      </c>
      <c r="I18" s="64" t="str">
        <f>別添１!F168</f>
        <v/>
      </c>
      <c r="J18" s="56" t="str">
        <f>別添１!F164</f>
        <v/>
      </c>
      <c r="K18" s="56" t="str">
        <f>別添１!F165</f>
        <v/>
      </c>
      <c r="L18" s="63" t="str">
        <f>別添１!F166</f>
        <v/>
      </c>
      <c r="M18" s="60" t="e">
        <f t="shared" si="0"/>
        <v>#VALUE!</v>
      </c>
      <c r="N18" s="64" t="str">
        <f>別添１!D168</f>
        <v/>
      </c>
      <c r="O18" s="56" t="str">
        <f>別添１!D164</f>
        <v/>
      </c>
      <c r="P18" s="56" t="str">
        <f>別添１!D165</f>
        <v/>
      </c>
      <c r="Q18" s="63" t="str">
        <f>別添１!D166</f>
        <v/>
      </c>
      <c r="R18" s="197"/>
      <c r="S18" s="2"/>
      <c r="T18" s="2"/>
      <c r="U18" s="2"/>
      <c r="V18" s="2"/>
      <c r="W18" s="2"/>
      <c r="X18" s="2"/>
      <c r="Y18" s="2"/>
      <c r="Z18" s="2"/>
    </row>
    <row r="19" spans="1:26" ht="19.5">
      <c r="A19" s="2"/>
      <c r="B19" s="9" t="s">
        <v>15</v>
      </c>
      <c r="C19" s="11">
        <v>53</v>
      </c>
      <c r="D19" s="2"/>
      <c r="E19" s="64" t="str">
        <f>別添１!G179</f>
        <v/>
      </c>
      <c r="F19" s="56" t="str">
        <f>別添１!G175</f>
        <v/>
      </c>
      <c r="G19" s="56" t="str">
        <f>別添１!G176</f>
        <v/>
      </c>
      <c r="H19" s="63" t="str">
        <f>別添１!G177</f>
        <v/>
      </c>
      <c r="I19" s="64" t="str">
        <f>別添１!F179</f>
        <v/>
      </c>
      <c r="J19" s="56" t="str">
        <f>別添１!F175</f>
        <v/>
      </c>
      <c r="K19" s="56" t="str">
        <f>別添１!F176</f>
        <v/>
      </c>
      <c r="L19" s="63" t="str">
        <f>別添１!F177</f>
        <v/>
      </c>
      <c r="M19" s="60" t="e">
        <f t="shared" si="0"/>
        <v>#VALUE!</v>
      </c>
      <c r="N19" s="64" t="str">
        <f>別添１!D179</f>
        <v/>
      </c>
      <c r="O19" s="56" t="str">
        <f>別添１!D175</f>
        <v/>
      </c>
      <c r="P19" s="56" t="str">
        <f>別添１!D176</f>
        <v/>
      </c>
      <c r="Q19" s="63" t="str">
        <f>別添１!D177</f>
        <v/>
      </c>
      <c r="R19" s="197"/>
      <c r="S19" s="2"/>
      <c r="T19" s="2"/>
      <c r="U19" s="2"/>
      <c r="V19" s="2"/>
      <c r="W19" s="2"/>
      <c r="X19" s="2"/>
      <c r="Y19" s="2"/>
      <c r="Z19" s="2"/>
    </row>
    <row r="20" spans="1:26" ht="19.5">
      <c r="A20" s="2"/>
      <c r="B20" s="9" t="s">
        <v>16</v>
      </c>
      <c r="C20" s="11">
        <v>124</v>
      </c>
      <c r="D20" s="2"/>
      <c r="E20" s="64" t="str">
        <f>別添１!G190</f>
        <v/>
      </c>
      <c r="F20" s="56" t="str">
        <f>別添１!G186</f>
        <v/>
      </c>
      <c r="G20" s="56" t="str">
        <f>別添１!G187</f>
        <v/>
      </c>
      <c r="H20" s="63" t="str">
        <f>別添１!G188</f>
        <v/>
      </c>
      <c r="I20" s="64" t="str">
        <f>別添１!F190</f>
        <v/>
      </c>
      <c r="J20" s="56" t="str">
        <f>別添１!F186</f>
        <v/>
      </c>
      <c r="K20" s="56" t="str">
        <f>別添１!F187</f>
        <v/>
      </c>
      <c r="L20" s="63" t="str">
        <f>別添１!F188</f>
        <v/>
      </c>
      <c r="M20" s="60" t="e">
        <f t="shared" si="0"/>
        <v>#VALUE!</v>
      </c>
      <c r="N20" s="64" t="str">
        <f>別添１!D190</f>
        <v/>
      </c>
      <c r="O20" s="56" t="str">
        <f>別添１!D186</f>
        <v/>
      </c>
      <c r="P20" s="56" t="str">
        <f>別添１!D187</f>
        <v/>
      </c>
      <c r="Q20" s="63" t="str">
        <f>別添１!D188</f>
        <v/>
      </c>
      <c r="R20" s="197"/>
      <c r="S20" s="2"/>
      <c r="T20" s="2"/>
      <c r="U20" s="2"/>
      <c r="V20" s="2"/>
      <c r="W20" s="2"/>
      <c r="X20" s="2"/>
      <c r="Y20" s="2"/>
      <c r="Z20" s="2"/>
    </row>
    <row r="21" spans="1:26" ht="20.25" thickBot="1">
      <c r="A21" s="2"/>
      <c r="B21" s="9" t="s">
        <v>17</v>
      </c>
      <c r="C21" s="10">
        <v>14800</v>
      </c>
      <c r="D21" s="2"/>
      <c r="E21" s="66" t="str">
        <f>別添１!G201</f>
        <v/>
      </c>
      <c r="F21" s="57" t="str">
        <f>別添１!G197</f>
        <v/>
      </c>
      <c r="G21" s="57" t="str">
        <f>別添１!G198</f>
        <v/>
      </c>
      <c r="H21" s="67" t="str">
        <f>別添１!G199</f>
        <v/>
      </c>
      <c r="I21" s="66" t="str">
        <f>別添１!F201</f>
        <v/>
      </c>
      <c r="J21" s="57" t="str">
        <f>別添１!F197</f>
        <v/>
      </c>
      <c r="K21" s="57" t="str">
        <f>別添１!F198</f>
        <v/>
      </c>
      <c r="L21" s="67" t="str">
        <f>別添１!F199</f>
        <v/>
      </c>
      <c r="M21" s="69" t="e">
        <f t="shared" si="0"/>
        <v>#VALUE!</v>
      </c>
      <c r="N21" s="66" t="str">
        <f>別添１!D201</f>
        <v/>
      </c>
      <c r="O21" s="57" t="str">
        <f>別添１!D197</f>
        <v/>
      </c>
      <c r="P21" s="57" t="str">
        <f>別添１!D198</f>
        <v/>
      </c>
      <c r="Q21" s="67" t="str">
        <f>別添１!D199</f>
        <v/>
      </c>
      <c r="R21" s="198"/>
      <c r="S21" s="5"/>
      <c r="T21" s="5"/>
      <c r="U21" s="5"/>
      <c r="V21" s="5"/>
      <c r="W21" s="2"/>
      <c r="X21" s="2"/>
      <c r="Y21" s="2"/>
      <c r="Z21" s="2"/>
    </row>
    <row r="22" spans="1:26" ht="19.5" thickBot="1">
      <c r="A22" s="2"/>
      <c r="B22" s="2"/>
      <c r="C22" s="2"/>
      <c r="D22" s="2"/>
      <c r="E22" s="58">
        <f>SUM(E4:E21)</f>
        <v>0</v>
      </c>
      <c r="F22" s="58">
        <f t="shared" ref="F22:H22" si="1">SUM(F4:F21)</f>
        <v>0</v>
      </c>
      <c r="G22" s="58">
        <f t="shared" si="1"/>
        <v>0</v>
      </c>
      <c r="H22" s="58">
        <f t="shared" si="1"/>
        <v>0</v>
      </c>
      <c r="I22" s="58">
        <f>SUM(I4:I21)</f>
        <v>0</v>
      </c>
      <c r="J22" s="58">
        <f t="shared" ref="J22:L22" si="2">SUM(J4:J21)</f>
        <v>0</v>
      </c>
      <c r="K22" s="58">
        <f t="shared" si="2"/>
        <v>0</v>
      </c>
      <c r="L22" s="58">
        <f t="shared" si="2"/>
        <v>0</v>
      </c>
      <c r="M22" s="58" t="e">
        <f>SUM(M4:M21)</f>
        <v>#VALUE!</v>
      </c>
      <c r="N22" s="58">
        <f t="shared" ref="N22:Q22" si="3">SUM(N4:N21)</f>
        <v>0</v>
      </c>
      <c r="O22" s="58">
        <f t="shared" si="3"/>
        <v>0</v>
      </c>
      <c r="P22" s="58">
        <f t="shared" si="3"/>
        <v>0</v>
      </c>
      <c r="Q22" s="58">
        <f t="shared" si="3"/>
        <v>0</v>
      </c>
      <c r="R22" s="71" t="e">
        <f t="shared" ref="R22" si="4">IF(N22&lt;=M22,"○","再計算")</f>
        <v>#VALUE!</v>
      </c>
      <c r="S22" s="4"/>
      <c r="T22" s="4"/>
      <c r="U22" s="4"/>
      <c r="V22" s="4"/>
      <c r="W22" s="2"/>
      <c r="X22" s="2"/>
      <c r="Y22" s="2"/>
      <c r="Z22" s="2"/>
    </row>
    <row r="23" spans="1:26">
      <c r="C23" s="1"/>
    </row>
    <row r="24" spans="1:26">
      <c r="C24" s="1"/>
    </row>
    <row r="25" spans="1:26">
      <c r="C25" s="1"/>
    </row>
    <row r="26" spans="1:26">
      <c r="C26" s="1"/>
    </row>
    <row r="27" spans="1:26">
      <c r="C27" s="1"/>
    </row>
    <row r="28" spans="1:26">
      <c r="C28" s="1"/>
    </row>
    <row r="29" spans="1:26">
      <c r="C29" s="1"/>
    </row>
    <row r="30" spans="1:26">
      <c r="C30" s="1"/>
    </row>
    <row r="31" spans="1:26">
      <c r="C31" s="1"/>
    </row>
    <row r="32" spans="1:26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</sheetData>
  <mergeCells count="5">
    <mergeCell ref="N2:N3"/>
    <mergeCell ref="I2:I3"/>
    <mergeCell ref="E2:E3"/>
    <mergeCell ref="M2:M3"/>
    <mergeCell ref="R2:R21"/>
  </mergeCells>
  <phoneticPr fontId="1"/>
  <dataValidations count="1">
    <dataValidation type="list" allowBlank="1" showInputMessage="1" showErrorMessage="1" sqref="B22" xr:uid="{00000000-0002-0000-0200-000000000000}">
      <formula1>#REF!</formula1>
    </dataValidation>
  </dataValidations>
  <pageMargins left="0.70866141732283472" right="0.70866141732283472" top="1.1417322834645669" bottom="0.74803149606299213" header="0.31496062992125984" footer="0.31496062992125984"/>
  <pageSetup paperSize="9" scale="58" orientation="landscape" r:id="rId1"/>
  <headerFooter differentFirst="1">
    <firstHeader>&amp;R&amp;7&amp;U作成課：○○課
保存期間：平成○○年○○月○○日まで保存
（セット後は保存期間〇〇年）
性質/日付： 機密性○、平成○○年○○月○○日
未定稿　備考：個人文書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37"/>
  <sheetViews>
    <sheetView zoomScaleNormal="100" workbookViewId="0">
      <selection activeCell="H3" sqref="H3"/>
    </sheetView>
  </sheetViews>
  <sheetFormatPr defaultRowHeight="18.75"/>
  <cols>
    <col min="3" max="3" width="23.875" customWidth="1"/>
    <col min="4" max="4" width="26.625" customWidth="1"/>
    <col min="5" max="5" width="24.125" customWidth="1"/>
    <col min="6" max="6" width="31.625" customWidth="1"/>
    <col min="7" max="7" width="31.375" customWidth="1"/>
    <col min="8" max="8" width="28.875" customWidth="1"/>
    <col min="9" max="9" width="19.875" customWidth="1"/>
    <col min="10" max="10" width="26.875" customWidth="1"/>
    <col min="11" max="11" width="21.625" customWidth="1"/>
    <col min="12" max="12" width="23.125" customWidth="1"/>
    <col min="13" max="13" width="29.125" customWidth="1"/>
  </cols>
  <sheetData>
    <row r="1" spans="1:13">
      <c r="G1" t="s">
        <v>61</v>
      </c>
      <c r="J1" t="s">
        <v>65</v>
      </c>
    </row>
    <row r="2" spans="1:13" ht="39.950000000000003" customHeight="1">
      <c r="A2" s="13" t="s">
        <v>33</v>
      </c>
      <c r="B2" s="13" t="s">
        <v>66</v>
      </c>
      <c r="C2" s="13" t="s">
        <v>24</v>
      </c>
      <c r="D2" s="13" t="s">
        <v>28</v>
      </c>
      <c r="E2" s="13" t="s">
        <v>29</v>
      </c>
      <c r="F2" s="13" t="s">
        <v>30</v>
      </c>
      <c r="G2" s="13" t="s">
        <v>63</v>
      </c>
      <c r="H2" s="13" t="s">
        <v>43</v>
      </c>
      <c r="I2" s="13" t="s">
        <v>64</v>
      </c>
      <c r="J2" s="13" t="s">
        <v>62</v>
      </c>
      <c r="K2" s="13" t="s">
        <v>43</v>
      </c>
      <c r="L2" s="13" t="s">
        <v>64</v>
      </c>
      <c r="M2" s="13" t="s">
        <v>72</v>
      </c>
    </row>
    <row r="3" spans="1:13">
      <c r="A3">
        <v>1</v>
      </c>
      <c r="B3" t="str">
        <f>別添１!D6</f>
        <v/>
      </c>
      <c r="C3" s="1">
        <f>提出様式!J11</f>
        <v>0</v>
      </c>
      <c r="D3" s="1">
        <f>提出様式!J17</f>
        <v>0</v>
      </c>
      <c r="E3" s="1">
        <f>提出様式!J18</f>
        <v>0</v>
      </c>
      <c r="F3" s="1">
        <f>提出様式!J19</f>
        <v>0</v>
      </c>
      <c r="G3" s="12">
        <f>提出様式!H29</f>
        <v>0</v>
      </c>
      <c r="H3">
        <f>提出様式!H30</f>
        <v>0</v>
      </c>
      <c r="I3">
        <f>提出様式!H31</f>
        <v>0</v>
      </c>
      <c r="J3" t="str">
        <f>提出様式!K29</f>
        <v/>
      </c>
      <c r="K3" t="str">
        <f>提出様式!K30</f>
        <v/>
      </c>
      <c r="L3" t="str">
        <f>提出様式!K31</f>
        <v/>
      </c>
      <c r="M3">
        <f>提出様式!C35</f>
        <v>0</v>
      </c>
    </row>
    <row r="4" spans="1:13">
      <c r="C4" s="1"/>
      <c r="D4" s="1"/>
      <c r="E4" s="1"/>
      <c r="F4" s="1"/>
      <c r="G4" s="12"/>
    </row>
    <row r="5" spans="1:13">
      <c r="C5" s="1"/>
      <c r="D5" s="1"/>
      <c r="E5" s="1"/>
      <c r="F5" s="1"/>
      <c r="G5" s="12"/>
    </row>
    <row r="6" spans="1:13">
      <c r="C6" s="1"/>
      <c r="D6" s="1"/>
      <c r="E6" s="1"/>
      <c r="F6" s="1"/>
      <c r="G6" s="12"/>
    </row>
    <row r="7" spans="1:13">
      <c r="C7" s="1"/>
      <c r="D7" s="1"/>
      <c r="E7" s="1"/>
      <c r="F7" s="1"/>
      <c r="G7" s="12"/>
    </row>
    <row r="8" spans="1:13">
      <c r="C8" s="1"/>
      <c r="D8" s="1"/>
      <c r="E8" s="1"/>
      <c r="F8" s="1"/>
      <c r="G8" s="12"/>
    </row>
    <row r="9" spans="1:13">
      <c r="C9" s="1"/>
      <c r="D9" s="1"/>
      <c r="E9" s="1"/>
      <c r="F9" s="1"/>
      <c r="G9" s="12"/>
    </row>
    <row r="10" spans="1:13">
      <c r="C10" s="1"/>
      <c r="D10" s="1"/>
      <c r="E10" s="1"/>
      <c r="F10" s="1"/>
      <c r="G10" s="12"/>
    </row>
    <row r="11" spans="1:13">
      <c r="C11" s="1"/>
      <c r="D11" s="1"/>
      <c r="E11" s="1"/>
      <c r="F11" s="1"/>
      <c r="G11" s="12"/>
    </row>
    <row r="12" spans="1:13">
      <c r="C12" s="1"/>
      <c r="D12" s="1"/>
      <c r="E12" s="1"/>
      <c r="F12" s="1"/>
      <c r="G12" s="12"/>
    </row>
    <row r="13" spans="1:13">
      <c r="C13" s="1"/>
      <c r="D13" s="1"/>
      <c r="E13" s="1"/>
      <c r="F13" s="1"/>
      <c r="G13" s="12"/>
    </row>
    <row r="14" spans="1:13">
      <c r="C14" s="1"/>
      <c r="D14" s="1"/>
      <c r="E14" s="1"/>
      <c r="F14" s="1"/>
      <c r="G14" s="12"/>
    </row>
    <row r="15" spans="1:13">
      <c r="C15" s="1"/>
      <c r="D15" s="1"/>
      <c r="E15" s="1"/>
      <c r="F15" s="1"/>
      <c r="G15" s="12"/>
    </row>
    <row r="16" spans="1:13">
      <c r="C16" s="1"/>
      <c r="D16" s="1"/>
      <c r="E16" s="1"/>
      <c r="F16" s="1"/>
      <c r="G16" s="12"/>
    </row>
    <row r="17" spans="3:7">
      <c r="C17" s="1"/>
      <c r="D17" s="1"/>
      <c r="E17" s="1"/>
      <c r="F17" s="1"/>
      <c r="G17" s="12"/>
    </row>
    <row r="18" spans="3:7">
      <c r="C18" s="1"/>
      <c r="D18" s="1"/>
      <c r="E18" s="1"/>
      <c r="F18" s="1"/>
      <c r="G18" s="12"/>
    </row>
    <row r="19" spans="3:7">
      <c r="C19" s="1"/>
      <c r="D19" s="1"/>
      <c r="E19" s="1"/>
      <c r="F19" s="1"/>
      <c r="G19" s="12"/>
    </row>
    <row r="20" spans="3:7">
      <c r="C20" s="1"/>
      <c r="D20" s="1"/>
      <c r="E20" s="1"/>
      <c r="F20" s="1"/>
      <c r="G20" s="12"/>
    </row>
    <row r="21" spans="3:7">
      <c r="C21" s="1"/>
      <c r="D21" s="1"/>
      <c r="E21" s="1"/>
      <c r="F21" s="1"/>
      <c r="G21" s="12"/>
    </row>
    <row r="22" spans="3:7">
      <c r="C22" s="1"/>
      <c r="D22" s="1"/>
      <c r="E22" s="1"/>
      <c r="F22" s="1"/>
      <c r="G22" s="12"/>
    </row>
    <row r="23" spans="3:7">
      <c r="C23" s="1"/>
      <c r="D23" s="1"/>
      <c r="E23" s="1"/>
      <c r="F23" s="1"/>
      <c r="G23" s="12"/>
    </row>
    <row r="24" spans="3:7">
      <c r="C24" s="1"/>
      <c r="D24" s="1"/>
      <c r="E24" s="1"/>
      <c r="F24" s="1"/>
      <c r="G24" s="12"/>
    </row>
    <row r="25" spans="3:7">
      <c r="C25" s="1"/>
      <c r="D25" s="1"/>
      <c r="E25" s="1"/>
      <c r="F25" s="1"/>
      <c r="G25" s="12"/>
    </row>
    <row r="26" spans="3:7">
      <c r="C26" s="1"/>
      <c r="D26" s="1"/>
      <c r="E26" s="1"/>
      <c r="F26" s="1"/>
      <c r="G26" s="12"/>
    </row>
    <row r="27" spans="3:7">
      <c r="C27" s="1"/>
      <c r="D27" s="1"/>
      <c r="E27" s="1"/>
      <c r="F27" s="1"/>
      <c r="G27" s="12"/>
    </row>
    <row r="28" spans="3:7">
      <c r="C28" s="1"/>
      <c r="D28" s="1"/>
      <c r="E28" s="1"/>
      <c r="F28" s="1"/>
      <c r="G28" s="12"/>
    </row>
    <row r="29" spans="3:7">
      <c r="C29" s="1"/>
      <c r="D29" s="1"/>
      <c r="E29" s="1"/>
      <c r="F29" s="1"/>
      <c r="G29" s="12"/>
    </row>
    <row r="30" spans="3:7">
      <c r="C30" s="1"/>
      <c r="D30" s="1"/>
      <c r="E30" s="1"/>
      <c r="F30" s="1"/>
      <c r="G30" s="12"/>
    </row>
    <row r="31" spans="3:7">
      <c r="C31" s="1"/>
      <c r="D31" s="1"/>
      <c r="E31" s="1"/>
      <c r="F31" s="1"/>
      <c r="G31" s="12"/>
    </row>
    <row r="32" spans="3:7">
      <c r="C32" s="1"/>
      <c r="D32" s="1"/>
      <c r="E32" s="1"/>
      <c r="F32" s="1"/>
      <c r="G32" s="12"/>
    </row>
    <row r="33" spans="3:7">
      <c r="C33" s="1"/>
      <c r="D33" s="1"/>
      <c r="E33" s="1"/>
      <c r="F33" s="1"/>
      <c r="G33" s="12"/>
    </row>
    <row r="34" spans="3:7">
      <c r="C34" s="1"/>
      <c r="D34" s="1"/>
      <c r="E34" s="1"/>
      <c r="F34" s="1"/>
      <c r="G34" s="12"/>
    </row>
    <row r="35" spans="3:7">
      <c r="C35" s="1"/>
      <c r="D35" s="1"/>
      <c r="E35" s="1"/>
      <c r="F35" s="1"/>
      <c r="G35" s="12"/>
    </row>
    <row r="36" spans="3:7">
      <c r="C36" s="1"/>
      <c r="D36" s="1"/>
      <c r="E36" s="1"/>
      <c r="F36" s="1"/>
      <c r="G36" s="12"/>
    </row>
    <row r="37" spans="3:7">
      <c r="C37" s="1"/>
      <c r="D37" s="1"/>
      <c r="E37" s="1"/>
      <c r="F37" s="1"/>
      <c r="G37" s="12"/>
    </row>
  </sheetData>
  <phoneticPr fontId="1"/>
  <conditionalFormatting sqref="G3:G37">
    <cfRule type="containsText" dxfId="0" priority="1" operator="containsText" text="要調整">
      <formula>NOT(ISERROR(SEARCH("要調整",G3)))</formula>
    </cfRule>
  </conditionalFormatting>
  <pageMargins left="0.70866141732283472" right="0.70866141732283472" top="1.1417322834645669" bottom="0.74803149606299213" header="0.31496062992125984" footer="0.31496062992125984"/>
  <pageSetup paperSize="9" scale="90" fitToHeight="0" orientation="landscape" r:id="rId1"/>
  <headerFooter differentFirst="1">
    <firstHeader>&amp;R&amp;7&amp;U作成課：○○課
保存期間：平成○○年○○月○○日まで保存
（セット後は保存期間〇〇年）
性質/日付： 機密性○、平成○○年○○月○○日
未定稿　備考：個人文書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提出様式</vt:lpstr>
      <vt:lpstr>別添１</vt:lpstr>
      <vt:lpstr>別添２</vt:lpstr>
      <vt:lpstr>バックシート</vt:lpstr>
      <vt:lpstr>算出（非表示）</vt:lpstr>
      <vt:lpstr>出力リスト</vt:lpstr>
      <vt:lpstr>提出様式!Print_Area</vt:lpstr>
      <vt:lpstr>別添１!Print_Area</vt:lpstr>
      <vt:lpstr>別添２!Print_Area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（様式２）基本的運用に係る申請基準値内での製造数量及び輸入承認・割当て数量追加内示申請書</dc:title>
  <dc:subject>2025</dc:subject>
  <dc:creator>Windows ユーザー</dc:creator>
  <cp:lastModifiedBy>Windows ユーザー</cp:lastModifiedBy>
  <cp:lastPrinted>2024-05-29T05:37:52Z</cp:lastPrinted>
  <dcterms:created xsi:type="dcterms:W3CDTF">2018-04-03T01:50:55Z</dcterms:created>
  <dcterms:modified xsi:type="dcterms:W3CDTF">2024-07-12T07:12:57Z</dcterms:modified>
  <cp:contentStatus/>
</cp:coreProperties>
</file>