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8_{09A5AF8E-845C-44BC-80D4-DBD21B088C5B}" xr6:coauthVersionLast="47" xr6:coauthVersionMax="47" xr10:uidLastSave="{00000000-0000-0000-0000-000000000000}"/>
  <workbookProtection workbookAlgorithmName="SHA-512" workbookHashValue="D4rMwUPiqmJC5Nf1Krf6BKspqJ78IgKd16cJM3pZBkjel5xujSGtTbyqEltnBDXTigIfx4xjk+meSDDwC0bR7A==" workbookSaltValue="l/ueYQQ6CBThLOEsDyTFGA==" workbookSpinCount="100000" lockStructure="1"/>
  <bookViews>
    <workbookView xWindow="-120" yWindow="-120" windowWidth="29040" windowHeight="15840" activeTab="2" xr2:uid="{00000000-000D-0000-FFFF-FFFF00000000}"/>
  </bookViews>
  <sheets>
    <sheet name="表紙" sheetId="3" r:id="rId1"/>
    <sheet name="別紙１" sheetId="4" r:id="rId2"/>
    <sheet name="別紙２" sheetId="6" r:id="rId3"/>
    <sheet name="設備機能および構造" sheetId="9" r:id="rId4"/>
    <sheet name="様式8作成用" sheetId="8" state="hidden" r:id="rId5"/>
    <sheet name="選択肢" sheetId="5" state="hidden" r:id="rId6"/>
    <sheet name="選択肢2" sheetId="7" state="hidden" r:id="rId7"/>
  </sheets>
  <externalReferences>
    <externalReference r:id="rId8"/>
    <externalReference r:id="rId9"/>
  </externalReferences>
  <definedNames>
    <definedName name="_Fill" hidden="1">[1]未着工償却費予想!$M$80:$M$124</definedName>
    <definedName name="_xlnm._FilterDatabase" localSheetId="0" hidden="1">表紙!$B$20:$H$29</definedName>
    <definedName name="_Order1" hidden="1">1</definedName>
    <definedName name="_Sort" hidden="1">[2]ﾗｲﾝｺｰﾄﾞ!$E$115:$R$118</definedName>
    <definedName name="HFC23_">選択肢2!$D$2:$D$5</definedName>
    <definedName name="HFC32_">選択肢2!$B$2:$B$5</definedName>
    <definedName name="HFC41_">選択肢2!$C$2:$C$4</definedName>
    <definedName name="_xlnm.Print_Area" localSheetId="3">設備機能および構造!$A$1:$K$20</definedName>
    <definedName name="_xlnm.Print_Area" localSheetId="0">表紙!$B$1:$O$40</definedName>
    <definedName name="_xlnm.Print_Area" localSheetId="1">別紙１!$B$1:$Q$57</definedName>
    <definedName name="_xlnm.Print_Area" localSheetId="2">別紙２!$B$1:$AN$42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9" i="6" l="1"/>
  <c r="Q28" i="6"/>
  <c r="AF30" i="6"/>
  <c r="S28" i="6"/>
  <c r="S26" i="6"/>
  <c r="O29" i="6"/>
  <c r="O30" i="6"/>
  <c r="O31" i="6"/>
  <c r="O32" i="6"/>
  <c r="S29" i="6"/>
  <c r="AF29" i="6" s="1"/>
  <c r="S30" i="6"/>
  <c r="S31" i="6"/>
  <c r="S32" i="6"/>
  <c r="O28" i="6"/>
  <c r="E29" i="6"/>
  <c r="E30" i="6"/>
  <c r="E31" i="6"/>
  <c r="E32" i="6"/>
  <c r="E28" i="6"/>
  <c r="C28" i="6" l="1"/>
  <c r="R28" i="6"/>
  <c r="AF28" i="6" s="1"/>
  <c r="C29" i="6"/>
  <c r="Q26" i="6"/>
  <c r="AJ28" i="6" l="1"/>
  <c r="AK28" i="6" s="1"/>
  <c r="AG28" i="6"/>
  <c r="T28" i="6"/>
  <c r="T29" i="6"/>
  <c r="T30" i="6"/>
  <c r="T31" i="6"/>
  <c r="T32" i="6"/>
  <c r="R29" i="6" l="1"/>
  <c r="Q30" i="6"/>
  <c r="R30" i="6" s="1"/>
  <c r="Q31" i="6"/>
  <c r="R31" i="6" s="1"/>
  <c r="AF31" i="6" s="1"/>
  <c r="AJ31" i="6" s="1"/>
  <c r="AK31" i="6" s="1"/>
  <c r="Q32" i="6"/>
  <c r="R32" i="6" s="1"/>
  <c r="AF32" i="6" s="1"/>
  <c r="AJ32" i="6" s="1"/>
  <c r="AK32" i="6" s="1"/>
  <c r="Q27" i="6"/>
  <c r="O27" i="6"/>
  <c r="O26" i="6"/>
  <c r="O10" i="5"/>
  <c r="P10" i="5"/>
  <c r="Q10" i="5"/>
  <c r="R10" i="5"/>
  <c r="S10" i="5"/>
  <c r="O11" i="5"/>
  <c r="P11" i="5"/>
  <c r="Q11" i="5"/>
  <c r="R11" i="5"/>
  <c r="S11" i="5"/>
  <c r="O12" i="5"/>
  <c r="P12" i="5"/>
  <c r="Q12" i="5"/>
  <c r="R12" i="5"/>
  <c r="S12" i="5"/>
  <c r="O13" i="5"/>
  <c r="P13" i="5"/>
  <c r="Q13" i="5"/>
  <c r="R13" i="5"/>
  <c r="S13" i="5"/>
  <c r="P9" i="5"/>
  <c r="Q9" i="5"/>
  <c r="R9" i="5"/>
  <c r="S9" i="5"/>
  <c r="O9" i="5"/>
  <c r="D12" i="5"/>
  <c r="D10" i="5"/>
  <c r="T26" i="6" l="1"/>
  <c r="AG31" i="6"/>
  <c r="AG32" i="6"/>
  <c r="R27" i="6" l="1"/>
  <c r="R26" i="6"/>
  <c r="E4" i="5" l="1"/>
  <c r="I6" i="8" l="1"/>
  <c r="I5" i="8"/>
  <c r="I4" i="8"/>
  <c r="D11" i="5" l="1"/>
  <c r="D13" i="5" l="1"/>
  <c r="D9" i="5"/>
  <c r="AH32" i="6" l="1"/>
  <c r="AI32" i="6"/>
  <c r="AG30" i="6" l="1"/>
  <c r="AJ30" i="6"/>
  <c r="AK30" i="6" s="1"/>
  <c r="E27" i="6"/>
  <c r="E26" i="6"/>
  <c r="C32" i="6" l="1"/>
  <c r="C31" i="6"/>
  <c r="C30" i="6"/>
  <c r="Y31" i="6" l="1"/>
  <c r="U31" i="6"/>
  <c r="AC31" i="6"/>
  <c r="AD31" i="6" s="1"/>
  <c r="AA31" i="6"/>
  <c r="AB31" i="6" s="1"/>
  <c r="W31" i="6"/>
  <c r="W32" i="6"/>
  <c r="Y32" i="6"/>
  <c r="AA32" i="6"/>
  <c r="AC32" i="6"/>
  <c r="U32" i="6"/>
  <c r="W28" i="6" l="1"/>
  <c r="AC28" i="6"/>
  <c r="U28" i="6"/>
  <c r="AA28" i="6"/>
  <c r="Y28" i="6"/>
  <c r="J4" i="8" l="1"/>
  <c r="J5" i="8"/>
  <c r="J6" i="8"/>
  <c r="H4" i="8"/>
  <c r="G4" i="8"/>
  <c r="F4" i="8"/>
  <c r="E4" i="8"/>
  <c r="D4" i="8"/>
  <c r="C4" i="8"/>
  <c r="B4" i="8"/>
  <c r="T27" i="6" l="1"/>
  <c r="U26" i="6"/>
  <c r="AC29" i="6" l="1"/>
  <c r="AD29" i="6" s="1"/>
  <c r="AA29" i="6"/>
  <c r="AB29" i="6" s="1"/>
  <c r="Y29" i="6"/>
  <c r="W29" i="6"/>
  <c r="U29" i="6"/>
  <c r="AC30" i="6"/>
  <c r="AA30" i="6"/>
  <c r="Y30" i="6"/>
  <c r="W30" i="6"/>
  <c r="U30" i="6"/>
  <c r="AC26" i="6" l="1"/>
  <c r="AA26" i="6"/>
  <c r="Y26" i="6"/>
  <c r="W26" i="6"/>
  <c r="E3" i="5"/>
  <c r="E2" i="5"/>
  <c r="AF26" i="6" s="1"/>
  <c r="AJ26" i="6" l="1"/>
  <c r="S27" i="6"/>
  <c r="AF27" i="6" s="1"/>
  <c r="X31" i="6"/>
  <c r="V31" i="6"/>
  <c r="Z31" i="6"/>
  <c r="AA27" i="6"/>
  <c r="AB27" i="6" s="1"/>
  <c r="Y27" i="6"/>
  <c r="W27" i="6"/>
  <c r="AC27" i="6"/>
  <c r="AD27" i="6" s="1"/>
  <c r="U27" i="6"/>
  <c r="Z26" i="6"/>
  <c r="AG29" i="6" l="1"/>
  <c r="AJ29" i="6"/>
  <c r="AK29" i="6" s="1"/>
  <c r="AJ27" i="6"/>
  <c r="AG26" i="6"/>
  <c r="V27" i="6"/>
  <c r="AH31" i="6"/>
  <c r="AH27" i="6"/>
  <c r="X27" i="6"/>
  <c r="Z27" i="6"/>
  <c r="M4" i="8"/>
  <c r="AD28" i="6"/>
  <c r="AB28" i="6"/>
  <c r="V32" i="6"/>
  <c r="X32" i="6"/>
  <c r="AB32" i="6"/>
  <c r="Z32" i="6"/>
  <c r="AD32" i="6"/>
  <c r="Z30" i="6"/>
  <c r="AH30" i="6"/>
  <c r="X30" i="6"/>
  <c r="V30" i="6"/>
  <c r="AD30" i="6"/>
  <c r="AB30" i="6"/>
  <c r="AI31" i="6"/>
  <c r="AL31" i="6"/>
  <c r="X28" i="6"/>
  <c r="Z28" i="6"/>
  <c r="V28" i="6"/>
  <c r="AH28" i="6"/>
  <c r="AH26" i="6"/>
  <c r="V26" i="6"/>
  <c r="AD26" i="6"/>
  <c r="AB26" i="6"/>
  <c r="X26" i="6"/>
  <c r="AG27" i="6" l="1"/>
  <c r="AI27" i="6"/>
  <c r="R6" i="8"/>
  <c r="M6" i="8"/>
  <c r="M5" i="8"/>
  <c r="AK27" i="6"/>
  <c r="AL27" i="6"/>
  <c r="AM31" i="6"/>
  <c r="V29" i="6"/>
  <c r="X29" i="6"/>
  <c r="Z29" i="6"/>
  <c r="AL32" i="6"/>
  <c r="AH29" i="6"/>
  <c r="AI26" i="6"/>
  <c r="AL26" i="6"/>
  <c r="AI28" i="6"/>
  <c r="AL28" i="6"/>
  <c r="AI30" i="6"/>
  <c r="AL30" i="6"/>
  <c r="R5" i="8"/>
  <c r="AM27" i="6" l="1"/>
  <c r="AM32" i="6"/>
  <c r="AM26" i="6"/>
  <c r="AK26" i="6"/>
  <c r="R4" i="8"/>
  <c r="AL29" i="6"/>
  <c r="K5" i="8" s="1"/>
  <c r="AI29" i="6"/>
  <c r="N6" i="8" s="1"/>
  <c r="AM30" i="6"/>
  <c r="S5" i="8" l="1"/>
  <c r="N5" i="8"/>
  <c r="S4" i="8"/>
  <c r="N4" i="8"/>
  <c r="K4" i="8"/>
  <c r="S6" i="8"/>
  <c r="K6" i="8"/>
  <c r="P4" i="8"/>
  <c r="P6" i="8"/>
  <c r="P5" i="8"/>
  <c r="AM28" i="6"/>
  <c r="AM29" i="6"/>
  <c r="L4" i="8" l="1"/>
  <c r="L6" i="8"/>
  <c r="Q5" i="8"/>
  <c r="Q6" i="8"/>
  <c r="Q4" i="8"/>
  <c r="L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24" authorId="0" shapeId="0" xr:uid="{B28BFBB0-96B1-4B42-B1D7-0F0183511FC3}">
      <text>
        <r>
          <rPr>
            <b/>
            <sz val="9"/>
            <color indexed="81"/>
            <rFont val="MS P ゴシック"/>
            <family val="3"/>
            <charset val="128"/>
          </rPr>
          <t>2006年版IPCCガイドラインに基づく。（※ガイドライン掲載の数値は排出係数であるため、1から引いた値が収率となる）
実績の収率を記入してもよい。</t>
        </r>
      </text>
    </comment>
    <comment ref="AE24" authorId="0" shapeId="0" xr:uid="{16404C51-C22C-4F20-B9E9-C8A78625D8E4}">
      <text>
        <r>
          <rPr>
            <b/>
            <sz val="9"/>
            <color indexed="81"/>
            <rFont val="MS P ゴシック"/>
            <family val="3"/>
            <charset val="128"/>
          </rPr>
          <t>2006年版IPCCガイドラインに基づく。
実績値を記入してもよい</t>
        </r>
      </text>
    </comment>
    <comment ref="P25" authorId="0" shapeId="0" xr:uid="{155FB2CB-C323-4FAD-BCAF-D72F1F45BD1F}">
      <text>
        <r>
          <rPr>
            <b/>
            <sz val="9"/>
            <color indexed="81"/>
            <rFont val="MS P ゴシック"/>
            <family val="3"/>
            <charset val="128"/>
          </rPr>
          <t>2006年版IPCCガイドラインに基づく。（一律0.1）</t>
        </r>
      </text>
    </comment>
  </commentList>
</comments>
</file>

<file path=xl/sharedStrings.xml><?xml version="1.0" encoding="utf-8"?>
<sst xmlns="http://schemas.openxmlformats.org/spreadsheetml/2006/main" count="344" uniqueCount="236">
  <si>
    <t>経済産業大臣 殿</t>
    <phoneticPr fontId="6"/>
  </si>
  <si>
    <t>備考</t>
  </si>
  <si>
    <t>１　数量の単位はキログラムとし、小数点第一位を四捨五入して記入すること。</t>
  </si>
  <si>
    <t>エッチング装置一式</t>
    <rPh sb="5" eb="7">
      <t>ソウチ</t>
    </rPh>
    <rPh sb="7" eb="9">
      <t>イッシキ</t>
    </rPh>
    <phoneticPr fontId="2"/>
  </si>
  <si>
    <t>特定物質の種類
（選択）</t>
    <rPh sb="0" eb="2">
      <t>トクテイ</t>
    </rPh>
    <rPh sb="2" eb="4">
      <t>ブッシツ</t>
    </rPh>
    <rPh sb="5" eb="7">
      <t>シュルイ</t>
    </rPh>
    <rPh sb="9" eb="11">
      <t>センタク</t>
    </rPh>
    <phoneticPr fontId="2"/>
  </si>
  <si>
    <t>入荷年月日
（記入）</t>
    <rPh sb="0" eb="2">
      <t>ニュウカ</t>
    </rPh>
    <rPh sb="2" eb="5">
      <t>ネンガッピ</t>
    </rPh>
    <rPh sb="7" eb="9">
      <t>キニュウ</t>
    </rPh>
    <phoneticPr fontId="2"/>
  </si>
  <si>
    <t>使用年月日
（記入）</t>
    <rPh sb="0" eb="2">
      <t>シヨウ</t>
    </rPh>
    <rPh sb="2" eb="5">
      <t>ネンガッピ</t>
    </rPh>
    <rPh sb="7" eb="9">
      <t>キニュウ</t>
    </rPh>
    <phoneticPr fontId="2"/>
  </si>
  <si>
    <t>供給量(kg)</t>
    <rPh sb="0" eb="2">
      <t>キョウキュウ</t>
    </rPh>
    <rPh sb="2" eb="3">
      <t>リョウ</t>
    </rPh>
    <phoneticPr fontId="2"/>
  </si>
  <si>
    <t>生成量（kg)</t>
    <rPh sb="0" eb="2">
      <t>セイセイ</t>
    </rPh>
    <rPh sb="2" eb="3">
      <t>リョウ</t>
    </rPh>
    <phoneticPr fontId="2"/>
  </si>
  <si>
    <t>入荷数量(kg)</t>
    <rPh sb="0" eb="2">
      <t>ニュウカ</t>
    </rPh>
    <rPh sb="2" eb="4">
      <t>スウリョウ</t>
    </rPh>
    <phoneticPr fontId="2"/>
  </si>
  <si>
    <t>生成物</t>
    <rPh sb="0" eb="3">
      <t>セイセイブツ</t>
    </rPh>
    <phoneticPr fontId="2"/>
  </si>
  <si>
    <t>数量(kg)</t>
    <rPh sb="0" eb="1">
      <t>スウ</t>
    </rPh>
    <rPh sb="1" eb="2">
      <t>リョウ</t>
    </rPh>
    <phoneticPr fontId="2"/>
  </si>
  <si>
    <t>SiF4</t>
    <phoneticPr fontId="2"/>
  </si>
  <si>
    <t>H2O</t>
    <phoneticPr fontId="2"/>
  </si>
  <si>
    <t>H2</t>
    <phoneticPr fontId="2"/>
  </si>
  <si>
    <t>未反応特定物質の除害率(%)</t>
    <rPh sb="0" eb="3">
      <t>ミハンノウ</t>
    </rPh>
    <rPh sb="3" eb="5">
      <t>トクテイ</t>
    </rPh>
    <rPh sb="5" eb="7">
      <t>ブッシツ</t>
    </rPh>
    <rPh sb="8" eb="9">
      <t>ジョ</t>
    </rPh>
    <rPh sb="9" eb="10">
      <t>ガイ</t>
    </rPh>
    <rPh sb="10" eb="11">
      <t>リツ</t>
    </rPh>
    <phoneticPr fontId="2"/>
  </si>
  <si>
    <t>原料として使用する特定物質等の数量(kg)</t>
    <rPh sb="0" eb="2">
      <t>ゲンリョウ</t>
    </rPh>
    <rPh sb="5" eb="7">
      <t>シヨウ</t>
    </rPh>
    <rPh sb="9" eb="11">
      <t>トクテイ</t>
    </rPh>
    <rPh sb="11" eb="13">
      <t>ブッシツ</t>
    </rPh>
    <rPh sb="13" eb="14">
      <t>ナド</t>
    </rPh>
    <rPh sb="15" eb="17">
      <t>スウリョウ</t>
    </rPh>
    <phoneticPr fontId="2"/>
  </si>
  <si>
    <t>CO2（kg）</t>
  </si>
  <si>
    <t>F2</t>
    <phoneticPr fontId="2"/>
  </si>
  <si>
    <t>有姿（kg)</t>
  </si>
  <si>
    <t>GWP</t>
    <phoneticPr fontId="2"/>
  </si>
  <si>
    <t>装置名</t>
    <rPh sb="0" eb="2">
      <t>ソウチ</t>
    </rPh>
    <rPh sb="2" eb="3">
      <t>メイ</t>
    </rPh>
    <phoneticPr fontId="2"/>
  </si>
  <si>
    <t>○○事業所
□□事業所</t>
    <rPh sb="2" eb="4">
      <t>ジギョウ</t>
    </rPh>
    <rPh sb="4" eb="5">
      <t>ショ</t>
    </rPh>
    <phoneticPr fontId="2"/>
  </si>
  <si>
    <t>○○県○市○1-2-3
□□県□市□4-5-6</t>
    <rPh sb="2" eb="3">
      <t>ケン</t>
    </rPh>
    <rPh sb="4" eb="5">
      <t>シ</t>
    </rPh>
    <rPh sb="16" eb="17">
      <t>シ</t>
    </rPh>
    <phoneticPr fontId="2"/>
  </si>
  <si>
    <t>構造番号</t>
    <rPh sb="0" eb="2">
      <t>コウゾウ</t>
    </rPh>
    <rPh sb="2" eb="4">
      <t>バンゴウ</t>
    </rPh>
    <phoneticPr fontId="2"/>
  </si>
  <si>
    <t>設備番号</t>
    <rPh sb="0" eb="2">
      <t>セツビ</t>
    </rPh>
    <rPh sb="2" eb="4">
      <t>バンゴウ</t>
    </rPh>
    <phoneticPr fontId="2"/>
  </si>
  <si>
    <t>対応する構造の番号</t>
    <rPh sb="0" eb="2">
      <t>タイオウ</t>
    </rPh>
    <rPh sb="4" eb="6">
      <t>コウゾウ</t>
    </rPh>
    <rPh sb="7" eb="9">
      <t>バンゴウ</t>
    </rPh>
    <phoneticPr fontId="2"/>
  </si>
  <si>
    <t>設備番号</t>
    <rPh sb="0" eb="2">
      <t>セツビ</t>
    </rPh>
    <rPh sb="2" eb="4">
      <t>バンゴウ</t>
    </rPh>
    <phoneticPr fontId="2"/>
  </si>
  <si>
    <t>数量</t>
    <rPh sb="0" eb="2">
      <t>スウリョウ</t>
    </rPh>
    <phoneticPr fontId="2"/>
  </si>
  <si>
    <t>残ガスの割合</t>
    <rPh sb="0" eb="1">
      <t>ザン</t>
    </rPh>
    <rPh sb="4" eb="6">
      <t>ワリアイ</t>
    </rPh>
    <phoneticPr fontId="2"/>
  </si>
  <si>
    <t>割合（％）</t>
    <rPh sb="0" eb="2">
      <t>ワリアイ</t>
    </rPh>
    <phoneticPr fontId="2"/>
  </si>
  <si>
    <t>量(kg)</t>
  </si>
  <si>
    <t>記入例</t>
    <rPh sb="0" eb="2">
      <t>キニュウ</t>
    </rPh>
    <rPh sb="2" eb="3">
      <t>レイ</t>
    </rPh>
    <phoneticPr fontId="2"/>
  </si>
  <si>
    <t>エッチング装置一式</t>
  </si>
  <si>
    <t>経産化学株式会社</t>
    <rPh sb="0" eb="4">
      <t>キョウサンカガク</t>
    </rPh>
    <rPh sb="4" eb="8">
      <t>カブシキガイシャ</t>
    </rPh>
    <phoneticPr fontId="2"/>
  </si>
  <si>
    <t>分子量g/mol</t>
    <rPh sb="0" eb="3">
      <t>ブンシリョウ</t>
    </rPh>
    <phoneticPr fontId="2"/>
  </si>
  <si>
    <t>HF</t>
    <phoneticPr fontId="2"/>
  </si>
  <si>
    <t>CO2</t>
    <phoneticPr fontId="2"/>
  </si>
  <si>
    <t>CH</t>
    <phoneticPr fontId="2"/>
  </si>
  <si>
    <t>記載例</t>
    <rPh sb="0" eb="2">
      <t>キサイ</t>
    </rPh>
    <rPh sb="2" eb="3">
      <t>レイ</t>
    </rPh>
    <phoneticPr fontId="2"/>
  </si>
  <si>
    <t>反応式一覧</t>
    <rPh sb="0" eb="2">
      <t>ハンノウ</t>
    </rPh>
    <rPh sb="2" eb="3">
      <t>シキ</t>
    </rPh>
    <rPh sb="3" eb="5">
      <t>イチラン</t>
    </rPh>
    <phoneticPr fontId="2"/>
  </si>
  <si>
    <t>1:反応式をリストから選択
0:反応式を手入力</t>
    <rPh sb="2" eb="4">
      <t>ハンノウ</t>
    </rPh>
    <rPh sb="4" eb="5">
      <t>シキ</t>
    </rPh>
    <rPh sb="11" eb="13">
      <t>センタク</t>
    </rPh>
    <rPh sb="20" eb="21">
      <t>テ</t>
    </rPh>
    <rPh sb="21" eb="23">
      <t>ニュウリョク</t>
    </rPh>
    <phoneticPr fontId="2"/>
  </si>
  <si>
    <t>特定物質</t>
    <rPh sb="0" eb="2">
      <t>トクテイ</t>
    </rPh>
    <rPh sb="2" eb="4">
      <t>ブッシツ</t>
    </rPh>
    <phoneticPr fontId="2"/>
  </si>
  <si>
    <t>反応式</t>
    <rPh sb="0" eb="2">
      <t>ハンノウ</t>
    </rPh>
    <rPh sb="2" eb="3">
      <t>シキ</t>
    </rPh>
    <phoneticPr fontId="2"/>
  </si>
  <si>
    <t>反応式
（選択、または記入）</t>
    <rPh sb="0" eb="2">
      <t>ハンノウ</t>
    </rPh>
    <rPh sb="2" eb="3">
      <t>シキ</t>
    </rPh>
    <rPh sb="5" eb="7">
      <t>センタク</t>
    </rPh>
    <rPh sb="11" eb="13">
      <t>キニュウ</t>
    </rPh>
    <phoneticPr fontId="2"/>
  </si>
  <si>
    <t>C</t>
  </si>
  <si>
    <t>COx</t>
  </si>
  <si>
    <t>NO</t>
  </si>
  <si>
    <t>CH4</t>
  </si>
  <si>
    <t>SOx</t>
  </si>
  <si>
    <t>生成物</t>
    <rPh sb="0" eb="3">
      <t>セイセイブツ</t>
    </rPh>
    <phoneticPr fontId="2"/>
  </si>
  <si>
    <t>HCN</t>
    <phoneticPr fontId="2"/>
  </si>
  <si>
    <t>CO</t>
    <phoneticPr fontId="2"/>
  </si>
  <si>
    <t>特定物質等が原料として使用されることを別紙のとおり証明します。</t>
    <phoneticPr fontId="6"/>
  </si>
  <si>
    <t>生成物のモル数</t>
    <rPh sb="0" eb="3">
      <t>セイセイブツ</t>
    </rPh>
    <rPh sb="6" eb="7">
      <t>スウ</t>
    </rPh>
    <phoneticPr fontId="2"/>
  </si>
  <si>
    <t>要計算</t>
    <rPh sb="0" eb="1">
      <t>ヨウ</t>
    </rPh>
    <rPh sb="1" eb="3">
      <t>ケイサン</t>
    </rPh>
    <phoneticPr fontId="2"/>
  </si>
  <si>
    <t>反応生成物</t>
    <rPh sb="0" eb="2">
      <t>ハンノウ</t>
    </rPh>
    <rPh sb="2" eb="5">
      <t>セイセイブツ</t>
    </rPh>
    <phoneticPr fontId="2"/>
  </si>
  <si>
    <t>生成物分子量（分子量/mol×生成物mol数）</t>
    <rPh sb="0" eb="3">
      <t>セイセイブツ</t>
    </rPh>
    <rPh sb="3" eb="6">
      <t>ブンシリョウ</t>
    </rPh>
    <rPh sb="7" eb="10">
      <t>ブンシリョウ</t>
    </rPh>
    <rPh sb="15" eb="18">
      <t>セイセイブツ</t>
    </rPh>
    <rPh sb="21" eb="22">
      <t>スウ</t>
    </rPh>
    <phoneticPr fontId="2"/>
  </si>
  <si>
    <t>物質</t>
    <rPh sb="0" eb="2">
      <t>ブッシツ</t>
    </rPh>
    <phoneticPr fontId="2"/>
  </si>
  <si>
    <t>記載例</t>
    <rPh sb="0" eb="2">
      <t>キサイ</t>
    </rPh>
    <rPh sb="2" eb="3">
      <t>レイ</t>
    </rPh>
    <phoneticPr fontId="2"/>
  </si>
  <si>
    <t>基本情報を記入してください。</t>
    <rPh sb="0" eb="2">
      <t>キホン</t>
    </rPh>
    <rPh sb="2" eb="4">
      <t>ジョウホウ</t>
    </rPh>
    <rPh sb="5" eb="7">
      <t>キニュウ</t>
    </rPh>
    <phoneticPr fontId="6"/>
  </si>
  <si>
    <t>特定物質等の原料使用の証明書</t>
    <phoneticPr fontId="2"/>
  </si>
  <si>
    <t>年</t>
    <rPh sb="0" eb="1">
      <t>ネン</t>
    </rPh>
    <phoneticPr fontId="6"/>
  </si>
  <si>
    <t>月</t>
    <rPh sb="0" eb="1">
      <t>ガツ</t>
    </rPh>
    <phoneticPr fontId="6"/>
  </si>
  <si>
    <t>日</t>
    <rPh sb="0" eb="1">
      <t>ニチ</t>
    </rPh>
    <phoneticPr fontId="6"/>
  </si>
  <si>
    <t>　の部分は、テキスト入力してください。</t>
    <rPh sb="2" eb="4">
      <t>ブブン</t>
    </rPh>
    <rPh sb="10" eb="12">
      <t>ニュウリョク</t>
    </rPh>
    <phoneticPr fontId="2"/>
  </si>
  <si>
    <t>　の部分は、ドロップダウンリストから選択してください。</t>
    <rPh sb="2" eb="4">
      <t>ブブン</t>
    </rPh>
    <rPh sb="18" eb="20">
      <t>センタク</t>
    </rPh>
    <phoneticPr fontId="2"/>
  </si>
  <si>
    <t>　なお、選択肢に該当するものが無い場合は、任意の内容を記入いただくことも可能です。</t>
    <rPh sb="4" eb="7">
      <t>センタクシ</t>
    </rPh>
    <rPh sb="8" eb="10">
      <t>ガイトウ</t>
    </rPh>
    <rPh sb="15" eb="16">
      <t>ナ</t>
    </rPh>
    <rPh sb="17" eb="19">
      <t>バアイ</t>
    </rPh>
    <rPh sb="21" eb="23">
      <t>ニンイ</t>
    </rPh>
    <rPh sb="24" eb="26">
      <t>ナイヨウ</t>
    </rPh>
    <rPh sb="27" eb="29">
      <t>キニュウ</t>
    </rPh>
    <rPh sb="36" eb="38">
      <t>カノウ</t>
    </rPh>
    <phoneticPr fontId="2"/>
  </si>
  <si>
    <t>みどり</t>
    <phoneticPr fontId="2"/>
  </si>
  <si>
    <t>グレー</t>
    <phoneticPr fontId="2"/>
  </si>
  <si>
    <t>　ただし、内容を修正いただくことも可能です。</t>
    <rPh sb="5" eb="7">
      <t>ナイヨウ</t>
    </rPh>
    <rPh sb="8" eb="10">
      <t>シュウセイ</t>
    </rPh>
    <rPh sb="17" eb="19">
      <t>カノウ</t>
    </rPh>
    <phoneticPr fontId="2"/>
  </si>
  <si>
    <t>氏名又は名称</t>
    <phoneticPr fontId="2"/>
  </si>
  <si>
    <t>法人にあつては、代表者の氏名</t>
    <phoneticPr fontId="2"/>
  </si>
  <si>
    <t>住所</t>
    <phoneticPr fontId="2"/>
  </si>
  <si>
    <t>法人番号</t>
    <rPh sb="0" eb="2">
      <t>ホウジン</t>
    </rPh>
    <rPh sb="2" eb="4">
      <t>バンゴウ</t>
    </rPh>
    <phoneticPr fontId="2"/>
  </si>
  <si>
    <t>２．原料として使用する（した）者の氏名又は名称及び住所並びに法人にあってはその代表者の氏名を記入してください。</t>
    <rPh sb="46" eb="48">
      <t>キニュウ</t>
    </rPh>
    <phoneticPr fontId="2"/>
  </si>
  <si>
    <t>住所</t>
    <rPh sb="0" eb="2">
      <t>ジュウショ</t>
    </rPh>
    <phoneticPr fontId="2"/>
  </si>
  <si>
    <t>設備・構造の図</t>
    <rPh sb="0" eb="2">
      <t>セツビ</t>
    </rPh>
    <rPh sb="3" eb="5">
      <t>コウゾウ</t>
    </rPh>
    <rPh sb="6" eb="7">
      <t>ズ</t>
    </rPh>
    <phoneticPr fontId="2"/>
  </si>
  <si>
    <t>Ⅰ</t>
    <phoneticPr fontId="2"/>
  </si>
  <si>
    <t>Ⅱ</t>
    <phoneticPr fontId="2"/>
  </si>
  <si>
    <t>Ⅲ</t>
    <phoneticPr fontId="2"/>
  </si>
  <si>
    <t>Ⅰ</t>
    <phoneticPr fontId="2"/>
  </si>
  <si>
    <t>使用に係る設備の機能</t>
    <rPh sb="0" eb="2">
      <t>シヨウ</t>
    </rPh>
    <rPh sb="3" eb="4">
      <t>カカ</t>
    </rPh>
    <rPh sb="5" eb="7">
      <t>セツビ</t>
    </rPh>
    <rPh sb="8" eb="10">
      <t>キノウ</t>
    </rPh>
    <phoneticPr fontId="2"/>
  </si>
  <si>
    <t>使用に係る設備</t>
    <rPh sb="0" eb="2">
      <t>シヨウ</t>
    </rPh>
    <rPh sb="3" eb="4">
      <t>カカ</t>
    </rPh>
    <rPh sb="5" eb="7">
      <t>セツビ</t>
    </rPh>
    <phoneticPr fontId="2"/>
  </si>
  <si>
    <t>開始</t>
    <rPh sb="0" eb="2">
      <t>カイシ</t>
    </rPh>
    <phoneticPr fontId="2"/>
  </si>
  <si>
    <t>終了</t>
    <rPh sb="0" eb="2">
      <t>シュウリョウ</t>
    </rPh>
    <phoneticPr fontId="2"/>
  </si>
  <si>
    <t>～</t>
  </si>
  <si>
    <t>～</t>
    <phoneticPr fontId="2"/>
  </si>
  <si>
    <t>～</t>
    <phoneticPr fontId="2"/>
  </si>
  <si>
    <t>～</t>
    <phoneticPr fontId="2"/>
  </si>
  <si>
    <r>
      <t xml:space="preserve">入荷元
（記入）
</t>
    </r>
    <r>
      <rPr>
        <u/>
        <sz val="10"/>
        <color theme="1"/>
        <rFont val="ＭＳ ゴシック"/>
        <family val="3"/>
        <charset val="128"/>
      </rPr>
      <t>※仲介業者ではなく、特定物質等を製造または輸入している事業者名を記載すること</t>
    </r>
    <rPh sb="0" eb="2">
      <t>ニュウカ</t>
    </rPh>
    <rPh sb="2" eb="3">
      <t>モト</t>
    </rPh>
    <rPh sb="5" eb="7">
      <t>キニュウ</t>
    </rPh>
    <rPh sb="10" eb="12">
      <t>チュウカイ</t>
    </rPh>
    <rPh sb="12" eb="14">
      <t>ギョウシャ</t>
    </rPh>
    <rPh sb="19" eb="21">
      <t>トクテイ</t>
    </rPh>
    <rPh sb="21" eb="23">
      <t>ブッシツ</t>
    </rPh>
    <rPh sb="23" eb="24">
      <t>ナド</t>
    </rPh>
    <rPh sb="25" eb="27">
      <t>セイゾウ</t>
    </rPh>
    <rPh sb="30" eb="32">
      <t>ユニュウ</t>
    </rPh>
    <rPh sb="36" eb="39">
      <t>ジギョウシャ</t>
    </rPh>
    <rPh sb="39" eb="40">
      <t>メイ</t>
    </rPh>
    <rPh sb="41" eb="43">
      <t>キサイ</t>
    </rPh>
    <phoneticPr fontId="2"/>
  </si>
  <si>
    <t>使用に係る設備、貯蔵の場所、構造等についての情報を記入してください。</t>
    <rPh sb="0" eb="2">
      <t>シヨウ</t>
    </rPh>
    <rPh sb="3" eb="4">
      <t>カカ</t>
    </rPh>
    <rPh sb="5" eb="7">
      <t>セツビ</t>
    </rPh>
    <rPh sb="8" eb="10">
      <t>チョゾウ</t>
    </rPh>
    <rPh sb="11" eb="13">
      <t>バショ</t>
    </rPh>
    <rPh sb="14" eb="16">
      <t>コウゾウ</t>
    </rPh>
    <rPh sb="16" eb="17">
      <t>ナド</t>
    </rPh>
    <rPh sb="22" eb="24">
      <t>ジョウホウ</t>
    </rPh>
    <rPh sb="25" eb="27">
      <t>キニュウ</t>
    </rPh>
    <phoneticPr fontId="6"/>
  </si>
  <si>
    <t>特定物質等の取り扱い状況について記入してください。</t>
    <rPh sb="0" eb="2">
      <t>トクテイ</t>
    </rPh>
    <rPh sb="2" eb="4">
      <t>ブッシツ</t>
    </rPh>
    <rPh sb="4" eb="5">
      <t>ナド</t>
    </rPh>
    <rPh sb="6" eb="7">
      <t>ト</t>
    </rPh>
    <rPh sb="8" eb="9">
      <t>アツカ</t>
    </rPh>
    <rPh sb="10" eb="12">
      <t>ジョウキョウ</t>
    </rPh>
    <rPh sb="16" eb="18">
      <t>キニュウ</t>
    </rPh>
    <phoneticPr fontId="6"/>
  </si>
  <si>
    <t>「使用され"る"」と表記されていることをご確認ください。</t>
    <rPh sb="1" eb="3">
      <t>シヨウ</t>
    </rPh>
    <rPh sb="10" eb="12">
      <t>ヒョウキ</t>
    </rPh>
    <rPh sb="21" eb="23">
      <t>カクニン</t>
    </rPh>
    <phoneticPr fontId="2"/>
  </si>
  <si>
    <t>（記入／提出用簡易チェックリスト）</t>
    <rPh sb="1" eb="3">
      <t>キニュウ</t>
    </rPh>
    <rPh sb="4" eb="6">
      <t>テイシュツ</t>
    </rPh>
    <rPh sb="6" eb="7">
      <t>ヨウ</t>
    </rPh>
    <rPh sb="7" eb="9">
      <t>カンイ</t>
    </rPh>
    <phoneticPr fontId="6"/>
  </si>
  <si>
    <t>オレンジ</t>
    <phoneticPr fontId="2"/>
  </si>
  <si>
    <t>報告内容は暦年（1月～12月）となっていますか。</t>
    <rPh sb="0" eb="2">
      <t>ホウコク</t>
    </rPh>
    <rPh sb="2" eb="4">
      <t>ナイヨウ</t>
    </rPh>
    <rPh sb="5" eb="7">
      <t>レキネン</t>
    </rPh>
    <rPh sb="9" eb="10">
      <t>ガツ</t>
    </rPh>
    <rPh sb="13" eb="14">
      <t>ガツ</t>
    </rPh>
    <phoneticPr fontId="6"/>
  </si>
  <si>
    <t>選択してください</t>
    <rPh sb="0" eb="2">
      <t>センタク</t>
    </rPh>
    <phoneticPr fontId="2"/>
  </si>
  <si>
    <t>郵便番号</t>
    <rPh sb="0" eb="4">
      <t>ユウビンバンゴウ</t>
    </rPh>
    <phoneticPr fontId="2"/>
  </si>
  <si>
    <t>法人にあつては、代表者の役職</t>
    <rPh sb="12" eb="14">
      <t>ヤクショク</t>
    </rPh>
    <phoneticPr fontId="2"/>
  </si>
  <si>
    <t>３．本届出内容に関する連絡先担当者の情報を記入してください。</t>
    <rPh sb="2" eb="3">
      <t>ホン</t>
    </rPh>
    <rPh sb="3" eb="5">
      <t>トドケデ</t>
    </rPh>
    <rPh sb="5" eb="7">
      <t>ナイヨウ</t>
    </rPh>
    <rPh sb="8" eb="9">
      <t>カン</t>
    </rPh>
    <rPh sb="11" eb="14">
      <t>レンラクサキ</t>
    </rPh>
    <rPh sb="14" eb="17">
      <t>タントウシャ</t>
    </rPh>
    <rPh sb="18" eb="20">
      <t>ジョウホウ</t>
    </rPh>
    <rPh sb="21" eb="23">
      <t>キニュウ</t>
    </rPh>
    <phoneticPr fontId="2"/>
  </si>
  <si>
    <t>連絡先担当者の部署名</t>
    <rPh sb="0" eb="3">
      <t>レンラクサキ</t>
    </rPh>
    <rPh sb="3" eb="6">
      <t>タントウシャ</t>
    </rPh>
    <rPh sb="7" eb="9">
      <t>ブショ</t>
    </rPh>
    <rPh sb="9" eb="10">
      <t>メイ</t>
    </rPh>
    <phoneticPr fontId="2"/>
  </si>
  <si>
    <t>担当者氏名</t>
    <rPh sb="0" eb="3">
      <t>タントウシャ</t>
    </rPh>
    <rPh sb="3" eb="5">
      <t>シメイ</t>
    </rPh>
    <phoneticPr fontId="2"/>
  </si>
  <si>
    <t>連絡先電話番号</t>
    <rPh sb="0" eb="3">
      <t>レンラクサキ</t>
    </rPh>
    <rPh sb="3" eb="5">
      <t>デンワ</t>
    </rPh>
    <rPh sb="5" eb="7">
      <t>バンゴウ</t>
    </rPh>
    <phoneticPr fontId="2"/>
  </si>
  <si>
    <t>03-1234-5678</t>
    <phoneticPr fontId="2"/>
  </si>
  <si>
    <t>化学物質管理課</t>
    <rPh sb="0" eb="2">
      <t>カガク</t>
    </rPh>
    <rPh sb="2" eb="4">
      <t>ブッシツ</t>
    </rPh>
    <rPh sb="4" eb="6">
      <t>カンリ</t>
    </rPh>
    <rPh sb="6" eb="7">
      <t>カ</t>
    </rPh>
    <phoneticPr fontId="2"/>
  </si>
  <si>
    <t>入荷量(kg)</t>
    <rPh sb="0" eb="2">
      <t>ニュウカ</t>
    </rPh>
    <phoneticPr fontId="6"/>
  </si>
  <si>
    <t>原料用途使用量</t>
    <rPh sb="0" eb="2">
      <t>ゲンリョウ</t>
    </rPh>
    <rPh sb="2" eb="4">
      <t>ヨウト</t>
    </rPh>
    <rPh sb="4" eb="6">
      <t>シヨウ</t>
    </rPh>
    <rPh sb="6" eb="7">
      <t>リョウ</t>
    </rPh>
    <phoneticPr fontId="6"/>
  </si>
  <si>
    <t>予想排出量</t>
    <phoneticPr fontId="6"/>
  </si>
  <si>
    <t>会社名</t>
    <rPh sb="0" eb="3">
      <t>カイシャメイ</t>
    </rPh>
    <phoneticPr fontId="6"/>
  </si>
  <si>
    <t>郵便番号</t>
    <rPh sb="0" eb="4">
      <t>ユウビンバンゴウ</t>
    </rPh>
    <phoneticPr fontId="6"/>
  </si>
  <si>
    <t>住所</t>
    <rPh sb="0" eb="2">
      <t>ジュウショ</t>
    </rPh>
    <phoneticPr fontId="6"/>
  </si>
  <si>
    <t>代表者</t>
    <rPh sb="0" eb="3">
      <t>ダイヒョウシャ</t>
    </rPh>
    <phoneticPr fontId="6"/>
  </si>
  <si>
    <t>代表者肩書</t>
    <rPh sb="0" eb="3">
      <t>ダイヒョウシャ</t>
    </rPh>
    <rPh sb="3" eb="5">
      <t>カタガキ</t>
    </rPh>
    <phoneticPr fontId="6"/>
  </si>
  <si>
    <t>連絡先電話番号</t>
    <rPh sb="0" eb="3">
      <t>レンラクサキ</t>
    </rPh>
    <rPh sb="3" eb="5">
      <t>デンワ</t>
    </rPh>
    <rPh sb="5" eb="7">
      <t>バンゴウ</t>
    </rPh>
    <phoneticPr fontId="6"/>
  </si>
  <si>
    <t>担当者</t>
    <rPh sb="0" eb="3">
      <t>タントウシャ</t>
    </rPh>
    <phoneticPr fontId="6"/>
  </si>
  <si>
    <t>数量*1(kg)</t>
    <rPh sb="0" eb="2">
      <t>スウリョウ</t>
    </rPh>
    <phoneticPr fontId="6"/>
  </si>
  <si>
    <r>
      <t>GWP換算</t>
    </r>
    <r>
      <rPr>
        <sz val="11"/>
        <color theme="1"/>
        <rFont val="ＭＳ ゴシック"/>
        <family val="2"/>
        <charset val="128"/>
      </rPr>
      <t>kg</t>
    </r>
    <rPh sb="3" eb="5">
      <t>カンザン</t>
    </rPh>
    <phoneticPr fontId="6"/>
  </si>
  <si>
    <t>対象物質</t>
    <rPh sb="0" eb="2">
      <t>タイショウ</t>
    </rPh>
    <rPh sb="2" eb="4">
      <t>ブッシツ</t>
    </rPh>
    <phoneticPr fontId="2"/>
  </si>
  <si>
    <t>代表取締役社長</t>
    <rPh sb="0" eb="2">
      <t>ダイヒョウ</t>
    </rPh>
    <rPh sb="2" eb="5">
      <t>トリシマリヤク</t>
    </rPh>
    <rPh sb="5" eb="7">
      <t>シャチョウ</t>
    </rPh>
    <phoneticPr fontId="2"/>
  </si>
  <si>
    <t>経産　太郎</t>
    <rPh sb="0" eb="1">
      <t>キョウ</t>
    </rPh>
    <rPh sb="1" eb="2">
      <t>サン</t>
    </rPh>
    <rPh sb="3" eb="5">
      <t>タロウ</t>
    </rPh>
    <phoneticPr fontId="2"/>
  </si>
  <si>
    <t>111-1111</t>
    <phoneticPr fontId="2"/>
  </si>
  <si>
    <t>東京都千代田区霞が関１丁目３－１</t>
    <rPh sb="0" eb="8">
      <t>トウキョウトチヨダクカスミ</t>
    </rPh>
    <rPh sb="9" eb="10">
      <t>セキ</t>
    </rPh>
    <rPh sb="11" eb="13">
      <t>チョウメ</t>
    </rPh>
    <phoneticPr fontId="2"/>
  </si>
  <si>
    <t>４．使用に係る設備及び貯蔵の場所、構造を記入してください。</t>
    <rPh sb="17" eb="19">
      <t>コウゾウ</t>
    </rPh>
    <rPh sb="20" eb="22">
      <t>キニュウ</t>
    </rPh>
    <phoneticPr fontId="2"/>
  </si>
  <si>
    <r>
      <rPr>
        <sz val="16"/>
        <color rgb="FFFF0000"/>
        <rFont val="Meiryo UI"/>
        <family val="3"/>
        <charset val="128"/>
      </rPr>
      <t>「入荷数量」は必須記入項目</t>
    </r>
    <r>
      <rPr>
        <sz val="16"/>
        <color rgb="FF0000FF"/>
        <rFont val="Meiryo UI"/>
        <family val="3"/>
        <charset val="128"/>
      </rPr>
      <t>です。正しく入力されていますか？</t>
    </r>
    <rPh sb="1" eb="3">
      <t>ニュウカ</t>
    </rPh>
    <rPh sb="3" eb="5">
      <t>スウリョウ</t>
    </rPh>
    <rPh sb="7" eb="9">
      <t>ヒッス</t>
    </rPh>
    <rPh sb="9" eb="11">
      <t>キニュウ</t>
    </rPh>
    <rPh sb="11" eb="13">
      <t>コウモク</t>
    </rPh>
    <rPh sb="16" eb="17">
      <t>タダ</t>
    </rPh>
    <rPh sb="19" eb="21">
      <t>ニュウリョク</t>
    </rPh>
    <phoneticPr fontId="6"/>
  </si>
  <si>
    <r>
      <rPr>
        <sz val="16"/>
        <color rgb="FFFF0000"/>
        <rFont val="Meiryo UI"/>
        <family val="3"/>
        <charset val="128"/>
      </rPr>
      <t>「残ガス」の割合は必須記入項目</t>
    </r>
    <r>
      <rPr>
        <sz val="16"/>
        <color rgb="FF0000FF"/>
        <rFont val="Meiryo UI"/>
        <family val="3"/>
        <charset val="128"/>
      </rPr>
      <t>です。適正な値が選択または入力されていますか？</t>
    </r>
    <rPh sb="1" eb="2">
      <t>ザン</t>
    </rPh>
    <rPh sb="6" eb="8">
      <t>ワリアイ</t>
    </rPh>
    <rPh sb="18" eb="20">
      <t>テキセイ</t>
    </rPh>
    <rPh sb="21" eb="22">
      <t>アタイ</t>
    </rPh>
    <rPh sb="23" eb="25">
      <t>センタク</t>
    </rPh>
    <rPh sb="28" eb="30">
      <t>ニュウリョク</t>
    </rPh>
    <phoneticPr fontId="6"/>
  </si>
  <si>
    <t>必須項目</t>
  </si>
  <si>
    <t>必須項目</t>
    <rPh sb="0" eb="2">
      <t>ヒッス</t>
    </rPh>
    <rPh sb="2" eb="4">
      <t>コウモク</t>
    </rPh>
    <phoneticPr fontId="2"/>
  </si>
  <si>
    <r>
      <rPr>
        <sz val="16"/>
        <color rgb="FFFF0000"/>
        <rFont val="Meiryo UI"/>
        <family val="3"/>
        <charset val="128"/>
      </rPr>
      <t>項目２は必須記入項目</t>
    </r>
    <r>
      <rPr>
        <sz val="16"/>
        <color rgb="FF0000FF"/>
        <rFont val="Meiryo UI"/>
        <family val="3"/>
        <charset val="128"/>
      </rPr>
      <t>です。全て記載していますか？
（会社名、郵便番号、住所、代表者名、代表者の役職）</t>
    </r>
    <rPh sb="0" eb="2">
      <t>コウモク</t>
    </rPh>
    <rPh sb="4" eb="6">
      <t>ヒッス</t>
    </rPh>
    <rPh sb="6" eb="8">
      <t>キニュウ</t>
    </rPh>
    <rPh sb="8" eb="10">
      <t>コウモク</t>
    </rPh>
    <rPh sb="13" eb="14">
      <t>スベ</t>
    </rPh>
    <rPh sb="15" eb="17">
      <t>キサイ</t>
    </rPh>
    <rPh sb="26" eb="28">
      <t>カイシャ</t>
    </rPh>
    <rPh sb="28" eb="29">
      <t>メイ</t>
    </rPh>
    <rPh sb="30" eb="34">
      <t>ユウビンバンゴウ</t>
    </rPh>
    <rPh sb="35" eb="37">
      <t>ジュウショ</t>
    </rPh>
    <rPh sb="38" eb="41">
      <t>ダイヒョウシャ</t>
    </rPh>
    <rPh sb="41" eb="42">
      <t>メイ</t>
    </rPh>
    <rPh sb="43" eb="46">
      <t>ダイヒョウシャ</t>
    </rPh>
    <rPh sb="47" eb="49">
      <t>ヤクショク</t>
    </rPh>
    <phoneticPr fontId="2"/>
  </si>
  <si>
    <t>転記</t>
    <rPh sb="0" eb="2">
      <t>テンキ</t>
    </rPh>
    <phoneticPr fontId="2"/>
  </si>
  <si>
    <t>自動表示</t>
    <rPh sb="0" eb="2">
      <t>ジドウ</t>
    </rPh>
    <rPh sb="2" eb="4">
      <t>ヒョウジ</t>
    </rPh>
    <phoneticPr fontId="2"/>
  </si>
  <si>
    <t>記入</t>
    <rPh sb="0" eb="2">
      <t>キニュウ</t>
    </rPh>
    <phoneticPr fontId="2"/>
  </si>
  <si>
    <t>反応物のモル数</t>
    <rPh sb="0" eb="2">
      <t>ハンノウ</t>
    </rPh>
    <rPh sb="2" eb="3">
      <t>ブツ</t>
    </rPh>
    <rPh sb="6" eb="7">
      <t>カズ</t>
    </rPh>
    <phoneticPr fontId="2"/>
  </si>
  <si>
    <t>反応物の分子量</t>
    <rPh sb="0" eb="2">
      <t>ハンノウ</t>
    </rPh>
    <rPh sb="2" eb="3">
      <t>ブツ</t>
    </rPh>
    <rPh sb="4" eb="7">
      <t>ブンシリョウ</t>
    </rPh>
    <phoneticPr fontId="2"/>
  </si>
  <si>
    <t>★除外されずに大気放出される量(kg)</t>
    <rPh sb="1" eb="3">
      <t>ジョガイ</t>
    </rPh>
    <rPh sb="7" eb="9">
      <t>タイキ</t>
    </rPh>
    <rPh sb="9" eb="11">
      <t>ホウシュツ</t>
    </rPh>
    <rPh sb="14" eb="15">
      <t>リョウ</t>
    </rPh>
    <phoneticPr fontId="2"/>
  </si>
  <si>
    <t>★原料として使用する特定物質等の数量(kg)</t>
    <rPh sb="1" eb="3">
      <t>ゲンリョウ</t>
    </rPh>
    <rPh sb="6" eb="8">
      <t>シヨウ</t>
    </rPh>
    <rPh sb="10" eb="12">
      <t>トクテイ</t>
    </rPh>
    <rPh sb="12" eb="14">
      <t>ブッシツ</t>
    </rPh>
    <rPh sb="14" eb="15">
      <t>ナド</t>
    </rPh>
    <rPh sb="16" eb="18">
      <t>スウリョウ</t>
    </rPh>
    <phoneticPr fontId="2"/>
  </si>
  <si>
    <t>★小数点以下2桁を四捨五入</t>
    <rPh sb="1" eb="4">
      <t>ショウスウテン</t>
    </rPh>
    <rPh sb="4" eb="6">
      <t>イカ</t>
    </rPh>
    <rPh sb="7" eb="8">
      <t>ケタ</t>
    </rPh>
    <rPh sb="9" eb="13">
      <t>シシャゴニュウ</t>
    </rPh>
    <phoneticPr fontId="2"/>
  </si>
  <si>
    <t>整数値</t>
    <rPh sb="0" eb="2">
      <t>セイスウ</t>
    </rPh>
    <rPh sb="2" eb="3">
      <t>アタイ</t>
    </rPh>
    <phoneticPr fontId="2"/>
  </si>
  <si>
    <t>★小数点以下2桁を四捨五入</t>
    <phoneticPr fontId="6"/>
  </si>
  <si>
    <t>５．使用に係る設備の機能について記入してください。</t>
    <rPh sb="10" eb="12">
      <t>キノウ</t>
    </rPh>
    <rPh sb="16" eb="18">
      <t>キニュウ</t>
    </rPh>
    <phoneticPr fontId="2"/>
  </si>
  <si>
    <t>除害されずに大気放出される量(kg)</t>
    <rPh sb="0" eb="2">
      <t>ジョガイ</t>
    </rPh>
    <rPh sb="6" eb="8">
      <t>タイキ</t>
    </rPh>
    <rPh sb="8" eb="10">
      <t>ホウシュツ</t>
    </rPh>
    <rPh sb="13" eb="14">
      <t>リョウ</t>
    </rPh>
    <phoneticPr fontId="2"/>
  </si>
  <si>
    <t>CO2</t>
    <phoneticPr fontId="2"/>
  </si>
  <si>
    <t>SiF4</t>
  </si>
  <si>
    <t>HF</t>
    <phoneticPr fontId="2"/>
  </si>
  <si>
    <t>-</t>
  </si>
  <si>
    <t>CO2</t>
    <phoneticPr fontId="2"/>
  </si>
  <si>
    <t>H2O</t>
    <phoneticPr fontId="2"/>
  </si>
  <si>
    <t>2CHF3+SiO2+O2 → 2CO2+SiF4+2HF</t>
  </si>
  <si>
    <t>上記以外の場合は式を入力</t>
    <rPh sb="0" eb="2">
      <t>ジョウキ</t>
    </rPh>
    <rPh sb="2" eb="4">
      <t>イガイ</t>
    </rPh>
    <rPh sb="5" eb="7">
      <t>バアイ</t>
    </rPh>
    <rPh sb="8" eb="9">
      <t>シキ</t>
    </rPh>
    <rPh sb="10" eb="12">
      <t>ニュウリョク</t>
    </rPh>
    <phoneticPr fontId="2"/>
  </si>
  <si>
    <t>SiF4</t>
    <phoneticPr fontId="2"/>
  </si>
  <si>
    <t>HCN</t>
    <phoneticPr fontId="2"/>
  </si>
  <si>
    <t>CO</t>
    <phoneticPr fontId="2"/>
  </si>
  <si>
    <t>NH3</t>
    <phoneticPr fontId="2"/>
  </si>
  <si>
    <t>6CH2F2+3O2+Si3N4 → 3SiF4+2HCN+2NH3+4CO+2H2O</t>
    <phoneticPr fontId="2"/>
  </si>
  <si>
    <t>4CH3F+SiO2+6O2 → 4CO2+SiF4+6H2O</t>
    <phoneticPr fontId="2"/>
  </si>
  <si>
    <r>
      <rPr>
        <sz val="16"/>
        <color rgb="FFFF0000"/>
        <rFont val="Meiryo UI"/>
        <family val="3"/>
        <charset val="128"/>
      </rPr>
      <t>項目３は必須記入項目</t>
    </r>
    <r>
      <rPr>
        <sz val="16"/>
        <color rgb="FF0000FF"/>
        <rFont val="Meiryo UI"/>
        <family val="3"/>
        <charset val="128"/>
      </rPr>
      <t>です。全て記載していますか？
（連絡先担当者名、連絡先電話番号）</t>
    </r>
    <rPh sb="0" eb="2">
      <t>コウモク</t>
    </rPh>
    <rPh sb="13" eb="14">
      <t>スベ</t>
    </rPh>
    <rPh sb="15" eb="17">
      <t>キサイ</t>
    </rPh>
    <rPh sb="26" eb="29">
      <t>レンラクサキ</t>
    </rPh>
    <rPh sb="29" eb="32">
      <t>タントウシャ</t>
    </rPh>
    <rPh sb="32" eb="33">
      <t>メイ</t>
    </rPh>
    <rPh sb="34" eb="37">
      <t>レンラクサキ</t>
    </rPh>
    <rPh sb="37" eb="39">
      <t>デンワ</t>
    </rPh>
    <rPh sb="39" eb="41">
      <t>バンゴウ</t>
    </rPh>
    <phoneticPr fontId="2"/>
  </si>
  <si>
    <r>
      <t xml:space="preserve">残ガス
</t>
    </r>
    <r>
      <rPr>
        <sz val="8"/>
        <color theme="1"/>
        <rFont val="ＭＳ ゴシック"/>
        <family val="3"/>
        <charset val="128"/>
      </rPr>
      <t>※未使用で入荷元に返却される数量を記載</t>
    </r>
    <rPh sb="0" eb="1">
      <t>ザン</t>
    </rPh>
    <rPh sb="5" eb="8">
      <t>ミシヨウ</t>
    </rPh>
    <rPh sb="9" eb="11">
      <t>ニュウカ</t>
    </rPh>
    <rPh sb="11" eb="12">
      <t>モト</t>
    </rPh>
    <rPh sb="13" eb="15">
      <t>ヘンキャク</t>
    </rPh>
    <rPh sb="18" eb="20">
      <t>スウリョウ</t>
    </rPh>
    <rPh sb="21" eb="23">
      <t>キサイ</t>
    </rPh>
    <phoneticPr fontId="2"/>
  </si>
  <si>
    <t>反応の
収率（%)</t>
    <rPh sb="0" eb="2">
      <t>ハンノウ</t>
    </rPh>
    <rPh sb="4" eb="6">
      <t>シュウリツ</t>
    </rPh>
    <phoneticPr fontId="2"/>
  </si>
  <si>
    <t>エッチャー：HFC-23をプラズマ分解させて、発生したフッ素でシリコンウェハーの表面をエッチングする。
〇〇式除害装置：未反応のHFC-23を含む副生ガスを除害する。</t>
    <rPh sb="54" eb="55">
      <t>シキ</t>
    </rPh>
    <rPh sb="55" eb="57">
      <t>ジョガイ</t>
    </rPh>
    <rPh sb="57" eb="59">
      <t>ソウチ</t>
    </rPh>
    <rPh sb="60" eb="61">
      <t>ミ</t>
    </rPh>
    <rPh sb="61" eb="63">
      <t>ハンノウ</t>
    </rPh>
    <rPh sb="71" eb="72">
      <t>フク</t>
    </rPh>
    <rPh sb="73" eb="74">
      <t>フク</t>
    </rPh>
    <rPh sb="74" eb="75">
      <t>セイ</t>
    </rPh>
    <rPh sb="78" eb="80">
      <t>ジョガイ</t>
    </rPh>
    <phoneticPr fontId="2"/>
  </si>
  <si>
    <t>３　用紙の大きさは、日本産業規格Ａ４とすること。</t>
    <rPh sb="12" eb="14">
      <t>サンギョウ</t>
    </rPh>
    <phoneticPr fontId="2"/>
  </si>
  <si>
    <t>入荷年月日及び使用年月日は正しく入力されていますか？</t>
    <rPh sb="0" eb="2">
      <t>ニュウカ</t>
    </rPh>
    <rPh sb="2" eb="5">
      <t>ネンガッピ</t>
    </rPh>
    <rPh sb="5" eb="6">
      <t>オヨ</t>
    </rPh>
    <rPh sb="7" eb="9">
      <t>シヨウ</t>
    </rPh>
    <rPh sb="9" eb="12">
      <t>ネンガッピ</t>
    </rPh>
    <rPh sb="13" eb="14">
      <t>タダ</t>
    </rPh>
    <rPh sb="16" eb="18">
      <t>ニュウリョク</t>
    </rPh>
    <phoneticPr fontId="6"/>
  </si>
  <si>
    <t>オゾン法に基づく特定物質等の原料使用の証明書（様式９の２及びその別紙）（1/2）</t>
    <rPh sb="3" eb="4">
      <t>ホウ</t>
    </rPh>
    <rPh sb="5" eb="6">
      <t>モト</t>
    </rPh>
    <rPh sb="23" eb="25">
      <t>ヨウシキ</t>
    </rPh>
    <rPh sb="28" eb="29">
      <t>オヨ</t>
    </rPh>
    <rPh sb="32" eb="34">
      <t>ベッシ</t>
    </rPh>
    <phoneticPr fontId="6"/>
  </si>
  <si>
    <t>１．届出日を記入してください。（例：2021年7月1日）</t>
    <rPh sb="2" eb="4">
      <t>トドケデ</t>
    </rPh>
    <rPh sb="4" eb="5">
      <t>ヒ</t>
    </rPh>
    <rPh sb="6" eb="8">
      <t>キニュウ</t>
    </rPh>
    <rPh sb="16" eb="17">
      <t>レイ</t>
    </rPh>
    <rPh sb="22" eb="23">
      <t>ネン</t>
    </rPh>
    <rPh sb="24" eb="25">
      <t>ガツ</t>
    </rPh>
    <rPh sb="26" eb="27">
      <t>ニチ</t>
    </rPh>
    <phoneticPr fontId="6"/>
  </si>
  <si>
    <t>オゾン法に基づく特定物質等の原料使用の証明書（様式９の２及びその別紙）（2/2）</t>
    <rPh sb="3" eb="4">
      <t>ホウ</t>
    </rPh>
    <rPh sb="5" eb="6">
      <t>モト</t>
    </rPh>
    <rPh sb="23" eb="25">
      <t>ヨウシキ</t>
    </rPh>
    <rPh sb="28" eb="29">
      <t>オヨ</t>
    </rPh>
    <rPh sb="32" eb="34">
      <t>ベッシ</t>
    </rPh>
    <phoneticPr fontId="6"/>
  </si>
  <si>
    <t>様式９の２別紙の以下記載項目に対応しています。</t>
    <rPh sb="8" eb="10">
      <t>イカ</t>
    </rPh>
    <rPh sb="10" eb="12">
      <t>キサイ</t>
    </rPh>
    <rPh sb="12" eb="14">
      <t>コウモク</t>
    </rPh>
    <rPh sb="15" eb="17">
      <t>タイオウ</t>
    </rPh>
    <phoneticPr fontId="2"/>
  </si>
  <si>
    <t>様式９の２別紙の記載項目「２　使用に係る設備及び貯蔵の場所」及び「３　使用に係る設備機能及び構造」に対応しています。</t>
    <rPh sb="30" eb="31">
      <t>オヨ</t>
    </rPh>
    <rPh sb="50" eb="52">
      <t>タイオウ</t>
    </rPh>
    <phoneticPr fontId="2"/>
  </si>
  <si>
    <t>　の部分は記入不要です（「オレンジ」もしくは「みどり」で記入・選択いただいた内容から、自動表示されます。）</t>
    <rPh sb="2" eb="4">
      <t>ブブン</t>
    </rPh>
    <rPh sb="5" eb="7">
      <t>キニュウ</t>
    </rPh>
    <rPh sb="7" eb="9">
      <t>フヨウ</t>
    </rPh>
    <rPh sb="28" eb="30">
      <t>キニュウ</t>
    </rPh>
    <rPh sb="31" eb="33">
      <t>センタク</t>
    </rPh>
    <rPh sb="38" eb="40">
      <t>ナイヨウ</t>
    </rPh>
    <rPh sb="43" eb="45">
      <t>ジドウ</t>
    </rPh>
    <rPh sb="45" eb="47">
      <t>ヒョウジ</t>
    </rPh>
    <phoneticPr fontId="2"/>
  </si>
  <si>
    <t>除害装置がある場合は、その型式を必ず記入してください。</t>
  </si>
  <si>
    <t>正しく表示、印刷できるようにセルの高さを変えてください。</t>
    <rPh sb="0" eb="1">
      <t>タダ</t>
    </rPh>
    <rPh sb="3" eb="5">
      <t>ヒョウジ</t>
    </rPh>
    <rPh sb="6" eb="8">
      <t>インサツ</t>
    </rPh>
    <rPh sb="17" eb="18">
      <t>タカ</t>
    </rPh>
    <rPh sb="20" eb="21">
      <t>カ</t>
    </rPh>
    <phoneticPr fontId="2"/>
  </si>
  <si>
    <t>６　使用に係る反応生成物の種類ごとの数量及びその化学反応式</t>
    <phoneticPr fontId="2"/>
  </si>
  <si>
    <t>７　使用に係る反応の収率及び未反応の特定物質等がある場合には除害装置等により当該特定物質等を除害した除害率</t>
    <phoneticPr fontId="2"/>
  </si>
  <si>
    <t>５　使用した（する）特定物質等の入荷年月日、入荷数量及び入荷元</t>
    <phoneticPr fontId="2"/>
  </si>
  <si>
    <t xml:space="preserve">８　原料として使用した（する）特定物質等の数量及び未反応の特定物質等にあつてはその数量  </t>
    <phoneticPr fontId="2"/>
  </si>
  <si>
    <t>本項目を入力いただくと、様式９の2表紙に反映されます。</t>
    <phoneticPr fontId="2"/>
  </si>
  <si>
    <t>また、様式９の2別紙の記載項目「１ 原料として使用する（した）者の氏名又は名称及び住所並びに法人にあってはその代表者の氏名」に対応しています。</t>
    <rPh sb="3" eb="5">
      <t>ヨウシキ</t>
    </rPh>
    <rPh sb="8" eb="10">
      <t>ベッシ</t>
    </rPh>
    <rPh sb="11" eb="13">
      <t>キサイ</t>
    </rPh>
    <rPh sb="13" eb="15">
      <t>コウモク</t>
    </rPh>
    <rPh sb="63" eb="65">
      <t>タイオウ</t>
    </rPh>
    <phoneticPr fontId="2"/>
  </si>
  <si>
    <t>経産化学株式会社</t>
    <phoneticPr fontId="2"/>
  </si>
  <si>
    <t>記載例の行削除は可能です。</t>
    <rPh sb="0" eb="2">
      <t>キサイ</t>
    </rPh>
    <rPh sb="2" eb="3">
      <t>レイ</t>
    </rPh>
    <rPh sb="4" eb="5">
      <t>ギョウ</t>
    </rPh>
    <rPh sb="5" eb="7">
      <t>サクジョ</t>
    </rPh>
    <rPh sb="8" eb="10">
      <t>カノウ</t>
    </rPh>
    <phoneticPr fontId="2"/>
  </si>
  <si>
    <t>有姿*（kg)</t>
    <phoneticPr fontId="2"/>
  </si>
  <si>
    <t>４　法人番号の指定を受けた者は、１３桁の法人番号を記載すること。</t>
    <phoneticPr fontId="2"/>
  </si>
  <si>
    <t>法人名称は正しく表記ください（半角と全角、スペースは明確に区分すること）</t>
    <phoneticPr fontId="2"/>
  </si>
  <si>
    <t xml:space="preserve">様式第９の２（第１０条の３関係） </t>
    <phoneticPr fontId="2"/>
  </si>
  <si>
    <r>
      <rPr>
        <sz val="16"/>
        <color rgb="FFFF0000"/>
        <rFont val="Meiryo UI"/>
        <family val="3"/>
        <charset val="128"/>
      </rPr>
      <t>「未反応特定物質の除害率(%)」は必須記入項目</t>
    </r>
    <r>
      <rPr>
        <sz val="16"/>
        <color rgb="FF0000FF"/>
        <rFont val="Meiryo UI"/>
        <family val="3"/>
        <charset val="128"/>
      </rPr>
      <t>です。正しく選択されていますか？</t>
    </r>
    <r>
      <rPr>
        <sz val="16"/>
        <color rgb="FFFF0000"/>
        <rFont val="Meiryo UI"/>
        <family val="3"/>
        <charset val="128"/>
      </rPr>
      <t>（注）除害装置の除害性能（IPCCガイドライン規定）に除害装置設置率を乗じた割合を記入</t>
    </r>
    <rPh sb="26" eb="27">
      <t>タダ</t>
    </rPh>
    <rPh sb="29" eb="31">
      <t>センタク</t>
    </rPh>
    <rPh sb="40" eb="41">
      <t>チュウ</t>
    </rPh>
    <rPh sb="42" eb="44">
      <t>ジョガイ</t>
    </rPh>
    <rPh sb="44" eb="46">
      <t>ソウチ</t>
    </rPh>
    <rPh sb="47" eb="49">
      <t>ジョガイ</t>
    </rPh>
    <rPh sb="48" eb="49">
      <t>ガイ</t>
    </rPh>
    <rPh sb="49" eb="51">
      <t>セイノウ</t>
    </rPh>
    <rPh sb="62" eb="64">
      <t>キテイ</t>
    </rPh>
    <rPh sb="66" eb="68">
      <t>ジョガイ</t>
    </rPh>
    <rPh sb="68" eb="70">
      <t>ソウチ</t>
    </rPh>
    <rPh sb="70" eb="73">
      <t>セッチリツ</t>
    </rPh>
    <rPh sb="74" eb="75">
      <t>ジョウ</t>
    </rPh>
    <rPh sb="77" eb="78">
      <t>ワリ</t>
    </rPh>
    <rPh sb="78" eb="79">
      <t>ア</t>
    </rPh>
    <rPh sb="80" eb="82">
      <t>キニュウ</t>
    </rPh>
    <phoneticPr fontId="6"/>
  </si>
  <si>
    <t>産業 一郎</t>
    <rPh sb="0" eb="2">
      <t>サンギョウ</t>
    </rPh>
    <rPh sb="3" eb="5">
      <t>イチロウ</t>
    </rPh>
    <phoneticPr fontId="2"/>
  </si>
  <si>
    <t>6CHF3+Si3N4+6O2 → 6CO2+3SiF4+6HF+2N2</t>
    <phoneticPr fontId="2"/>
  </si>
  <si>
    <t>2CH2F2+SiO2+2O2 → SiF4+2CO2+2H2O</t>
    <phoneticPr fontId="2"/>
  </si>
  <si>
    <t>N2</t>
    <phoneticPr fontId="2"/>
  </si>
  <si>
    <t>非表示</t>
    <rPh sb="0" eb="3">
      <t>ヒヒョウジ</t>
    </rPh>
    <phoneticPr fontId="2"/>
  </si>
  <si>
    <t>反応式を任意記入の場合、記入必須の項目</t>
    <rPh sb="0" eb="2">
      <t>ハンノウ</t>
    </rPh>
    <rPh sb="2" eb="3">
      <t>シキ</t>
    </rPh>
    <rPh sb="4" eb="6">
      <t>ニンイ</t>
    </rPh>
    <rPh sb="6" eb="8">
      <t>キニュウ</t>
    </rPh>
    <rPh sb="9" eb="11">
      <t>バアイ</t>
    </rPh>
    <rPh sb="12" eb="14">
      <t>キニュウ</t>
    </rPh>
    <rPh sb="14" eb="16">
      <t>ヒッス</t>
    </rPh>
    <rPh sb="17" eb="19">
      <t>コウモク</t>
    </rPh>
    <phoneticPr fontId="2"/>
  </si>
  <si>
    <t>右欄に数量(kg)を入力</t>
    <rPh sb="0" eb="1">
      <t>ミギ</t>
    </rPh>
    <rPh sb="1" eb="2">
      <t>ラン</t>
    </rPh>
    <rPh sb="3" eb="5">
      <t>スウリョウ</t>
    </rPh>
    <rPh sb="10" eb="12">
      <t>ニュウリョク</t>
    </rPh>
    <phoneticPr fontId="2"/>
  </si>
  <si>
    <t>CO2（kg）</t>
    <phoneticPr fontId="2"/>
  </si>
  <si>
    <t>４　使用した（する）特定物質等の種類及び使用した（する）年月日</t>
    <phoneticPr fontId="2"/>
  </si>
  <si>
    <t xml:space="preserve"> *入荷数量が20kg以下の場合は全量を排出量としてもよい</t>
    <rPh sb="4" eb="5">
      <t>スウ</t>
    </rPh>
    <phoneticPr fontId="2"/>
  </si>
  <si>
    <t>別紙</t>
  </si>
  <si>
    <t>１　原料として使用した者の氏名又は名称及び住所並びに法人にあつては、その代表者の氏名</t>
    <phoneticPr fontId="2"/>
  </si>
  <si>
    <t>２　使用に係る設備及び貯蔵の場所</t>
    <phoneticPr fontId="2"/>
  </si>
  <si>
    <t>３　使用に係る設備機能及び構造</t>
    <phoneticPr fontId="2"/>
  </si>
  <si>
    <t>４　使用した特定物質等の種類及び使用した年月日</t>
    <phoneticPr fontId="2"/>
  </si>
  <si>
    <t>５　使用した特定物質等の入荷年月日、入荷数量及び入荷元</t>
    <phoneticPr fontId="2"/>
  </si>
  <si>
    <t>８　原料として使用した特定物質等の数量及び未反応の特定物質等にあつてはその数量</t>
    <phoneticPr fontId="2"/>
  </si>
  <si>
    <t>７　使用に係る反応の収率及び未反応の特定物質等がある場合には除害装置等により</t>
    <phoneticPr fontId="2"/>
  </si>
  <si>
    <t xml:space="preserve">  　当該特定物質等を除害した除害率</t>
    <phoneticPr fontId="2"/>
  </si>
  <si>
    <t>設備・貯蔵の場所</t>
    <rPh sb="3" eb="5">
      <t>チョゾウ</t>
    </rPh>
    <rPh sb="6" eb="8">
      <t>バショ</t>
    </rPh>
    <phoneticPr fontId="2"/>
  </si>
  <si>
    <t>※同じ設備が異なる複数の事業所にある場合は、「設備・貯蔵の場所」及び「住所」の欄に併記いただいて結構です。</t>
    <rPh sb="1" eb="2">
      <t>オナ</t>
    </rPh>
    <rPh sb="3" eb="5">
      <t>セツビ</t>
    </rPh>
    <rPh sb="6" eb="7">
      <t>コト</t>
    </rPh>
    <rPh sb="9" eb="11">
      <t>フクスウ</t>
    </rPh>
    <rPh sb="12" eb="14">
      <t>ジギョウ</t>
    </rPh>
    <rPh sb="14" eb="15">
      <t>ショ</t>
    </rPh>
    <rPh sb="18" eb="20">
      <t>バアイ</t>
    </rPh>
    <rPh sb="23" eb="25">
      <t>セツビ</t>
    </rPh>
    <rPh sb="26" eb="28">
      <t>チョゾウ</t>
    </rPh>
    <rPh sb="29" eb="31">
      <t>バショ</t>
    </rPh>
    <rPh sb="32" eb="33">
      <t>オヨ</t>
    </rPh>
    <rPh sb="35" eb="37">
      <t>ジュウショ</t>
    </rPh>
    <rPh sb="39" eb="40">
      <t>ラン</t>
    </rPh>
    <rPh sb="41" eb="43">
      <t>ヘイキ</t>
    </rPh>
    <rPh sb="48" eb="50">
      <t>ケッコウ</t>
    </rPh>
    <phoneticPr fontId="2"/>
  </si>
  <si>
    <t>２　別紙は、別紙１に記載される者ごとにそれぞれ作成し、その同意書を添付すること。</t>
    <phoneticPr fontId="2"/>
  </si>
  <si>
    <t>1234567890123</t>
    <phoneticPr fontId="2"/>
  </si>
  <si>
    <t>反応の収率（IPCC table6-3)</t>
    <rPh sb="0" eb="2">
      <t>ハンノウ</t>
    </rPh>
    <rPh sb="3" eb="5">
      <t>シュウリツ</t>
    </rPh>
    <phoneticPr fontId="2"/>
  </si>
  <si>
    <t>除害率（IPCC table6.17(updated)）</t>
    <rPh sb="0" eb="1">
      <t>ジョ</t>
    </rPh>
    <rPh sb="1" eb="2">
      <t>ガイ</t>
    </rPh>
    <rPh sb="2" eb="3">
      <t>リツ</t>
    </rPh>
    <phoneticPr fontId="2"/>
  </si>
  <si>
    <r>
      <t>4CH</t>
    </r>
    <r>
      <rPr>
        <vertAlign val="subscript"/>
        <sz val="11"/>
        <color theme="1"/>
        <rFont val="Meiryo UI"/>
        <family val="3"/>
        <charset val="128"/>
      </rPr>
      <t>3</t>
    </r>
    <r>
      <rPr>
        <sz val="11"/>
        <color theme="1"/>
        <rFont val="Meiryo UI"/>
        <family val="3"/>
        <charset val="128"/>
      </rPr>
      <t>F+SiO2+6O2 → 4CO2+SiF4+6H2O</t>
    </r>
    <phoneticPr fontId="2"/>
  </si>
  <si>
    <r>
      <t>6CH</t>
    </r>
    <r>
      <rPr>
        <vertAlign val="subscript"/>
        <sz val="11"/>
        <color theme="1"/>
        <rFont val="Meiryo UI"/>
        <family val="3"/>
        <charset val="128"/>
      </rPr>
      <t>2</t>
    </r>
    <r>
      <rPr>
        <sz val="11"/>
        <color theme="1"/>
        <rFont val="Meiryo UI"/>
        <family val="3"/>
        <charset val="128"/>
      </rPr>
      <t>F</t>
    </r>
    <r>
      <rPr>
        <vertAlign val="subscript"/>
        <sz val="11"/>
        <color theme="1"/>
        <rFont val="Meiryo UI"/>
        <family val="3"/>
        <charset val="128"/>
      </rPr>
      <t>2</t>
    </r>
    <r>
      <rPr>
        <sz val="11"/>
        <color theme="1"/>
        <rFont val="Meiryo UI"/>
        <family val="3"/>
        <charset val="128"/>
      </rPr>
      <t>+3O</t>
    </r>
    <r>
      <rPr>
        <vertAlign val="subscript"/>
        <sz val="11"/>
        <color theme="1"/>
        <rFont val="Meiryo UI"/>
        <family val="3"/>
        <charset val="128"/>
      </rPr>
      <t>2</t>
    </r>
    <r>
      <rPr>
        <sz val="11"/>
        <color theme="1"/>
        <rFont val="Meiryo UI"/>
        <family val="3"/>
        <charset val="128"/>
      </rPr>
      <t>+Si3N</t>
    </r>
    <r>
      <rPr>
        <vertAlign val="subscript"/>
        <sz val="11"/>
        <color theme="1"/>
        <rFont val="Meiryo UI"/>
        <family val="3"/>
        <charset val="128"/>
      </rPr>
      <t>4</t>
    </r>
    <r>
      <rPr>
        <sz val="11"/>
        <color theme="1"/>
        <rFont val="Meiryo UI"/>
        <family val="3"/>
        <charset val="128"/>
      </rPr>
      <t xml:space="preserve"> → 3SiF</t>
    </r>
    <r>
      <rPr>
        <vertAlign val="subscript"/>
        <sz val="11"/>
        <color theme="1"/>
        <rFont val="Meiryo UI"/>
        <family val="3"/>
        <charset val="128"/>
      </rPr>
      <t>4</t>
    </r>
    <r>
      <rPr>
        <sz val="11"/>
        <color theme="1"/>
        <rFont val="Meiryo UI"/>
        <family val="3"/>
        <charset val="128"/>
      </rPr>
      <t>+2HCN+2NH</t>
    </r>
    <r>
      <rPr>
        <vertAlign val="subscript"/>
        <sz val="11"/>
        <color theme="1"/>
        <rFont val="Meiryo UI"/>
        <family val="3"/>
        <charset val="128"/>
      </rPr>
      <t>3</t>
    </r>
    <r>
      <rPr>
        <sz val="11"/>
        <color theme="1"/>
        <rFont val="Meiryo UI"/>
        <family val="3"/>
        <charset val="128"/>
      </rPr>
      <t>+4CO+2H</t>
    </r>
    <r>
      <rPr>
        <vertAlign val="subscript"/>
        <sz val="11"/>
        <color theme="1"/>
        <rFont val="Meiryo UI"/>
        <family val="3"/>
        <charset val="128"/>
      </rPr>
      <t>2</t>
    </r>
    <r>
      <rPr>
        <sz val="11"/>
        <color theme="1"/>
        <rFont val="Meiryo UI"/>
        <family val="3"/>
        <charset val="128"/>
      </rPr>
      <t>O</t>
    </r>
    <phoneticPr fontId="2"/>
  </si>
  <si>
    <r>
      <t>4CH</t>
    </r>
    <r>
      <rPr>
        <vertAlign val="subscript"/>
        <sz val="11"/>
        <color theme="1"/>
        <rFont val="Meiryo UI"/>
        <family val="3"/>
        <charset val="128"/>
      </rPr>
      <t>3</t>
    </r>
    <r>
      <rPr>
        <sz val="11"/>
        <color theme="1"/>
        <rFont val="Meiryo UI"/>
        <family val="3"/>
        <charset val="128"/>
      </rPr>
      <t>F+SiO</t>
    </r>
    <r>
      <rPr>
        <vertAlign val="subscript"/>
        <sz val="11"/>
        <color theme="1"/>
        <rFont val="Meiryo UI"/>
        <family val="3"/>
        <charset val="128"/>
      </rPr>
      <t>2</t>
    </r>
    <r>
      <rPr>
        <sz val="11"/>
        <color theme="1"/>
        <rFont val="Meiryo UI"/>
        <family val="3"/>
        <charset val="128"/>
      </rPr>
      <t>+6O</t>
    </r>
    <r>
      <rPr>
        <vertAlign val="subscript"/>
        <sz val="11"/>
        <color theme="1"/>
        <rFont val="Meiryo UI"/>
        <family val="3"/>
        <charset val="128"/>
      </rPr>
      <t>2</t>
    </r>
    <r>
      <rPr>
        <sz val="11"/>
        <color theme="1"/>
        <rFont val="Meiryo UI"/>
        <family val="3"/>
        <charset val="128"/>
      </rPr>
      <t xml:space="preserve"> → 4CO</t>
    </r>
    <r>
      <rPr>
        <vertAlign val="subscript"/>
        <sz val="11"/>
        <color theme="1"/>
        <rFont val="Meiryo UI"/>
        <family val="3"/>
        <charset val="128"/>
      </rPr>
      <t>2</t>
    </r>
    <r>
      <rPr>
        <sz val="11"/>
        <color theme="1"/>
        <rFont val="Meiryo UI"/>
        <family val="3"/>
        <charset val="128"/>
      </rPr>
      <t>+SiF</t>
    </r>
    <r>
      <rPr>
        <vertAlign val="subscript"/>
        <sz val="11"/>
        <color theme="1"/>
        <rFont val="Meiryo UI"/>
        <family val="3"/>
        <charset val="128"/>
      </rPr>
      <t>4</t>
    </r>
    <r>
      <rPr>
        <sz val="11"/>
        <color theme="1"/>
        <rFont val="Meiryo UI"/>
        <family val="3"/>
        <charset val="128"/>
      </rPr>
      <t>+6H</t>
    </r>
    <r>
      <rPr>
        <vertAlign val="subscript"/>
        <sz val="11"/>
        <color theme="1"/>
        <rFont val="Meiryo UI"/>
        <family val="3"/>
        <charset val="128"/>
      </rPr>
      <t>2</t>
    </r>
    <r>
      <rPr>
        <sz val="11"/>
        <color theme="1"/>
        <rFont val="Meiryo UI"/>
        <family val="3"/>
        <charset val="128"/>
      </rPr>
      <t>O</t>
    </r>
    <phoneticPr fontId="2"/>
  </si>
  <si>
    <r>
      <t>2CHF</t>
    </r>
    <r>
      <rPr>
        <vertAlign val="subscript"/>
        <sz val="11"/>
        <color theme="1"/>
        <rFont val="Meiryo UI"/>
        <family val="3"/>
        <charset val="128"/>
      </rPr>
      <t>3</t>
    </r>
    <r>
      <rPr>
        <sz val="11"/>
        <color theme="1"/>
        <rFont val="Meiryo UI"/>
        <family val="3"/>
        <charset val="128"/>
      </rPr>
      <t>+SiO</t>
    </r>
    <r>
      <rPr>
        <vertAlign val="subscript"/>
        <sz val="11"/>
        <color theme="1"/>
        <rFont val="Meiryo UI"/>
        <family val="3"/>
        <charset val="128"/>
      </rPr>
      <t>2</t>
    </r>
    <r>
      <rPr>
        <sz val="11"/>
        <color theme="1"/>
        <rFont val="Meiryo UI"/>
        <family val="3"/>
        <charset val="128"/>
      </rPr>
      <t>+O</t>
    </r>
    <r>
      <rPr>
        <vertAlign val="subscript"/>
        <sz val="11"/>
        <color theme="1"/>
        <rFont val="Meiryo UI"/>
        <family val="3"/>
        <charset val="128"/>
      </rPr>
      <t>2</t>
    </r>
    <r>
      <rPr>
        <sz val="11"/>
        <color theme="1"/>
        <rFont val="Meiryo UI"/>
        <family val="3"/>
        <charset val="128"/>
      </rPr>
      <t xml:space="preserve"> → 2CO</t>
    </r>
    <r>
      <rPr>
        <vertAlign val="subscript"/>
        <sz val="11"/>
        <color theme="1"/>
        <rFont val="Meiryo UI"/>
        <family val="3"/>
        <charset val="128"/>
      </rPr>
      <t>2</t>
    </r>
    <r>
      <rPr>
        <sz val="11"/>
        <color theme="1"/>
        <rFont val="Meiryo UI"/>
        <family val="3"/>
        <charset val="128"/>
      </rPr>
      <t>+SiF</t>
    </r>
    <r>
      <rPr>
        <vertAlign val="subscript"/>
        <sz val="11"/>
        <color theme="1"/>
        <rFont val="Meiryo UI"/>
        <family val="3"/>
        <charset val="128"/>
      </rPr>
      <t>4</t>
    </r>
    <r>
      <rPr>
        <sz val="11"/>
        <color theme="1"/>
        <rFont val="Meiryo UI"/>
        <family val="3"/>
        <charset val="128"/>
      </rPr>
      <t>+2HF</t>
    </r>
    <phoneticPr fontId="2"/>
  </si>
  <si>
    <r>
      <t>2CH</t>
    </r>
    <r>
      <rPr>
        <vertAlign val="subscript"/>
        <sz val="11"/>
        <color theme="1"/>
        <rFont val="Meiryo UI"/>
        <family val="3"/>
        <charset val="128"/>
      </rPr>
      <t>2</t>
    </r>
    <r>
      <rPr>
        <sz val="11"/>
        <color theme="1"/>
        <rFont val="Meiryo UI"/>
        <family val="3"/>
        <charset val="128"/>
      </rPr>
      <t>F</t>
    </r>
    <r>
      <rPr>
        <vertAlign val="subscript"/>
        <sz val="11"/>
        <color theme="1"/>
        <rFont val="Meiryo UI"/>
        <family val="3"/>
        <charset val="128"/>
      </rPr>
      <t>2</t>
    </r>
    <r>
      <rPr>
        <sz val="11"/>
        <color theme="1"/>
        <rFont val="Meiryo UI"/>
        <family val="3"/>
        <charset val="128"/>
      </rPr>
      <t>+SiO</t>
    </r>
    <r>
      <rPr>
        <vertAlign val="subscript"/>
        <sz val="11"/>
        <color theme="1"/>
        <rFont val="Meiryo UI"/>
        <family val="3"/>
        <charset val="128"/>
      </rPr>
      <t>2</t>
    </r>
    <r>
      <rPr>
        <sz val="11"/>
        <color theme="1"/>
        <rFont val="Meiryo UI"/>
        <family val="3"/>
        <charset val="128"/>
      </rPr>
      <t>+2O</t>
    </r>
    <r>
      <rPr>
        <vertAlign val="subscript"/>
        <sz val="11"/>
        <color theme="1"/>
        <rFont val="Meiryo UI"/>
        <family val="3"/>
        <charset val="128"/>
      </rPr>
      <t>2</t>
    </r>
    <r>
      <rPr>
        <sz val="11"/>
        <color theme="1"/>
        <rFont val="Meiryo UI"/>
        <family val="3"/>
        <charset val="128"/>
      </rPr>
      <t xml:space="preserve"> → SiF</t>
    </r>
    <r>
      <rPr>
        <vertAlign val="subscript"/>
        <sz val="11"/>
        <color theme="1"/>
        <rFont val="Meiryo UI"/>
        <family val="3"/>
        <charset val="128"/>
      </rPr>
      <t>4</t>
    </r>
    <r>
      <rPr>
        <sz val="11"/>
        <color theme="1"/>
        <rFont val="Meiryo UI"/>
        <family val="3"/>
        <charset val="128"/>
      </rPr>
      <t>+2CO</t>
    </r>
    <r>
      <rPr>
        <vertAlign val="subscript"/>
        <sz val="11"/>
        <color theme="1"/>
        <rFont val="Meiryo UI"/>
        <family val="3"/>
        <charset val="128"/>
      </rPr>
      <t>2</t>
    </r>
    <r>
      <rPr>
        <sz val="11"/>
        <color theme="1"/>
        <rFont val="Meiryo UI"/>
        <family val="3"/>
        <charset val="128"/>
      </rPr>
      <t>+2H</t>
    </r>
    <r>
      <rPr>
        <vertAlign val="subscript"/>
        <sz val="11"/>
        <color theme="1"/>
        <rFont val="Meiryo UI"/>
        <family val="3"/>
        <charset val="128"/>
      </rPr>
      <t>2</t>
    </r>
    <r>
      <rPr>
        <sz val="11"/>
        <color theme="1"/>
        <rFont val="Meiryo UI"/>
        <family val="3"/>
        <charset val="128"/>
      </rPr>
      <t>O</t>
    </r>
    <phoneticPr fontId="2"/>
  </si>
  <si>
    <r>
      <t>6CHF</t>
    </r>
    <r>
      <rPr>
        <vertAlign val="subscript"/>
        <sz val="11"/>
        <color theme="1"/>
        <rFont val="Meiryo UI"/>
        <family val="3"/>
        <charset val="128"/>
      </rPr>
      <t>3</t>
    </r>
    <r>
      <rPr>
        <sz val="11"/>
        <color theme="1"/>
        <rFont val="Meiryo UI"/>
        <family val="3"/>
        <charset val="128"/>
      </rPr>
      <t>+Si</t>
    </r>
    <r>
      <rPr>
        <vertAlign val="subscript"/>
        <sz val="11"/>
        <color theme="1"/>
        <rFont val="Meiryo UI"/>
        <family val="3"/>
        <charset val="128"/>
      </rPr>
      <t>3</t>
    </r>
    <r>
      <rPr>
        <sz val="11"/>
        <color theme="1"/>
        <rFont val="Meiryo UI"/>
        <family val="3"/>
        <charset val="128"/>
      </rPr>
      <t>N</t>
    </r>
    <r>
      <rPr>
        <vertAlign val="subscript"/>
        <sz val="11"/>
        <color theme="1"/>
        <rFont val="Meiryo UI"/>
        <family val="3"/>
        <charset val="128"/>
      </rPr>
      <t>4</t>
    </r>
    <r>
      <rPr>
        <sz val="11"/>
        <color theme="1"/>
        <rFont val="Meiryo UI"/>
        <family val="3"/>
        <charset val="128"/>
      </rPr>
      <t>+6O</t>
    </r>
    <r>
      <rPr>
        <vertAlign val="subscript"/>
        <sz val="11"/>
        <color theme="1"/>
        <rFont val="Meiryo UI"/>
        <family val="3"/>
        <charset val="128"/>
      </rPr>
      <t>2</t>
    </r>
    <r>
      <rPr>
        <sz val="11"/>
        <color theme="1"/>
        <rFont val="Meiryo UI"/>
        <family val="3"/>
        <charset val="128"/>
      </rPr>
      <t xml:space="preserve"> → 6CO</t>
    </r>
    <r>
      <rPr>
        <vertAlign val="subscript"/>
        <sz val="11"/>
        <color theme="1"/>
        <rFont val="Meiryo UI"/>
        <family val="3"/>
        <charset val="128"/>
      </rPr>
      <t>2</t>
    </r>
    <r>
      <rPr>
        <sz val="11"/>
        <color theme="1"/>
        <rFont val="Meiryo UI"/>
        <family val="3"/>
        <charset val="128"/>
      </rPr>
      <t>+3SiF</t>
    </r>
    <r>
      <rPr>
        <vertAlign val="subscript"/>
        <sz val="11"/>
        <color theme="1"/>
        <rFont val="Meiryo UI"/>
        <family val="3"/>
        <charset val="128"/>
      </rPr>
      <t>4</t>
    </r>
    <r>
      <rPr>
        <sz val="11"/>
        <color theme="1"/>
        <rFont val="Meiryo UI"/>
        <family val="3"/>
        <charset val="128"/>
      </rPr>
      <t>+6HF+2N</t>
    </r>
    <r>
      <rPr>
        <b/>
        <vertAlign val="subscript"/>
        <sz val="11"/>
        <color theme="1"/>
        <rFont val="Meiryo UI"/>
        <family val="3"/>
        <charset val="128"/>
      </rPr>
      <t>2</t>
    </r>
    <phoneticPr fontId="2"/>
  </si>
  <si>
    <t>HFC-32</t>
  </si>
  <si>
    <t>HFC-32</t>
    <phoneticPr fontId="2"/>
  </si>
  <si>
    <t>HFC-41</t>
  </si>
  <si>
    <t>HFC-41</t>
    <phoneticPr fontId="2"/>
  </si>
  <si>
    <t>HFC-23</t>
    <phoneticPr fontId="2"/>
  </si>
  <si>
    <t>HFC-125</t>
    <phoneticPr fontId="2"/>
  </si>
  <si>
    <t>HFC-23</t>
    <phoneticPr fontId="6"/>
  </si>
  <si>
    <t>HFC-32</t>
    <phoneticPr fontId="6"/>
  </si>
  <si>
    <t>HFC-41</t>
    <phoneticPr fontId="6"/>
  </si>
  <si>
    <t>必須項目、ただし海外事業者の場合は任意</t>
    <rPh sb="0" eb="2">
      <t>ヒッス</t>
    </rPh>
    <rPh sb="2" eb="4">
      <t>コウモク</t>
    </rPh>
    <rPh sb="8" eb="10">
      <t>カイガイ</t>
    </rPh>
    <rPh sb="10" eb="13">
      <t>ジギョウシャ</t>
    </rPh>
    <rPh sb="14" eb="16">
      <t>バアイ</t>
    </rPh>
    <rPh sb="17" eb="19">
      <t>ニンイ</t>
    </rPh>
    <phoneticPr fontId="2"/>
  </si>
  <si>
    <t>申請日を記入ください</t>
    <rPh sb="0" eb="2">
      <t>シンセイ</t>
    </rPh>
    <rPh sb="2" eb="3">
      <t>ヒ</t>
    </rPh>
    <rPh sb="4" eb="6">
      <t>キニュウ</t>
    </rPh>
    <phoneticPr fontId="2"/>
  </si>
  <si>
    <t>※海外事業者が使用者の場合、同意書を添付願います。</t>
    <rPh sb="1" eb="3">
      <t>カイガイ</t>
    </rPh>
    <rPh sb="3" eb="6">
      <t>ジギョウシャ</t>
    </rPh>
    <rPh sb="7" eb="10">
      <t>シヨウシャ</t>
    </rPh>
    <rPh sb="11" eb="13">
      <t>バアイ</t>
    </rPh>
    <rPh sb="14" eb="17">
      <t>ドウイショ</t>
    </rPh>
    <rPh sb="18" eb="20">
      <t>テンプ</t>
    </rPh>
    <rPh sb="20" eb="21">
      <t>ネガ</t>
    </rPh>
    <phoneticPr fontId="2"/>
  </si>
  <si>
    <t>　（様式は任意）</t>
    <rPh sb="2" eb="4">
      <t>ヨウシキ</t>
    </rPh>
    <rPh sb="5" eb="7">
      <t>ニンイ</t>
    </rPh>
    <phoneticPr fontId="2"/>
  </si>
  <si>
    <t>ABC株式会社</t>
    <rPh sb="3" eb="7">
      <t>カブシキガイシャ</t>
    </rPh>
    <phoneticPr fontId="2"/>
  </si>
  <si>
    <t>　  使用されることが確実である場合について、この様式による要領で作成する場合にあっては、</t>
    <phoneticPr fontId="2"/>
  </si>
  <si>
    <t xml:space="preserve"> 　 原料として使用された場合に係る相当用語を原料として使用されることが確実である場合に</t>
    <phoneticPr fontId="2"/>
  </si>
  <si>
    <t xml:space="preserve"> 　 係る相当用語に書き換えるものとすること。</t>
    <phoneticPr fontId="2"/>
  </si>
  <si>
    <t>選択肢がない場合は除害率を入力</t>
    <rPh sb="0" eb="3">
      <t>センタクシ</t>
    </rPh>
    <rPh sb="6" eb="8">
      <t>バアイ</t>
    </rPh>
    <rPh sb="9" eb="11">
      <t>ジョガイ</t>
    </rPh>
    <rPh sb="11" eb="12">
      <t>リツ</t>
    </rPh>
    <rPh sb="13" eb="15">
      <t>ニュウリョク</t>
    </rPh>
    <phoneticPr fontId="2"/>
  </si>
  <si>
    <t>法人番号（１３桁）</t>
    <rPh sb="0" eb="2">
      <t>ホウジン</t>
    </rPh>
    <rPh sb="2" eb="4">
      <t>バンゴウ</t>
    </rPh>
    <rPh sb="7" eb="8">
      <t>ケタ</t>
    </rPh>
    <phoneticPr fontId="2"/>
  </si>
  <si>
    <t>必須項目：代表者名</t>
    <rPh sb="5" eb="8">
      <t>ダイヒョウシャ</t>
    </rPh>
    <rPh sb="8" eb="9">
      <t>メイ</t>
    </rPh>
    <phoneticPr fontId="2"/>
  </si>
  <si>
    <t>必須項目：本社住所</t>
    <rPh sb="5" eb="7">
      <t>ホンシャ</t>
    </rPh>
    <rPh sb="7" eb="9">
      <t>ジュウショ</t>
    </rPh>
    <phoneticPr fontId="2"/>
  </si>
  <si>
    <t>必須項目：代表者の役職</t>
    <rPh sb="5" eb="8">
      <t>ダイヒョウシャ</t>
    </rPh>
    <rPh sb="9" eb="11">
      <t>ヤクショク</t>
    </rPh>
    <phoneticPr fontId="2"/>
  </si>
  <si>
    <t>必須項目：国内事業者の名称</t>
    <rPh sb="0" eb="2">
      <t>ヒッス</t>
    </rPh>
    <rPh sb="2" eb="4">
      <t>コウモク</t>
    </rPh>
    <rPh sb="5" eb="7">
      <t>コクナイ</t>
    </rPh>
    <rPh sb="7" eb="10">
      <t>ジギョウシャ</t>
    </rPh>
    <rPh sb="11" eb="13">
      <t>メイショウ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</si>
</sst>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_);[Red]\(0.0\)"/>
    <numFmt numFmtId="177" formatCode="[$-411]ggge&quot;年&quot;m&quot;月&quot;d&quot;日&quot;;@"/>
    <numFmt numFmtId="178" formatCode="#,##0.0;[Red]\-#,##0.0"/>
    <numFmt numFmtId="179" formatCode="#,##0.0_);[Red]\(#,##0.0\)"/>
    <numFmt numFmtId="180" formatCode="0.0%"/>
    <numFmt numFmtId="181" formatCode="#,##0_ "/>
    <numFmt numFmtId="182" formatCode="#,##0_ ;[Red]\-#,##0\ "/>
    <numFmt numFmtId="183" formatCode="#,##0.0_ "/>
    <numFmt numFmtId="184" formatCode="0.0"/>
    <numFmt numFmtId="185" formatCode="#,##0_);[Red]\(#,##0\)"/>
    <numFmt numFmtId="186" formatCode="#,##0.00_ "/>
    <numFmt numFmtId="187" formatCode="0_ "/>
    <numFmt numFmtId="188" formatCode="&quot;法人番号&quot;\ @"/>
  </numFmts>
  <fonts count="49">
    <font>
      <sz val="11"/>
      <color theme="1"/>
      <name val="ＭＳ ゴシック"/>
      <family val="2"/>
      <charset val="128"/>
    </font>
    <font>
      <sz val="11"/>
      <color theme="1"/>
      <name val="游ゴシック"/>
      <family val="2"/>
      <charset val="128"/>
      <scheme val="minor"/>
    </font>
    <font>
      <sz val="6"/>
      <name val="ＭＳ ゴシック"/>
      <family val="2"/>
      <charset val="128"/>
    </font>
    <font>
      <sz val="11"/>
      <color rgb="FFFF0000"/>
      <name val="ＭＳ ゴシック"/>
      <family val="2"/>
      <charset val="128"/>
    </font>
    <font>
      <sz val="11"/>
      <name val="ＭＳ Ｐゴシック"/>
      <family val="3"/>
      <charset val="128"/>
    </font>
    <font>
      <sz val="12"/>
      <name val="ＭＳ Ｐ明朝"/>
      <family val="1"/>
      <charset val="128"/>
    </font>
    <font>
      <sz val="6"/>
      <name val="ＭＳ Ｐゴシック"/>
      <family val="3"/>
      <charset val="128"/>
    </font>
    <font>
      <sz val="11"/>
      <name val="ＭＳ Ｐ明朝"/>
      <family val="1"/>
      <charset val="128"/>
    </font>
    <font>
      <sz val="11"/>
      <color rgb="FF000000"/>
      <name val="ＭＳ 明朝"/>
      <family val="1"/>
      <charset val="128"/>
    </font>
    <font>
      <sz val="12"/>
      <color rgb="FF000000"/>
      <name val="ＭＳ 明朝"/>
      <family val="1"/>
      <charset val="128"/>
    </font>
    <font>
      <sz val="11"/>
      <name val="ＭＳ 明朝"/>
      <family val="1"/>
      <charset val="128"/>
    </font>
    <font>
      <sz val="11"/>
      <color rgb="FFFF0000"/>
      <name val="ＭＳ ゴシック"/>
      <family val="3"/>
      <charset val="128"/>
    </font>
    <font>
      <sz val="11"/>
      <color theme="1"/>
      <name val="ＭＳ ゴシック"/>
      <family val="2"/>
      <charset val="128"/>
    </font>
    <font>
      <sz val="11"/>
      <name val="ＭＳ ゴシック"/>
      <family val="2"/>
      <charset val="128"/>
    </font>
    <font>
      <sz val="11"/>
      <name val="ＭＳ ゴシック"/>
      <family val="3"/>
      <charset val="128"/>
    </font>
    <font>
      <sz val="11"/>
      <name val="Meiryo UI"/>
      <family val="3"/>
      <charset val="128"/>
    </font>
    <font>
      <sz val="10"/>
      <name val="Meiryo UI"/>
      <family val="3"/>
      <charset val="128"/>
    </font>
    <font>
      <b/>
      <sz val="16"/>
      <name val="Meiryo UI"/>
      <family val="3"/>
      <charset val="128"/>
    </font>
    <font>
      <b/>
      <sz val="11"/>
      <name val="ＭＳ Ｐゴシック"/>
      <family val="3"/>
      <charset val="128"/>
    </font>
    <font>
      <u/>
      <sz val="11"/>
      <color theme="10"/>
      <name val="ＭＳ Ｐゴシック"/>
      <family val="3"/>
      <charset val="128"/>
    </font>
    <font>
      <u/>
      <sz val="11"/>
      <color theme="10"/>
      <name val="Meiryo UI"/>
      <family val="3"/>
      <charset val="128"/>
    </font>
    <font>
      <b/>
      <sz val="12"/>
      <name val="Meiryo UI"/>
      <family val="3"/>
      <charset val="128"/>
    </font>
    <font>
      <b/>
      <sz val="11"/>
      <name val="Meiryo UI"/>
      <family val="3"/>
      <charset val="128"/>
    </font>
    <font>
      <sz val="12"/>
      <name val="ＭＳ 明朝"/>
      <family val="1"/>
      <charset val="128"/>
    </font>
    <font>
      <b/>
      <sz val="11"/>
      <color theme="1"/>
      <name val="ＭＳ ゴシック"/>
      <family val="3"/>
      <charset val="128"/>
    </font>
    <font>
      <b/>
      <sz val="11"/>
      <name val="ＭＳ ゴシック"/>
      <family val="3"/>
      <charset val="128"/>
    </font>
    <font>
      <sz val="12"/>
      <name val="Meiryo UI"/>
      <family val="3"/>
      <charset val="128"/>
    </font>
    <font>
      <sz val="12"/>
      <color theme="1"/>
      <name val="Meiryo UI"/>
      <family val="3"/>
      <charset val="128"/>
    </font>
    <font>
      <sz val="12"/>
      <color rgb="FF000000"/>
      <name val="Meiryo UI"/>
      <family val="3"/>
      <charset val="128"/>
    </font>
    <font>
      <sz val="12"/>
      <color rgb="FFFF0000"/>
      <name val="Meiryo UI"/>
      <family val="3"/>
      <charset val="128"/>
    </font>
    <font>
      <u/>
      <sz val="10"/>
      <color theme="1"/>
      <name val="ＭＳ ゴシック"/>
      <family val="3"/>
      <charset val="128"/>
    </font>
    <font>
      <sz val="16"/>
      <color rgb="FF0000FF"/>
      <name val="Meiryo UI"/>
      <family val="3"/>
      <charset val="128"/>
    </font>
    <font>
      <sz val="16"/>
      <color theme="1"/>
      <name val="ＭＳ ゴシック"/>
      <family val="2"/>
      <charset val="128"/>
    </font>
    <font>
      <sz val="16"/>
      <color rgb="FFFF0000"/>
      <name val="Meiryo UI"/>
      <family val="3"/>
      <charset val="128"/>
    </font>
    <font>
      <b/>
      <sz val="11"/>
      <color theme="1"/>
      <name val="ＭＳ ゴシック"/>
      <family val="2"/>
      <charset val="128"/>
    </font>
    <font>
      <sz val="9"/>
      <name val="Meiryo UI"/>
      <family val="3"/>
      <charset val="128"/>
    </font>
    <font>
      <sz val="8"/>
      <color theme="1"/>
      <name val="ＭＳ ゴシック"/>
      <family val="3"/>
      <charset val="128"/>
    </font>
    <font>
      <b/>
      <sz val="14"/>
      <color theme="1"/>
      <name val="ＭＳ ゴシック"/>
      <family val="3"/>
      <charset val="128"/>
    </font>
    <font>
      <u/>
      <sz val="11"/>
      <color theme="1"/>
      <name val="ＭＳ ゴシック"/>
      <family val="2"/>
      <charset val="128"/>
    </font>
    <font>
      <sz val="11"/>
      <color theme="1"/>
      <name val="Meiryo UI"/>
      <family val="3"/>
      <charset val="128"/>
    </font>
    <font>
      <sz val="11"/>
      <color rgb="FFFF0000"/>
      <name val="游ゴシック"/>
      <family val="2"/>
      <charset val="128"/>
      <scheme val="minor"/>
    </font>
    <font>
      <sz val="11"/>
      <color theme="0" tint="-0.34998626667073579"/>
      <name val="游ゴシック"/>
      <family val="2"/>
      <charset val="128"/>
      <scheme val="minor"/>
    </font>
    <font>
      <b/>
      <sz val="11"/>
      <color theme="8"/>
      <name val="ＭＳ ゴシック"/>
      <family val="3"/>
      <charset val="128"/>
    </font>
    <font>
      <b/>
      <sz val="9"/>
      <color indexed="81"/>
      <name val="MS P ゴシック"/>
      <family val="3"/>
      <charset val="128"/>
    </font>
    <font>
      <vertAlign val="subscript"/>
      <sz val="11"/>
      <color theme="1"/>
      <name val="Meiryo UI"/>
      <family val="3"/>
      <charset val="128"/>
    </font>
    <font>
      <b/>
      <vertAlign val="subscript"/>
      <sz val="11"/>
      <color theme="1"/>
      <name val="Meiryo UI"/>
      <family val="3"/>
      <charset val="128"/>
    </font>
    <font>
      <b/>
      <sz val="11"/>
      <color theme="1"/>
      <name val="Meiryo UI"/>
      <family val="3"/>
      <charset val="128"/>
    </font>
    <font>
      <sz val="11"/>
      <color rgb="FF000000"/>
      <name val="Meiryo UI"/>
      <family val="3"/>
      <charset val="128"/>
    </font>
    <font>
      <sz val="11"/>
      <color theme="0" tint="-0.34998626667073579"/>
      <name val="ＭＳ Ｐ明朝"/>
      <family val="1"/>
      <charset val="128"/>
    </font>
  </fonts>
  <fills count="15">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DDD9C4"/>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gradientFill degree="45">
        <stop position="0">
          <color theme="9" tint="0.80001220740379042"/>
        </stop>
        <stop position="1">
          <color theme="7" tint="0.80001220740379042"/>
        </stop>
      </gradientFill>
    </fill>
    <fill>
      <patternFill patternType="solid">
        <fgColor theme="4" tint="0.79998168889431442"/>
        <bgColor indexed="64"/>
      </patternFill>
    </fill>
    <fill>
      <patternFill patternType="solid">
        <fgColor theme="7" tint="0.59999389629810485"/>
        <bgColor indexed="64"/>
      </patternFill>
    </fill>
    <fill>
      <gradientFill degree="45">
        <stop position="0">
          <color theme="0" tint="-5.0965910824915313E-2"/>
        </stop>
        <stop position="1">
          <color theme="7" tint="0.80001220740379042"/>
        </stop>
      </gradientFill>
    </fill>
    <fill>
      <patternFill patternType="solid">
        <fgColor theme="0" tint="-4.9989318521683403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style="hair">
        <color indexed="64"/>
      </left>
      <right/>
      <top style="thin">
        <color indexed="64"/>
      </top>
      <bottom style="thin">
        <color indexed="64"/>
      </bottom>
      <diagonal/>
    </border>
  </borders>
  <cellStyleXfs count="7">
    <xf numFmtId="0" fontId="0" fillId="0" borderId="0">
      <alignment vertical="center"/>
    </xf>
    <xf numFmtId="0" fontId="4" fillId="0" borderId="0"/>
    <xf numFmtId="9"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19" fillId="0" borderId="0" applyNumberFormat="0" applyFill="0" applyBorder="0" applyAlignment="0" applyProtection="0"/>
    <xf numFmtId="0" fontId="4" fillId="0" borderId="0">
      <alignment vertical="center"/>
    </xf>
    <xf numFmtId="0" fontId="1" fillId="0" borderId="0">
      <alignment vertical="center"/>
    </xf>
  </cellStyleXfs>
  <cellXfs count="255">
    <xf numFmtId="0" fontId="0" fillId="0" borderId="0" xfId="0">
      <alignment vertical="center"/>
    </xf>
    <xf numFmtId="0" fontId="0" fillId="0" borderId="0" xfId="0" applyAlignment="1">
      <alignment vertical="center" wrapText="1"/>
    </xf>
    <xf numFmtId="0" fontId="5" fillId="0" borderId="0" xfId="1" applyFont="1" applyAlignment="1">
      <alignment vertical="center"/>
    </xf>
    <xf numFmtId="0" fontId="7" fillId="0" borderId="0" xfId="1" applyFont="1" applyAlignment="1">
      <alignment horizontal="left" vertical="center" indent="1"/>
    </xf>
    <xf numFmtId="0" fontId="4" fillId="0" borderId="0" xfId="1"/>
    <xf numFmtId="0" fontId="8" fillId="0" borderId="0" xfId="1" applyFont="1" applyAlignment="1">
      <alignment vertical="center"/>
    </xf>
    <xf numFmtId="0" fontId="5" fillId="0" borderId="0" xfId="1" applyFont="1"/>
    <xf numFmtId="0" fontId="7" fillId="0" borderId="0" xfId="1" applyFont="1" applyAlignment="1">
      <alignment vertical="center"/>
    </xf>
    <xf numFmtId="0" fontId="9" fillId="0" borderId="0" xfId="1" applyFont="1" applyAlignment="1">
      <alignment horizontal="left" vertical="center"/>
    </xf>
    <xf numFmtId="0" fontId="8" fillId="0" borderId="0" xfId="1" applyFont="1" applyAlignment="1">
      <alignment horizontal="left" vertical="center"/>
    </xf>
    <xf numFmtId="0" fontId="10" fillId="0" borderId="0" xfId="1" applyFont="1" applyAlignment="1">
      <alignment horizontal="left" vertical="center"/>
    </xf>
    <xf numFmtId="0" fontId="0" fillId="0" borderId="1" xfId="0" applyBorder="1">
      <alignment vertical="center"/>
    </xf>
    <xf numFmtId="0" fontId="0" fillId="0" borderId="0" xfId="0" applyFill="1">
      <alignment vertical="center"/>
    </xf>
    <xf numFmtId="0" fontId="0" fillId="0" borderId="0" xfId="0" applyAlignment="1">
      <alignment vertical="top"/>
    </xf>
    <xf numFmtId="0" fontId="0" fillId="0" borderId="0" xfId="0" applyAlignment="1">
      <alignment horizontal="center" vertical="center"/>
    </xf>
    <xf numFmtId="0" fontId="3" fillId="0" borderId="1"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 xfId="0" applyFont="1" applyBorder="1" applyAlignment="1">
      <alignment vertical="center" wrapText="1"/>
    </xf>
    <xf numFmtId="0" fontId="3" fillId="0" borderId="1" xfId="0" applyFont="1" applyBorder="1" applyAlignment="1">
      <alignment vertical="center" wrapText="1"/>
    </xf>
    <xf numFmtId="0" fontId="11" fillId="0" borderId="1" xfId="2" applyNumberFormat="1" applyFont="1" applyFill="1" applyBorder="1">
      <alignment vertical="center"/>
    </xf>
    <xf numFmtId="0" fontId="3" fillId="0" borderId="1" xfId="2" applyNumberFormat="1" applyFont="1" applyFill="1" applyBorder="1">
      <alignment vertical="center"/>
    </xf>
    <xf numFmtId="0" fontId="15" fillId="0" borderId="0" xfId="0" applyFont="1" applyAlignment="1"/>
    <xf numFmtId="0" fontId="15" fillId="0" borderId="0" xfId="0" applyFont="1" applyAlignment="1">
      <alignment vertical="center"/>
    </xf>
    <xf numFmtId="0" fontId="15" fillId="0" borderId="0" xfId="0" applyFont="1" applyAlignment="1">
      <alignment horizontal="center" vertical="center"/>
    </xf>
    <xf numFmtId="0" fontId="15" fillId="0" borderId="0" xfId="1" applyFont="1" applyFill="1" applyBorder="1" applyAlignment="1">
      <alignment vertical="center"/>
    </xf>
    <xf numFmtId="0" fontId="22" fillId="0" borderId="9" xfId="0" applyFont="1" applyBorder="1" applyAlignment="1"/>
    <xf numFmtId="177" fontId="15" fillId="0" borderId="0" xfId="0" applyNumberFormat="1" applyFont="1" applyFill="1" applyBorder="1" applyAlignment="1"/>
    <xf numFmtId="0" fontId="23" fillId="0" borderId="0" xfId="1" applyFont="1"/>
    <xf numFmtId="0" fontId="23" fillId="0" borderId="0" xfId="1" applyFont="1" applyAlignment="1">
      <alignment horizontal="left" vertical="center"/>
    </xf>
    <xf numFmtId="0" fontId="23" fillId="0" borderId="0" xfId="1" applyFont="1" applyAlignment="1">
      <alignment vertical="center"/>
    </xf>
    <xf numFmtId="0" fontId="10" fillId="0" borderId="0" xfId="1" applyFont="1" applyAlignment="1">
      <alignment vertical="center"/>
    </xf>
    <xf numFmtId="177" fontId="10" fillId="0" borderId="0" xfId="0" applyNumberFormat="1" applyFont="1" applyFill="1" applyBorder="1" applyAlignment="1">
      <alignment horizontal="center" vertical="center"/>
    </xf>
    <xf numFmtId="0" fontId="10" fillId="0" borderId="0" xfId="1" applyFont="1" applyFill="1" applyAlignment="1">
      <alignment vertical="center"/>
    </xf>
    <xf numFmtId="0" fontId="10" fillId="0" borderId="0" xfId="1" applyFont="1" applyFill="1" applyAlignment="1">
      <alignment horizontal="left" vertical="center" indent="2"/>
    </xf>
    <xf numFmtId="0" fontId="23" fillId="0" borderId="0" xfId="1" applyFont="1" applyAlignment="1">
      <alignment horizontal="left" vertical="center" indent="3"/>
    </xf>
    <xf numFmtId="177" fontId="26" fillId="0" borderId="0" xfId="0" applyNumberFormat="1" applyFont="1" applyFill="1" applyBorder="1" applyAlignment="1"/>
    <xf numFmtId="0" fontId="27" fillId="0" borderId="0" xfId="0" applyFont="1">
      <alignment vertical="center"/>
    </xf>
    <xf numFmtId="0" fontId="29" fillId="0" borderId="1" xfId="0" applyFont="1" applyBorder="1" applyAlignment="1">
      <alignment horizontal="center" vertical="center"/>
    </xf>
    <xf numFmtId="0" fontId="27" fillId="0" borderId="1" xfId="0" applyFont="1" applyBorder="1" applyAlignment="1">
      <alignment horizontal="center" vertical="center"/>
    </xf>
    <xf numFmtId="0" fontId="27" fillId="0" borderId="1" xfId="0" applyFont="1" applyFill="1" applyBorder="1" applyAlignment="1">
      <alignment horizontal="center" vertical="center"/>
    </xf>
    <xf numFmtId="0" fontId="29"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0" fillId="5" borderId="16" xfId="0" applyFill="1" applyBorder="1" applyAlignment="1">
      <alignment horizontal="center" vertical="center" wrapText="1"/>
    </xf>
    <xf numFmtId="0" fontId="0" fillId="5" borderId="17" xfId="0" applyFill="1" applyBorder="1" applyAlignment="1">
      <alignment horizontal="center" vertical="center" wrapText="1"/>
    </xf>
    <xf numFmtId="0" fontId="0" fillId="5" borderId="18" xfId="0" applyFill="1" applyBorder="1" applyAlignment="1">
      <alignment horizontal="center" vertical="center" wrapText="1"/>
    </xf>
    <xf numFmtId="14" fontId="3" fillId="0" borderId="16" xfId="0" applyNumberFormat="1" applyFont="1" applyBorder="1" applyAlignment="1">
      <alignment horizontal="center" vertical="center" wrapText="1"/>
    </xf>
    <xf numFmtId="0" fontId="3" fillId="0" borderId="17" xfId="0" applyFont="1" applyBorder="1" applyAlignment="1">
      <alignment horizontal="center" vertical="center" wrapText="1"/>
    </xf>
    <xf numFmtId="14" fontId="3" fillId="0" borderId="18" xfId="0" applyNumberFormat="1" applyFont="1" applyBorder="1" applyAlignment="1">
      <alignment horizontal="center" vertical="center" wrapText="1"/>
    </xf>
    <xf numFmtId="38" fontId="0" fillId="0" borderId="1" xfId="3" applyFont="1" applyBorder="1">
      <alignment vertical="center"/>
    </xf>
    <xf numFmtId="0" fontId="0" fillId="5" borderId="1" xfId="5" applyFont="1" applyFill="1" applyBorder="1" applyAlignment="1">
      <alignment horizontal="center" vertical="center"/>
    </xf>
    <xf numFmtId="0" fontId="0" fillId="6" borderId="0" xfId="0" applyFill="1">
      <alignment vertical="center"/>
    </xf>
    <xf numFmtId="0" fontId="0" fillId="6" borderId="0" xfId="0" applyFill="1" applyAlignment="1">
      <alignment vertical="center" wrapText="1"/>
    </xf>
    <xf numFmtId="176" fontId="0" fillId="6" borderId="0" xfId="0" applyNumberFormat="1" applyFill="1">
      <alignment vertical="center"/>
    </xf>
    <xf numFmtId="0" fontId="0" fillId="6" borderId="0" xfId="0" applyFill="1" applyAlignment="1">
      <alignment vertical="top" wrapText="1"/>
    </xf>
    <xf numFmtId="0" fontId="0" fillId="6" borderId="0" xfId="0" applyFill="1" applyAlignment="1">
      <alignment vertical="top"/>
    </xf>
    <xf numFmtId="0" fontId="31" fillId="6" borderId="0" xfId="0" applyFont="1" applyFill="1" applyAlignment="1">
      <alignment horizontal="left"/>
    </xf>
    <xf numFmtId="0" fontId="32" fillId="6" borderId="0" xfId="0" applyFont="1" applyFill="1">
      <alignment vertical="center"/>
    </xf>
    <xf numFmtId="0" fontId="31" fillId="6" borderId="0" xfId="0" applyFont="1" applyFill="1" applyAlignment="1">
      <alignment horizontal="center" vertical="center"/>
    </xf>
    <xf numFmtId="0" fontId="31" fillId="6" borderId="0" xfId="0" applyFont="1" applyFill="1" applyAlignment="1">
      <alignment vertical="center"/>
    </xf>
    <xf numFmtId="0" fontId="15" fillId="6" borderId="0" xfId="0" applyFont="1" applyFill="1" applyAlignment="1"/>
    <xf numFmtId="0" fontId="21" fillId="6" borderId="8" xfId="0" applyFont="1" applyFill="1" applyBorder="1" applyAlignment="1">
      <alignment vertical="center"/>
    </xf>
    <xf numFmtId="0" fontId="22" fillId="6" borderId="9" xfId="0" applyFont="1" applyFill="1" applyBorder="1" applyAlignment="1"/>
    <xf numFmtId="0" fontId="15" fillId="6" borderId="0" xfId="0" applyFont="1" applyFill="1" applyBorder="1" applyAlignment="1">
      <alignment vertical="center"/>
    </xf>
    <xf numFmtId="0" fontId="22" fillId="6" borderId="0" xfId="0" applyFont="1" applyFill="1" applyBorder="1" applyAlignment="1"/>
    <xf numFmtId="0" fontId="21" fillId="6" borderId="0" xfId="0" applyFont="1" applyFill="1" applyBorder="1" applyAlignment="1">
      <alignment vertical="center"/>
    </xf>
    <xf numFmtId="49" fontId="0" fillId="6" borderId="0" xfId="0" applyNumberFormat="1" applyFill="1">
      <alignment vertical="center"/>
    </xf>
    <xf numFmtId="0" fontId="0" fillId="6" borderId="0" xfId="0" applyFill="1" applyAlignment="1"/>
    <xf numFmtId="0" fontId="17" fillId="6" borderId="0" xfId="1" applyFont="1" applyFill="1" applyBorder="1" applyAlignment="1">
      <alignment vertical="center"/>
    </xf>
    <xf numFmtId="0" fontId="26" fillId="6" borderId="0" xfId="0" applyFont="1" applyFill="1" applyAlignment="1"/>
    <xf numFmtId="0" fontId="27" fillId="6" borderId="0" xfId="0" applyFont="1" applyFill="1">
      <alignment vertical="center"/>
    </xf>
    <xf numFmtId="0" fontId="26" fillId="6" borderId="0" xfId="1" applyFont="1" applyFill="1" applyAlignment="1">
      <alignment vertical="center"/>
    </xf>
    <xf numFmtId="0" fontId="28" fillId="6" borderId="0" xfId="1" applyFont="1" applyFill="1" applyAlignment="1">
      <alignment vertical="center"/>
    </xf>
    <xf numFmtId="0" fontId="27" fillId="6" borderId="0" xfId="0" applyFont="1" applyFill="1" applyAlignment="1">
      <alignment vertical="center" wrapText="1"/>
    </xf>
    <xf numFmtId="0" fontId="15" fillId="6" borderId="9" xfId="0" applyFont="1" applyFill="1" applyBorder="1" applyAlignment="1"/>
    <xf numFmtId="177" fontId="26" fillId="6" borderId="0" xfId="0" applyNumberFormat="1" applyFont="1" applyFill="1" applyBorder="1" applyAlignment="1"/>
    <xf numFmtId="0" fontId="27" fillId="6" borderId="0" xfId="0" applyFont="1" applyFill="1" applyAlignment="1">
      <alignment vertical="center"/>
    </xf>
    <xf numFmtId="0" fontId="27" fillId="6" borderId="0" xfId="0" applyFont="1" applyFill="1" applyBorder="1" applyAlignment="1">
      <alignment vertical="center" wrapText="1"/>
    </xf>
    <xf numFmtId="0" fontId="29" fillId="6" borderId="0" xfId="0" applyFont="1" applyFill="1" applyBorder="1" applyAlignment="1">
      <alignment vertical="center" wrapText="1"/>
    </xf>
    <xf numFmtId="0" fontId="15" fillId="6" borderId="0" xfId="0" applyFont="1" applyFill="1" applyBorder="1" applyAlignment="1"/>
    <xf numFmtId="0" fontId="16" fillId="6" borderId="0" xfId="0" applyFont="1" applyFill="1" applyAlignment="1">
      <alignment vertical="center"/>
    </xf>
    <xf numFmtId="0" fontId="15" fillId="6" borderId="0" xfId="0" applyFont="1" applyFill="1" applyAlignment="1">
      <alignment vertical="center"/>
    </xf>
    <xf numFmtId="0" fontId="25" fillId="6" borderId="0" xfId="0" applyFont="1" applyFill="1" applyAlignment="1"/>
    <xf numFmtId="0" fontId="20" fillId="6" borderId="0" xfId="4" applyFont="1" applyFill="1" applyAlignment="1">
      <alignment vertical="center"/>
    </xf>
    <xf numFmtId="0" fontId="0" fillId="6" borderId="1" xfId="0" applyFill="1" applyBorder="1" applyAlignment="1">
      <alignment horizontal="center" vertical="center"/>
    </xf>
    <xf numFmtId="0" fontId="0" fillId="6" borderId="12" xfId="0" applyFill="1" applyBorder="1" applyAlignment="1">
      <alignment vertical="center"/>
    </xf>
    <xf numFmtId="0" fontId="3" fillId="6" borderId="1" xfId="0" applyFont="1" applyFill="1" applyBorder="1" applyAlignment="1">
      <alignment horizontal="center" vertical="center"/>
    </xf>
    <xf numFmtId="0" fontId="0" fillId="0" borderId="1" xfId="2" applyNumberFormat="1" applyFont="1" applyFill="1" applyBorder="1" applyProtection="1">
      <alignment vertical="center"/>
      <protection locked="0"/>
    </xf>
    <xf numFmtId="0" fontId="0" fillId="5" borderId="1" xfId="5" applyFont="1" applyFill="1" applyBorder="1" applyAlignment="1">
      <alignment horizontal="center" vertical="center"/>
    </xf>
    <xf numFmtId="0" fontId="0" fillId="6" borderId="0" xfId="0" applyFill="1" applyAlignment="1">
      <alignment vertical="center"/>
    </xf>
    <xf numFmtId="178" fontId="11" fillId="0" borderId="1" xfId="3" applyNumberFormat="1" applyFont="1" applyFill="1" applyBorder="1">
      <alignment vertical="center"/>
    </xf>
    <xf numFmtId="179" fontId="11" fillId="0" borderId="1" xfId="0" applyNumberFormat="1" applyFont="1" applyFill="1" applyBorder="1" applyAlignment="1">
      <alignment vertical="center" wrapText="1"/>
    </xf>
    <xf numFmtId="179" fontId="11" fillId="0" borderId="1" xfId="3" applyNumberFormat="1" applyFont="1" applyFill="1" applyBorder="1">
      <alignment vertical="center"/>
    </xf>
    <xf numFmtId="179" fontId="0" fillId="2" borderId="1" xfId="0" applyNumberFormat="1" applyFill="1" applyBorder="1" applyAlignment="1" applyProtection="1">
      <alignment vertical="center" wrapText="1"/>
      <protection locked="0"/>
    </xf>
    <xf numFmtId="179" fontId="0" fillId="2" borderId="1" xfId="3" applyNumberFormat="1" applyFont="1" applyFill="1" applyBorder="1" applyProtection="1">
      <alignment vertical="center"/>
      <protection locked="0"/>
    </xf>
    <xf numFmtId="179" fontId="0" fillId="0" borderId="1" xfId="0" applyNumberFormat="1" applyBorder="1">
      <alignment vertical="center"/>
    </xf>
    <xf numFmtId="0" fontId="0" fillId="6" borderId="1" xfId="0" applyFill="1" applyBorder="1">
      <alignment vertical="center"/>
    </xf>
    <xf numFmtId="179" fontId="0" fillId="0" borderId="1" xfId="3" applyNumberFormat="1" applyFont="1" applyBorder="1" applyAlignment="1">
      <alignment vertical="center" shrinkToFit="1"/>
    </xf>
    <xf numFmtId="179" fontId="0" fillId="0" borderId="1" xfId="0" applyNumberFormat="1" applyBorder="1" applyAlignment="1">
      <alignment vertical="center" shrinkToFit="1"/>
    </xf>
    <xf numFmtId="38" fontId="0" fillId="0" borderId="1" xfId="3" applyFont="1" applyBorder="1" applyAlignment="1">
      <alignment vertical="center" shrinkToFit="1"/>
    </xf>
    <xf numFmtId="0" fontId="0" fillId="0" borderId="19" xfId="0" applyFill="1" applyBorder="1">
      <alignment vertical="center"/>
    </xf>
    <xf numFmtId="0" fontId="35" fillId="6" borderId="0" xfId="0" applyFont="1" applyFill="1" applyBorder="1" applyAlignment="1"/>
    <xf numFmtId="0" fontId="37" fillId="6" borderId="0" xfId="0" applyFont="1" applyFill="1">
      <alignment vertical="center"/>
    </xf>
    <xf numFmtId="176" fontId="3" fillId="0" borderId="1" xfId="2" applyNumberFormat="1" applyFont="1" applyFill="1" applyBorder="1" applyAlignment="1">
      <alignment vertical="center" shrinkToFit="1"/>
    </xf>
    <xf numFmtId="176" fontId="11" fillId="0" borderId="1" xfId="0" applyNumberFormat="1" applyFont="1" applyFill="1" applyBorder="1" applyAlignment="1">
      <alignment vertical="center" shrinkToFit="1"/>
    </xf>
    <xf numFmtId="180" fontId="11" fillId="0" borderId="1" xfId="2" applyNumberFormat="1" applyFont="1" applyFill="1" applyBorder="1" applyAlignment="1">
      <alignment vertical="center" wrapText="1"/>
    </xf>
    <xf numFmtId="180" fontId="11" fillId="0" borderId="1" xfId="2" applyNumberFormat="1" applyFont="1" applyFill="1" applyBorder="1">
      <alignment vertical="center"/>
    </xf>
    <xf numFmtId="181" fontId="11" fillId="0" borderId="1" xfId="0" applyNumberFormat="1" applyFont="1" applyBorder="1" applyAlignment="1">
      <alignment vertical="center" shrinkToFit="1"/>
    </xf>
    <xf numFmtId="182" fontId="11" fillId="0" borderId="1" xfId="3" applyNumberFormat="1" applyFont="1" applyFill="1" applyBorder="1" applyAlignment="1">
      <alignment vertical="center" shrinkToFit="1"/>
    </xf>
    <xf numFmtId="0" fontId="24" fillId="5" borderId="1" xfId="0" applyFont="1" applyFill="1" applyBorder="1" applyAlignment="1">
      <alignment horizontal="center" vertical="center" wrapText="1"/>
    </xf>
    <xf numFmtId="0" fontId="0" fillId="0" borderId="0" xfId="0" applyFont="1">
      <alignment vertical="center"/>
    </xf>
    <xf numFmtId="0" fontId="16" fillId="6" borderId="0" xfId="1" applyFont="1" applyFill="1" applyAlignment="1">
      <alignment horizontal="left" vertical="center"/>
    </xf>
    <xf numFmtId="0" fontId="15" fillId="0" borderId="0" xfId="1" applyFont="1" applyAlignment="1">
      <alignment vertical="center"/>
    </xf>
    <xf numFmtId="0" fontId="39" fillId="0" borderId="0" xfId="0" applyFont="1">
      <alignment vertical="center"/>
    </xf>
    <xf numFmtId="0" fontId="16" fillId="6" borderId="0" xfId="0" applyFont="1" applyFill="1" applyBorder="1" applyAlignment="1"/>
    <xf numFmtId="183" fontId="11" fillId="0" borderId="1" xfId="0" applyNumberFormat="1" applyFont="1" applyFill="1" applyBorder="1" applyAlignment="1">
      <alignment vertical="center" shrinkToFit="1"/>
    </xf>
    <xf numFmtId="184" fontId="11" fillId="0" borderId="1" xfId="0" applyNumberFormat="1" applyFont="1" applyFill="1" applyBorder="1" applyAlignment="1">
      <alignment vertical="center" shrinkToFit="1"/>
    </xf>
    <xf numFmtId="0" fontId="40" fillId="0" borderId="0" xfId="0" applyFont="1">
      <alignment vertical="center"/>
    </xf>
    <xf numFmtId="0" fontId="41" fillId="0" borderId="0" xfId="0" applyFont="1" applyFill="1" applyProtection="1">
      <alignment vertical="center"/>
      <protection locked="0"/>
    </xf>
    <xf numFmtId="0" fontId="41" fillId="0" borderId="0" xfId="0" applyFont="1">
      <alignment vertical="center"/>
    </xf>
    <xf numFmtId="185" fontId="0" fillId="0" borderId="0" xfId="0" applyNumberFormat="1">
      <alignment vertical="center"/>
    </xf>
    <xf numFmtId="185" fontId="41" fillId="0" borderId="0" xfId="0" applyNumberFormat="1" applyFont="1">
      <alignment vertical="center"/>
    </xf>
    <xf numFmtId="181" fontId="40" fillId="0" borderId="0" xfId="0" applyNumberFormat="1" applyFont="1">
      <alignment vertical="center"/>
    </xf>
    <xf numFmtId="0" fontId="13" fillId="7" borderId="1" xfId="0" applyFont="1" applyFill="1" applyBorder="1" applyAlignment="1" applyProtection="1">
      <alignment vertical="center" wrapText="1"/>
      <protection locked="0"/>
    </xf>
    <xf numFmtId="0" fontId="0" fillId="7" borderId="1" xfId="0" applyFill="1" applyBorder="1" applyProtection="1">
      <alignment vertical="center"/>
      <protection locked="0"/>
    </xf>
    <xf numFmtId="181" fontId="0" fillId="8" borderId="1" xfId="0" applyNumberFormat="1" applyFill="1" applyBorder="1" applyAlignment="1" applyProtection="1">
      <alignment vertical="center" shrinkToFit="1"/>
      <protection locked="0"/>
    </xf>
    <xf numFmtId="0" fontId="13" fillId="8" borderId="1" xfId="2" applyNumberFormat="1" applyFont="1" applyFill="1" applyBorder="1" applyProtection="1">
      <alignment vertical="center"/>
      <protection locked="0"/>
    </xf>
    <xf numFmtId="180" fontId="0" fillId="7" borderId="1" xfId="2" applyNumberFormat="1" applyFont="1" applyFill="1" applyBorder="1" applyAlignment="1" applyProtection="1">
      <alignment vertical="center" wrapText="1"/>
      <protection locked="0"/>
    </xf>
    <xf numFmtId="184" fontId="0" fillId="10" borderId="1" xfId="0" applyNumberFormat="1" applyFill="1" applyBorder="1" applyAlignment="1" applyProtection="1">
      <alignment vertical="center" shrinkToFit="1"/>
      <protection locked="0"/>
    </xf>
    <xf numFmtId="0" fontId="13" fillId="9" borderId="1" xfId="2" applyNumberFormat="1" applyFont="1" applyFill="1" applyBorder="1" applyProtection="1">
      <alignment vertical="center"/>
      <protection locked="0"/>
    </xf>
    <xf numFmtId="176" fontId="13" fillId="9" borderId="1" xfId="2" applyNumberFormat="1" applyFont="1" applyFill="1" applyBorder="1" applyAlignment="1" applyProtection="1">
      <alignment vertical="center" shrinkToFit="1"/>
      <protection locked="0"/>
    </xf>
    <xf numFmtId="176" fontId="13" fillId="9" borderId="1" xfId="0" applyNumberFormat="1" applyFont="1" applyFill="1" applyBorder="1" applyAlignment="1" applyProtection="1">
      <alignment vertical="center" shrinkToFit="1"/>
      <protection locked="0"/>
    </xf>
    <xf numFmtId="0" fontId="42" fillId="11" borderId="1" xfId="0" applyFont="1" applyFill="1" applyBorder="1" applyAlignment="1">
      <alignment horizontal="center" vertical="center"/>
    </xf>
    <xf numFmtId="0" fontId="27" fillId="5" borderId="1" xfId="0" applyFont="1" applyFill="1" applyBorder="1" applyAlignment="1">
      <alignment horizontal="center" vertical="center" wrapText="1"/>
    </xf>
    <xf numFmtId="0" fontId="27" fillId="5" borderId="1" xfId="0" applyFont="1" applyFill="1" applyBorder="1" applyAlignment="1">
      <alignment horizontal="center" vertical="center"/>
    </xf>
    <xf numFmtId="0" fontId="0" fillId="5" borderId="1" xfId="0" applyFill="1" applyBorder="1" applyAlignment="1">
      <alignment horizontal="center" vertical="center" wrapText="1"/>
    </xf>
    <xf numFmtId="0" fontId="0" fillId="5" borderId="1" xfId="0" applyFill="1" applyBorder="1" applyAlignment="1">
      <alignment horizontal="center" vertical="center"/>
    </xf>
    <xf numFmtId="0" fontId="0" fillId="0" borderId="0" xfId="0" applyAlignment="1">
      <alignment horizontal="center" vertical="center"/>
    </xf>
    <xf numFmtId="0" fontId="31" fillId="6" borderId="0" xfId="0" applyFont="1" applyFill="1" applyAlignment="1" applyProtection="1">
      <alignment horizontal="center" vertical="center"/>
      <protection locked="0"/>
    </xf>
    <xf numFmtId="0" fontId="0" fillId="6" borderId="1" xfId="0" applyFill="1" applyBorder="1" applyProtection="1">
      <alignment vertical="center"/>
      <protection locked="0"/>
    </xf>
    <xf numFmtId="0" fontId="0" fillId="0" borderId="0" xfId="0" applyProtection="1">
      <alignment vertical="center"/>
      <protection locked="0"/>
    </xf>
    <xf numFmtId="0" fontId="38" fillId="0" borderId="0" xfId="0" applyFont="1" applyProtection="1">
      <alignment vertical="center"/>
      <protection locked="0"/>
    </xf>
    <xf numFmtId="180" fontId="12" fillId="7" borderId="1" xfId="2" applyNumberFormat="1" applyFont="1" applyFill="1" applyBorder="1" applyAlignment="1" applyProtection="1">
      <alignment vertical="center" wrapText="1"/>
      <protection locked="0"/>
    </xf>
    <xf numFmtId="0" fontId="0" fillId="0" borderId="1" xfId="0" applyBorder="1" applyProtection="1">
      <alignment vertical="center"/>
      <protection locked="0"/>
    </xf>
    <xf numFmtId="182" fontId="0" fillId="9" borderId="1" xfId="3" applyNumberFormat="1" applyFont="1" applyFill="1" applyBorder="1" applyAlignment="1" applyProtection="1">
      <alignment vertical="center" shrinkToFit="1"/>
    </xf>
    <xf numFmtId="178" fontId="0" fillId="9" borderId="1" xfId="3" applyNumberFormat="1" applyFont="1" applyFill="1" applyBorder="1" applyProtection="1">
      <alignment vertical="center"/>
    </xf>
    <xf numFmtId="183" fontId="0" fillId="9" borderId="1" xfId="0" applyNumberFormat="1" applyFill="1" applyBorder="1" applyAlignment="1" applyProtection="1">
      <alignment vertical="center" shrinkToFit="1"/>
    </xf>
    <xf numFmtId="0" fontId="0" fillId="9" borderId="1" xfId="0" applyFill="1" applyBorder="1" applyProtection="1">
      <alignment vertical="center"/>
    </xf>
    <xf numFmtId="0" fontId="0" fillId="9" borderId="1" xfId="0" applyNumberFormat="1" applyFill="1" applyBorder="1" applyAlignment="1" applyProtection="1">
      <alignment vertical="center" shrinkToFit="1"/>
    </xf>
    <xf numFmtId="14" fontId="13" fillId="8" borderId="16" xfId="0" applyNumberFormat="1" applyFont="1" applyFill="1" applyBorder="1" applyAlignment="1" applyProtection="1">
      <alignment horizontal="center" vertical="center" wrapText="1"/>
      <protection locked="0"/>
    </xf>
    <xf numFmtId="0" fontId="13" fillId="8" borderId="20" xfId="0" applyFont="1" applyFill="1" applyBorder="1" applyAlignment="1" applyProtection="1">
      <alignment horizontal="center" vertical="center" wrapText="1"/>
      <protection locked="0"/>
    </xf>
    <xf numFmtId="14" fontId="13" fillId="8" borderId="18" xfId="0" applyNumberFormat="1" applyFont="1" applyFill="1" applyBorder="1" applyAlignment="1" applyProtection="1">
      <alignment horizontal="center" vertical="center" wrapText="1"/>
      <protection locked="0"/>
    </xf>
    <xf numFmtId="0" fontId="14" fillId="8" borderId="1" xfId="0" applyFont="1" applyFill="1" applyBorder="1" applyAlignment="1" applyProtection="1">
      <alignment horizontal="center" vertical="center"/>
      <protection locked="0"/>
    </xf>
    <xf numFmtId="0" fontId="0" fillId="5" borderId="2" xfId="0" applyFill="1" applyBorder="1" applyAlignment="1">
      <alignment horizontal="center" vertical="center" wrapText="1"/>
    </xf>
    <xf numFmtId="180" fontId="0" fillId="13" borderId="1" xfId="2" applyNumberFormat="1" applyFont="1" applyFill="1" applyBorder="1" applyProtection="1">
      <alignment vertical="center"/>
      <protection locked="0"/>
    </xf>
    <xf numFmtId="0" fontId="39" fillId="2" borderId="1" xfId="0" applyFont="1" applyFill="1" applyBorder="1" applyAlignment="1">
      <alignment vertical="center" wrapText="1"/>
    </xf>
    <xf numFmtId="0" fontId="39" fillId="0" borderId="0" xfId="0" applyFont="1" applyAlignment="1">
      <alignment vertical="center" wrapText="1"/>
    </xf>
    <xf numFmtId="0" fontId="39" fillId="0" borderId="1" xfId="0" applyFont="1" applyBorder="1">
      <alignment vertical="center"/>
    </xf>
    <xf numFmtId="0" fontId="39" fillId="0" borderId="1" xfId="0" applyFont="1" applyFill="1" applyBorder="1" applyAlignment="1">
      <alignment vertical="center"/>
    </xf>
    <xf numFmtId="9" fontId="39" fillId="0" borderId="1" xfId="2" applyFont="1" applyBorder="1">
      <alignment vertical="center"/>
    </xf>
    <xf numFmtId="0" fontId="39" fillId="0" borderId="1" xfId="0" applyFont="1" applyFill="1" applyBorder="1">
      <alignment vertical="center"/>
    </xf>
    <xf numFmtId="0" fontId="39" fillId="0" borderId="16" xfId="0" applyFont="1" applyBorder="1">
      <alignment vertical="center"/>
    </xf>
    <xf numFmtId="0" fontId="39" fillId="0" borderId="17" xfId="0" applyFont="1" applyBorder="1">
      <alignment vertical="center"/>
    </xf>
    <xf numFmtId="0" fontId="39" fillId="0" borderId="18" xfId="0" applyFont="1" applyBorder="1">
      <alignment vertical="center"/>
    </xf>
    <xf numFmtId="9" fontId="39" fillId="4" borderId="3" xfId="2" applyFont="1" applyFill="1" applyBorder="1">
      <alignment vertical="center"/>
    </xf>
    <xf numFmtId="0" fontId="39" fillId="4" borderId="1" xfId="0" applyFont="1" applyFill="1" applyBorder="1">
      <alignment vertical="center"/>
    </xf>
    <xf numFmtId="0" fontId="39" fillId="2" borderId="1" xfId="0" applyFont="1" applyFill="1" applyBorder="1" applyAlignment="1">
      <alignment vertical="center"/>
    </xf>
    <xf numFmtId="0" fontId="39" fillId="2" borderId="1" xfId="0" applyFont="1" applyFill="1" applyBorder="1" applyAlignment="1">
      <alignment horizontal="center" vertical="center"/>
    </xf>
    <xf numFmtId="0" fontId="39" fillId="2" borderId="1" xfId="0" applyFont="1" applyFill="1" applyBorder="1" applyAlignment="1">
      <alignment horizontal="center" vertical="center" wrapText="1"/>
    </xf>
    <xf numFmtId="0" fontId="26" fillId="0" borderId="1" xfId="0" applyNumberFormat="1" applyFont="1" applyFill="1" applyBorder="1" applyAlignment="1" applyProtection="1">
      <alignment horizontal="left"/>
      <protection locked="0"/>
    </xf>
    <xf numFmtId="0" fontId="26" fillId="0" borderId="6" xfId="1" applyFont="1" applyFill="1" applyBorder="1" applyAlignment="1">
      <alignment vertical="center"/>
    </xf>
    <xf numFmtId="0" fontId="26" fillId="0" borderId="7" xfId="1" applyFont="1" applyFill="1" applyBorder="1" applyAlignment="1">
      <alignment vertical="center"/>
    </xf>
    <xf numFmtId="0" fontId="26" fillId="0" borderId="5" xfId="1" applyFont="1" applyFill="1" applyBorder="1" applyAlignment="1">
      <alignment vertical="center"/>
    </xf>
    <xf numFmtId="186" fontId="0" fillId="9" borderId="1" xfId="0" applyNumberFormat="1" applyFill="1" applyBorder="1" applyAlignment="1" applyProtection="1">
      <alignment vertical="center" shrinkToFit="1"/>
    </xf>
    <xf numFmtId="179" fontId="0" fillId="10" borderId="1" xfId="0" applyNumberFormat="1" applyFill="1" applyBorder="1" applyAlignment="1" applyProtection="1">
      <alignment vertical="center" shrinkToFit="1"/>
      <protection locked="0"/>
    </xf>
    <xf numFmtId="0" fontId="39" fillId="8" borderId="1" xfId="0" applyFont="1" applyFill="1" applyBorder="1" applyAlignment="1">
      <alignment horizontal="center"/>
    </xf>
    <xf numFmtId="0" fontId="46" fillId="6" borderId="0" xfId="0" applyFont="1" applyFill="1" applyAlignment="1"/>
    <xf numFmtId="0" fontId="39" fillId="6" borderId="0" xfId="0" applyFont="1" applyFill="1" applyAlignment="1"/>
    <xf numFmtId="0" fontId="22" fillId="6" borderId="0" xfId="0" applyFont="1" applyFill="1" applyAlignment="1">
      <alignment wrapText="1"/>
    </xf>
    <xf numFmtId="0" fontId="39" fillId="6" borderId="0" xfId="0" applyFont="1" applyFill="1" applyBorder="1" applyAlignment="1">
      <alignment horizontal="center"/>
    </xf>
    <xf numFmtId="0" fontId="35" fillId="6" borderId="0" xfId="0" applyFont="1" applyFill="1" applyAlignment="1">
      <alignment vertical="center" wrapText="1"/>
    </xf>
    <xf numFmtId="0" fontId="39" fillId="7" borderId="1" xfId="0" applyFont="1" applyFill="1" applyBorder="1" applyAlignment="1">
      <alignment horizontal="center"/>
    </xf>
    <xf numFmtId="0" fontId="39" fillId="2" borderId="1" xfId="0" applyFont="1" applyFill="1" applyBorder="1" applyAlignment="1">
      <alignment horizontal="center"/>
    </xf>
    <xf numFmtId="0" fontId="22" fillId="6" borderId="0" xfId="0" applyFont="1" applyFill="1" applyAlignment="1"/>
    <xf numFmtId="0" fontId="39" fillId="6" borderId="0" xfId="0" applyFont="1" applyFill="1">
      <alignment vertical="center"/>
    </xf>
    <xf numFmtId="0" fontId="39" fillId="12" borderId="1" xfId="0" applyFont="1" applyFill="1" applyBorder="1" applyAlignment="1">
      <alignment horizontal="center"/>
    </xf>
    <xf numFmtId="0" fontId="39" fillId="3" borderId="1" xfId="0" applyFont="1" applyFill="1" applyBorder="1" applyAlignment="1">
      <alignment horizontal="center"/>
    </xf>
    <xf numFmtId="0" fontId="47" fillId="6" borderId="0" xfId="1" applyFont="1" applyFill="1" applyBorder="1" applyAlignment="1">
      <alignment vertical="center"/>
    </xf>
    <xf numFmtId="0" fontId="26" fillId="7" borderId="1" xfId="0" applyNumberFormat="1" applyFont="1" applyFill="1" applyBorder="1" applyAlignment="1" applyProtection="1">
      <alignment horizontal="left"/>
      <protection locked="0"/>
    </xf>
    <xf numFmtId="0" fontId="48" fillId="0" borderId="0" xfId="1" applyFont="1" applyAlignment="1">
      <alignment vertical="center"/>
    </xf>
    <xf numFmtId="187" fontId="23" fillId="0" borderId="0" xfId="0" applyNumberFormat="1" applyFont="1" applyFill="1" applyBorder="1" applyAlignment="1" applyProtection="1">
      <alignment vertical="center"/>
      <protection locked="0"/>
    </xf>
    <xf numFmtId="0" fontId="10" fillId="0" borderId="0" xfId="0" applyNumberFormat="1" applyFont="1" applyFill="1" applyBorder="1" applyAlignment="1" applyProtection="1">
      <alignment horizontal="center" vertical="center"/>
      <protection locked="0"/>
    </xf>
    <xf numFmtId="49" fontId="10" fillId="14" borderId="0" xfId="1" applyNumberFormat="1" applyFont="1" applyFill="1" applyAlignment="1" applyProtection="1">
      <alignment horizontal="left" vertical="center" shrinkToFit="1"/>
      <protection locked="0"/>
    </xf>
    <xf numFmtId="188" fontId="10" fillId="14" borderId="0" xfId="1" applyNumberFormat="1" applyFont="1" applyFill="1" applyAlignment="1" applyProtection="1">
      <alignment horizontal="left" vertical="center" shrinkToFit="1"/>
      <protection locked="0"/>
    </xf>
    <xf numFmtId="0" fontId="31" fillId="6" borderId="0" xfId="0" applyFont="1" applyFill="1" applyAlignment="1">
      <alignment horizontal="left" vertical="center" wrapText="1"/>
    </xf>
    <xf numFmtId="49" fontId="26" fillId="8" borderId="6" xfId="1" applyNumberFormat="1" applyFont="1" applyFill="1" applyBorder="1" applyAlignment="1" applyProtection="1">
      <alignment horizontal="center" vertical="center"/>
      <protection locked="0"/>
    </xf>
    <xf numFmtId="49" fontId="26" fillId="8" borderId="7" xfId="1" applyNumberFormat="1" applyFont="1" applyFill="1" applyBorder="1" applyAlignment="1" applyProtection="1">
      <alignment horizontal="center" vertical="center"/>
      <protection locked="0"/>
    </xf>
    <xf numFmtId="49" fontId="26" fillId="8" borderId="5" xfId="1" applyNumberFormat="1" applyFont="1" applyFill="1" applyBorder="1" applyAlignment="1" applyProtection="1">
      <alignment horizontal="center" vertical="center"/>
      <protection locked="0"/>
    </xf>
    <xf numFmtId="49" fontId="26" fillId="8" borderId="1" xfId="1" applyNumberFormat="1" applyFont="1" applyFill="1" applyBorder="1" applyAlignment="1" applyProtection="1">
      <alignment horizontal="center" vertical="center"/>
      <protection locked="0"/>
    </xf>
    <xf numFmtId="49" fontId="26" fillId="8" borderId="1" xfId="1" quotePrefix="1" applyNumberFormat="1" applyFont="1" applyFill="1" applyBorder="1" applyAlignment="1" applyProtection="1">
      <alignment horizontal="center" vertical="center"/>
      <protection locked="0"/>
    </xf>
    <xf numFmtId="0" fontId="27" fillId="5" borderId="1" xfId="0" applyFont="1" applyFill="1" applyBorder="1" applyAlignment="1">
      <alignment horizontal="center" vertical="center"/>
    </xf>
    <xf numFmtId="0" fontId="27" fillId="5" borderId="6" xfId="0" applyFont="1" applyFill="1" applyBorder="1" applyAlignment="1">
      <alignment horizontal="center" vertical="center"/>
    </xf>
    <xf numFmtId="0" fontId="27" fillId="5" borderId="5" xfId="0" applyFont="1" applyFill="1" applyBorder="1" applyAlignment="1">
      <alignment horizontal="center" vertical="center"/>
    </xf>
    <xf numFmtId="0" fontId="27" fillId="5" borderId="1"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6" fillId="8" borderId="1" xfId="0" applyFont="1" applyFill="1" applyBorder="1" applyAlignment="1" applyProtection="1">
      <alignment horizontal="center" vertical="center" wrapText="1"/>
      <protection locked="0"/>
    </xf>
    <xf numFmtId="0" fontId="26" fillId="8" borderId="1" xfId="0" applyFont="1" applyFill="1" applyBorder="1" applyAlignment="1" applyProtection="1">
      <alignment horizontal="center" vertical="center"/>
      <protection locked="0"/>
    </xf>
    <xf numFmtId="0" fontId="17" fillId="4" borderId="0" xfId="1" applyFont="1" applyFill="1" applyBorder="1" applyAlignment="1">
      <alignment horizontal="center" vertical="center"/>
    </xf>
    <xf numFmtId="0" fontId="27" fillId="8" borderId="1" xfId="0" applyFont="1" applyFill="1" applyBorder="1" applyAlignment="1" applyProtection="1">
      <alignment horizontal="center" vertical="center" wrapText="1"/>
      <protection locked="0"/>
    </xf>
    <xf numFmtId="0" fontId="29" fillId="0" borderId="1" xfId="0" applyFont="1" applyFill="1" applyBorder="1" applyAlignment="1">
      <alignment horizontal="left" vertical="center" wrapText="1"/>
    </xf>
    <xf numFmtId="0" fontId="26" fillId="8" borderId="1" xfId="0" applyFont="1" applyFill="1" applyBorder="1" applyAlignment="1" applyProtection="1">
      <alignment horizontal="left" vertical="center" wrapText="1"/>
      <protection locked="0"/>
    </xf>
    <xf numFmtId="0" fontId="29" fillId="0" borderId="1" xfId="0" applyFont="1" applyFill="1" applyBorder="1" applyAlignment="1">
      <alignment horizontal="center" vertical="center" wrapText="1"/>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5" xfId="0" applyFont="1" applyBorder="1" applyAlignment="1">
      <alignment horizontal="center" vertical="center"/>
    </xf>
    <xf numFmtId="0" fontId="0" fillId="5" borderId="13" xfId="0" applyFill="1" applyBorder="1" applyAlignment="1">
      <alignment horizontal="center" vertical="center" wrapText="1"/>
    </xf>
    <xf numFmtId="0" fontId="0" fillId="5" borderId="14" xfId="0" applyFill="1" applyBorder="1" applyAlignment="1">
      <alignment horizontal="center" vertical="center" wrapText="1"/>
    </xf>
    <xf numFmtId="0" fontId="0" fillId="5" borderId="15" xfId="0" applyFill="1" applyBorder="1" applyAlignment="1">
      <alignment horizontal="center" vertical="center" wrapText="1"/>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0" fillId="5" borderId="12" xfId="0" applyFill="1" applyBorder="1" applyAlignment="1">
      <alignment horizontal="center" vertical="center" wrapText="1"/>
    </xf>
    <xf numFmtId="0" fontId="0" fillId="5" borderId="1" xfId="0" applyFill="1" applyBorder="1" applyAlignment="1">
      <alignment horizontal="center" vertical="center" wrapText="1"/>
    </xf>
    <xf numFmtId="0" fontId="0" fillId="6" borderId="0" xfId="0" applyFill="1" applyAlignment="1">
      <alignment horizontal="center" vertical="top" wrapText="1"/>
    </xf>
    <xf numFmtId="0" fontId="0" fillId="5" borderId="2" xfId="0" applyFill="1" applyBorder="1" applyAlignment="1">
      <alignment horizontal="center" vertical="center" wrapText="1"/>
    </xf>
    <xf numFmtId="0" fontId="0" fillId="5" borderId="4" xfId="0" applyFill="1" applyBorder="1" applyAlignment="1">
      <alignment horizontal="center" vertical="center" wrapText="1"/>
    </xf>
    <xf numFmtId="0" fontId="0" fillId="5" borderId="3" xfId="0" applyFill="1" applyBorder="1" applyAlignment="1">
      <alignment horizontal="center" vertical="center" wrapText="1"/>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5" xfId="0" applyFill="1" applyBorder="1" applyAlignment="1">
      <alignment horizontal="center" vertical="center"/>
    </xf>
    <xf numFmtId="0" fontId="3" fillId="6" borderId="6" xfId="0" applyFont="1" applyFill="1" applyBorder="1" applyAlignment="1">
      <alignment horizontal="center" vertical="center"/>
    </xf>
    <xf numFmtId="0" fontId="11" fillId="6" borderId="7" xfId="0" applyFont="1" applyFill="1" applyBorder="1" applyAlignment="1">
      <alignment horizontal="center" vertical="center"/>
    </xf>
    <xf numFmtId="0" fontId="11" fillId="6" borderId="5" xfId="0" applyFont="1" applyFill="1" applyBorder="1" applyAlignment="1">
      <alignment horizontal="center" vertical="center"/>
    </xf>
    <xf numFmtId="0" fontId="0" fillId="5" borderId="6" xfId="0" applyFill="1" applyBorder="1" applyAlignment="1">
      <alignment horizontal="center" vertical="center" wrapText="1"/>
    </xf>
    <xf numFmtId="0" fontId="0" fillId="5" borderId="5" xfId="0" applyFill="1" applyBorder="1" applyAlignment="1">
      <alignment horizontal="center" vertical="center" wrapText="1"/>
    </xf>
    <xf numFmtId="0" fontId="0" fillId="5" borderId="1" xfId="0" applyFill="1" applyBorder="1" applyAlignment="1">
      <alignment horizontal="center" vertical="center"/>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5" xfId="0" applyFill="1" applyBorder="1" applyAlignment="1">
      <alignment horizontal="center" vertical="center"/>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0" fontId="0" fillId="6" borderId="5" xfId="0" applyFill="1" applyBorder="1" applyAlignment="1">
      <alignment horizontal="center" vertical="center" wrapText="1"/>
    </xf>
    <xf numFmtId="0" fontId="0" fillId="0" borderId="0" xfId="0" applyAlignment="1" applyProtection="1">
      <alignment horizontal="center" vertical="center"/>
      <protection locked="0"/>
    </xf>
    <xf numFmtId="0" fontId="0" fillId="5" borderId="1" xfId="5" applyFont="1" applyFill="1" applyBorder="1" applyAlignment="1">
      <alignment horizontal="center" vertical="center"/>
    </xf>
    <xf numFmtId="0" fontId="4" fillId="5" borderId="1" xfId="5" applyFill="1" applyBorder="1" applyAlignment="1">
      <alignment horizontal="center" vertical="center"/>
    </xf>
    <xf numFmtId="0" fontId="34" fillId="5" borderId="6" xfId="5" applyFont="1" applyFill="1" applyBorder="1" applyAlignment="1">
      <alignment horizontal="center" vertical="center"/>
    </xf>
    <xf numFmtId="0" fontId="34" fillId="5" borderId="7" xfId="5" applyFont="1" applyFill="1" applyBorder="1" applyAlignment="1">
      <alignment horizontal="center" vertical="center"/>
    </xf>
    <xf numFmtId="0" fontId="34" fillId="5" borderId="5" xfId="5" applyFont="1" applyFill="1" applyBorder="1" applyAlignment="1">
      <alignment horizontal="center" vertical="center"/>
    </xf>
    <xf numFmtId="0" fontId="18" fillId="5" borderId="6" xfId="5" applyFont="1" applyFill="1" applyBorder="1" applyAlignment="1">
      <alignment horizontal="center" vertical="center"/>
    </xf>
    <xf numFmtId="0" fontId="18" fillId="5" borderId="7" xfId="5" applyFont="1" applyFill="1" applyBorder="1" applyAlignment="1">
      <alignment horizontal="center" vertical="center"/>
    </xf>
    <xf numFmtId="0" fontId="18" fillId="5" borderId="5" xfId="5" applyFont="1" applyFill="1" applyBorder="1" applyAlignment="1">
      <alignment horizontal="center" vertical="center"/>
    </xf>
    <xf numFmtId="49" fontId="0" fillId="0" borderId="1" xfId="0" applyNumberFormat="1" applyBorder="1" applyAlignment="1">
      <alignment horizontal="center" vertical="center"/>
    </xf>
    <xf numFmtId="49" fontId="0" fillId="0" borderId="1" xfId="0" applyNumberFormat="1" applyBorder="1" applyAlignment="1">
      <alignment horizontal="center" vertical="center" shrinkToFit="1"/>
    </xf>
    <xf numFmtId="0" fontId="39" fillId="2" borderId="6" xfId="0" applyFont="1" applyFill="1" applyBorder="1" applyAlignment="1">
      <alignment horizontal="center" vertical="center"/>
    </xf>
    <xf numFmtId="0" fontId="39" fillId="2" borderId="7" xfId="0" applyFont="1" applyFill="1" applyBorder="1" applyAlignment="1">
      <alignment horizontal="center" vertical="center"/>
    </xf>
    <xf numFmtId="0" fontId="39" fillId="2" borderId="5" xfId="0" applyFont="1" applyFill="1" applyBorder="1" applyAlignment="1">
      <alignment horizontal="center" vertical="center"/>
    </xf>
  </cellXfs>
  <cellStyles count="7">
    <cellStyle name="パーセント" xfId="2" builtinId="5"/>
    <cellStyle name="ハイパーリンク" xfId="4" builtinId="8"/>
    <cellStyle name="桁区切り" xfId="3" builtinId="6"/>
    <cellStyle name="標準" xfId="0" builtinId="0"/>
    <cellStyle name="標準 2" xfId="1" xr:uid="{00000000-0005-0000-0000-000004000000}"/>
    <cellStyle name="標準 3" xfId="6" xr:uid="{00000000-0005-0000-0000-000005000000}"/>
    <cellStyle name="標準 5" xfId="5" xr:uid="{00000000-0005-0000-0000-000006000000}"/>
  </cellStyles>
  <dxfs count="14">
    <dxf>
      <fill>
        <patternFill>
          <bgColor theme="7" tint="0.79998168889431442"/>
        </patternFill>
      </fill>
    </dxf>
    <dxf>
      <fill>
        <patternFill>
          <bgColor theme="6" tint="0.79998168889431442"/>
        </patternFill>
      </fill>
    </dxf>
    <dxf>
      <fill>
        <patternFill>
          <bgColor theme="7" tint="0.79998168889431442"/>
        </patternFill>
      </fill>
    </dxf>
    <dxf>
      <fill>
        <patternFill>
          <bgColor theme="7" tint="0.79998168889431442"/>
        </patternFill>
      </fill>
    </dxf>
    <dxf>
      <fill>
        <patternFill>
          <bgColor theme="6" tint="0.79998168889431442"/>
        </patternFill>
      </fill>
    </dxf>
    <dxf>
      <fill>
        <patternFill>
          <bgColor theme="7" tint="0.79998168889431442"/>
        </patternFill>
      </fill>
    </dxf>
    <dxf>
      <fill>
        <patternFill>
          <bgColor theme="7" tint="0.79998168889431442"/>
        </patternFill>
      </fill>
    </dxf>
    <dxf>
      <fill>
        <patternFill>
          <bgColor theme="6" tint="0.79998168889431442"/>
        </patternFill>
      </fill>
    </dxf>
    <dxf>
      <fill>
        <patternFill>
          <bgColor theme="7" tint="0.79998168889431442"/>
        </patternFill>
      </fill>
    </dxf>
    <dxf>
      <fill>
        <patternFill>
          <bgColor theme="7" tint="0.79998168889431442"/>
        </patternFill>
      </fill>
    </dxf>
    <dxf>
      <fill>
        <patternFill>
          <bgColor theme="6" tint="0.79998168889431442"/>
        </patternFill>
      </fill>
    </dxf>
    <dxf>
      <fill>
        <patternFill>
          <bgColor theme="7" tint="0.79998168889431442"/>
        </patternFill>
      </fill>
    </dxf>
    <dxf>
      <fill>
        <patternFill>
          <bgColor theme="9" tint="0.79998168889431442"/>
        </patternFill>
      </fill>
    </dxf>
    <dxf>
      <fill>
        <patternFill>
          <bgColor theme="0" tint="-4.9989318521683403E-2"/>
        </patternFill>
      </fill>
    </dxf>
  </dxfs>
  <tableStyles count="0" defaultTableStyle="TableStyleMedium2" defaultPivotStyle="PivotStyleLight16"/>
  <colors>
    <mruColors>
      <color rgb="FFDDD9C4"/>
      <color rgb="FFDDD966"/>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133350</xdr:colOff>
          <xdr:row>53</xdr:row>
          <xdr:rowOff>19050</xdr:rowOff>
        </xdr:from>
        <xdr:to>
          <xdr:col>2</xdr:col>
          <xdr:colOff>771525</xdr:colOff>
          <xdr:row>53</xdr:row>
          <xdr:rowOff>257175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55</xdr:row>
          <xdr:rowOff>19050</xdr:rowOff>
        </xdr:from>
        <xdr:to>
          <xdr:col>2</xdr:col>
          <xdr:colOff>771525</xdr:colOff>
          <xdr:row>55</xdr:row>
          <xdr:rowOff>257175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111649</xdr:colOff>
      <xdr:row>37</xdr:row>
      <xdr:rowOff>140803</xdr:rowOff>
    </xdr:from>
    <xdr:to>
      <xdr:col>10</xdr:col>
      <xdr:colOff>566311</xdr:colOff>
      <xdr:row>37</xdr:row>
      <xdr:rowOff>1825419</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1859767" y="9408068"/>
          <a:ext cx="4062956" cy="1684616"/>
          <a:chOff x="1734709" y="9002863"/>
          <a:chExt cx="3685542" cy="1684616"/>
        </a:xfrm>
      </xdr:grpSpPr>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1734709" y="9002863"/>
            <a:ext cx="3685542" cy="1684616"/>
          </a:xfrm>
          <a:prstGeom prst="rect">
            <a:avLst/>
          </a:prstGeom>
        </xdr:spPr>
      </xdr:pic>
      <xdr:sp macro="" textlink="">
        <xdr:nvSpPr>
          <xdr:cNvPr id="6" name="テキスト ボックス 3">
            <a:extLst>
              <a:ext uri="{FF2B5EF4-FFF2-40B4-BE49-F238E27FC236}">
                <a16:creationId xmlns:a16="http://schemas.microsoft.com/office/drawing/2014/main" id="{00000000-0008-0000-0100-000006000000}"/>
              </a:ext>
            </a:extLst>
          </xdr:cNvPr>
          <xdr:cNvSpPr txBox="1"/>
        </xdr:nvSpPr>
        <xdr:spPr>
          <a:xfrm>
            <a:off x="2237784" y="9043557"/>
            <a:ext cx="277981" cy="225703"/>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b="1">
                <a:solidFill>
                  <a:srgbClr val="00B0F0"/>
                </a:solidFill>
                <a:latin typeface="ＭＳ Ｐ明朝" panose="02020600040205080304" pitchFamily="18" charset="-128"/>
                <a:ea typeface="ＭＳ Ｐ明朝" panose="02020600040205080304" pitchFamily="18" charset="-128"/>
                <a:cs typeface="Meiryo UI" panose="020B0604030504040204" pitchFamily="50" charset="-128"/>
              </a:rPr>
              <a:t>等</a:t>
            </a:r>
            <a:endParaRPr kumimoji="1" lang="ja-JP" altLang="en-US" sz="2000" b="1">
              <a:solidFill>
                <a:srgbClr val="00B0F0"/>
              </a:solidFill>
              <a:latin typeface="ＭＳ Ｐ明朝" panose="02020600040205080304" pitchFamily="18" charset="-128"/>
              <a:ea typeface="ＭＳ Ｐ明朝" panose="02020600040205080304" pitchFamily="18" charset="-128"/>
              <a:cs typeface="Meiryo UI" panose="020B0604030504040204" pitchFamily="50"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36</xdr:row>
          <xdr:rowOff>19050</xdr:rowOff>
        </xdr:from>
        <xdr:to>
          <xdr:col>2</xdr:col>
          <xdr:colOff>76200</xdr:colOff>
          <xdr:row>37</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37</xdr:row>
          <xdr:rowOff>19050</xdr:rowOff>
        </xdr:from>
        <xdr:to>
          <xdr:col>2</xdr:col>
          <xdr:colOff>76200</xdr:colOff>
          <xdr:row>38</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38</xdr:row>
          <xdr:rowOff>19050</xdr:rowOff>
        </xdr:from>
        <xdr:to>
          <xdr:col>2</xdr:col>
          <xdr:colOff>76200</xdr:colOff>
          <xdr:row>39</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39</xdr:row>
          <xdr:rowOff>19050</xdr:rowOff>
        </xdr:from>
        <xdr:to>
          <xdr:col>2</xdr:col>
          <xdr:colOff>76200</xdr:colOff>
          <xdr:row>40</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40</xdr:row>
          <xdr:rowOff>19050</xdr:rowOff>
        </xdr:from>
        <xdr:to>
          <xdr:col>2</xdr:col>
          <xdr:colOff>76200</xdr:colOff>
          <xdr:row>41</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103505</xdr:colOff>
      <xdr:row>1</xdr:row>
      <xdr:rowOff>76200</xdr:rowOff>
    </xdr:from>
    <xdr:to>
      <xdr:col>10</xdr:col>
      <xdr:colOff>408305</xdr:colOff>
      <xdr:row>18</xdr:row>
      <xdr:rowOff>64135</xdr:rowOff>
    </xdr:to>
    <xdr:grpSp>
      <xdr:nvGrpSpPr>
        <xdr:cNvPr id="20" name="グループ化 19">
          <a:extLst>
            <a:ext uri="{FF2B5EF4-FFF2-40B4-BE49-F238E27FC236}">
              <a16:creationId xmlns:a16="http://schemas.microsoft.com/office/drawing/2014/main" id="{00000000-0008-0000-0300-000014000000}"/>
            </a:ext>
          </a:extLst>
        </xdr:cNvPr>
        <xdr:cNvGrpSpPr/>
      </xdr:nvGrpSpPr>
      <xdr:grpSpPr>
        <a:xfrm>
          <a:off x="103505" y="245533"/>
          <a:ext cx="7078133" cy="2866602"/>
          <a:chOff x="655320" y="487680"/>
          <a:chExt cx="6400800" cy="2834640"/>
        </a:xfrm>
      </xdr:grpSpPr>
      <xdr:grpSp>
        <xdr:nvGrpSpPr>
          <xdr:cNvPr id="18" name="グループ化 17">
            <a:extLst>
              <a:ext uri="{FF2B5EF4-FFF2-40B4-BE49-F238E27FC236}">
                <a16:creationId xmlns:a16="http://schemas.microsoft.com/office/drawing/2014/main" id="{00000000-0008-0000-0300-000012000000}"/>
              </a:ext>
            </a:extLst>
          </xdr:cNvPr>
          <xdr:cNvGrpSpPr/>
        </xdr:nvGrpSpPr>
        <xdr:grpSpPr>
          <a:xfrm>
            <a:off x="1278255" y="862965"/>
            <a:ext cx="5549265" cy="2023873"/>
            <a:chOff x="523875" y="847725"/>
            <a:chExt cx="5549265" cy="2023873"/>
          </a:xfrm>
        </xdr:grpSpPr>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09600" y="847725"/>
              <a:ext cx="889987" cy="32842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特定物質等</a:t>
              </a:r>
            </a:p>
          </xdr:txBody>
        </xdr:sp>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533525" y="1350645"/>
              <a:ext cx="1031051" cy="32842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高周波発振機</a:t>
              </a:r>
            </a:p>
          </xdr:txBody>
        </xdr:sp>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607695" y="1853564"/>
              <a:ext cx="2159566" cy="64579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100"/>
                <a:t>真空チャンバー</a:t>
              </a:r>
              <a:endParaRPr kumimoji="1" lang="en-US" altLang="ja-JP" sz="1100"/>
            </a:p>
            <a:p>
              <a:pPr algn="ctr"/>
              <a:r>
                <a:rPr kumimoji="1" lang="ja-JP" altLang="en-US" sz="1100"/>
                <a:t>（プラズマ分解、反応、消費）</a:t>
              </a:r>
              <a:endParaRPr kumimoji="1" lang="en-US" altLang="ja-JP" sz="1100"/>
            </a:p>
          </xdr:txBody>
        </xdr:sp>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981075" y="2543175"/>
              <a:ext cx="1454244" cy="32842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t>【</a:t>
              </a:r>
              <a:r>
                <a:rPr kumimoji="1" lang="ja-JP" altLang="en-US" sz="1100" b="1"/>
                <a:t>エッチング装置</a:t>
              </a:r>
              <a:r>
                <a:rPr kumimoji="1" lang="en-US" altLang="ja-JP" sz="1100" b="1"/>
                <a:t>】</a:t>
              </a:r>
              <a:endParaRPr kumimoji="1" lang="ja-JP" altLang="en-US" sz="11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523875" y="1278255"/>
              <a:ext cx="2343150" cy="158115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7" name="直線矢印コネクタ 6">
              <a:extLst>
                <a:ext uri="{FF2B5EF4-FFF2-40B4-BE49-F238E27FC236}">
                  <a16:creationId xmlns:a16="http://schemas.microsoft.com/office/drawing/2014/main" id="{00000000-0008-0000-0300-000007000000}"/>
                </a:ext>
              </a:extLst>
            </xdr:cNvPr>
            <xdr:cNvCxnSpPr>
              <a:stCxn id="2" idx="2"/>
            </xdr:cNvCxnSpPr>
          </xdr:nvCxnSpPr>
          <xdr:spPr>
            <a:xfrm flipH="1">
              <a:off x="1051560" y="1176148"/>
              <a:ext cx="3034" cy="713612"/>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00000000-0008-0000-0300-000008000000}"/>
                </a:ext>
              </a:extLst>
            </xdr:cNvPr>
            <xdr:cNvCxnSpPr>
              <a:stCxn id="3" idx="2"/>
            </xdr:cNvCxnSpPr>
          </xdr:nvCxnSpPr>
          <xdr:spPr>
            <a:xfrm flipH="1">
              <a:off x="1971675" y="1675258"/>
              <a:ext cx="1176" cy="197357"/>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3048000" y="1965960"/>
              <a:ext cx="889987" cy="32842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真空ポンプ</a:t>
              </a:r>
            </a:p>
          </xdr:txBody>
        </xdr:sp>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4248150" y="1965960"/>
              <a:ext cx="1172116" cy="32842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ysClr val="windowText" lastClr="000000"/>
                  </a:solidFill>
                </a:rPr>
                <a:t>○○式</a:t>
              </a:r>
              <a:r>
                <a:rPr kumimoji="1" lang="ja-JP" altLang="en-US" sz="1100" b="1"/>
                <a:t>除害装置</a:t>
              </a:r>
            </a:p>
          </xdr:txBody>
        </xdr:sp>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5775961" y="1836420"/>
              <a:ext cx="297179" cy="78562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ctr" anchorCtr="0">
              <a:noAutofit/>
            </a:bodyPr>
            <a:lstStyle/>
            <a:p>
              <a:r>
                <a:rPr kumimoji="1" lang="ja-JP" altLang="en-US" sz="1100"/>
                <a:t>スクラバー</a:t>
              </a:r>
            </a:p>
          </xdr:txBody>
        </xdr:sp>
        <xdr:cxnSp macro="">
          <xdr:nvCxnSpPr>
            <xdr:cNvPr id="12" name="直線矢印コネクタ 11">
              <a:extLst>
                <a:ext uri="{FF2B5EF4-FFF2-40B4-BE49-F238E27FC236}">
                  <a16:creationId xmlns:a16="http://schemas.microsoft.com/office/drawing/2014/main" id="{00000000-0008-0000-0300-00000C000000}"/>
                </a:ext>
              </a:extLst>
            </xdr:cNvPr>
            <xdr:cNvCxnSpPr/>
          </xdr:nvCxnSpPr>
          <xdr:spPr>
            <a:xfrm flipV="1">
              <a:off x="3899887" y="2125980"/>
              <a:ext cx="336833" cy="382"/>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 name="直線矢印コネクタ 12">
              <a:extLst>
                <a:ext uri="{FF2B5EF4-FFF2-40B4-BE49-F238E27FC236}">
                  <a16:creationId xmlns:a16="http://schemas.microsoft.com/office/drawing/2014/main" id="{00000000-0008-0000-0300-00000D000000}"/>
                </a:ext>
              </a:extLst>
            </xdr:cNvPr>
            <xdr:cNvCxnSpPr/>
          </xdr:nvCxnSpPr>
          <xdr:spPr>
            <a:xfrm>
              <a:off x="5423981" y="2126362"/>
              <a:ext cx="359599" cy="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 name="直線矢印コネクタ 13">
              <a:extLst>
                <a:ext uri="{FF2B5EF4-FFF2-40B4-BE49-F238E27FC236}">
                  <a16:creationId xmlns:a16="http://schemas.microsoft.com/office/drawing/2014/main" id="{00000000-0008-0000-0300-00000E000000}"/>
                </a:ext>
              </a:extLst>
            </xdr:cNvPr>
            <xdr:cNvCxnSpPr/>
          </xdr:nvCxnSpPr>
          <xdr:spPr>
            <a:xfrm>
              <a:off x="2773680" y="2133600"/>
              <a:ext cx="266700" cy="762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 name="直線矢印コネクタ 14">
              <a:extLst>
                <a:ext uri="{FF2B5EF4-FFF2-40B4-BE49-F238E27FC236}">
                  <a16:creationId xmlns:a16="http://schemas.microsoft.com/office/drawing/2014/main" id="{00000000-0008-0000-0300-00000F000000}"/>
                </a:ext>
              </a:extLst>
            </xdr:cNvPr>
            <xdr:cNvCxnSpPr/>
          </xdr:nvCxnSpPr>
          <xdr:spPr>
            <a:xfrm flipH="1" flipV="1">
              <a:off x="5933723" y="1478280"/>
              <a:ext cx="2257" cy="35814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655320" y="487680"/>
            <a:ext cx="304038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200"/>
              <a:t>別紙「設備機能および構造」（例）</a:t>
            </a:r>
          </a:p>
        </xdr:txBody>
      </xdr:sp>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1866900" y="3017520"/>
            <a:ext cx="517398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設備・構造について、別紙１に記載出来ない場合は同シートを活用ください。</a:t>
            </a:r>
          </a:p>
        </xdr:txBody>
      </xdr:sp>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6362700" y="1196340"/>
            <a:ext cx="693420" cy="289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大気へ</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78441</xdr:colOff>
      <xdr:row>8</xdr:row>
      <xdr:rowOff>56030</xdr:rowOff>
    </xdr:from>
    <xdr:to>
      <xdr:col>5</xdr:col>
      <xdr:colOff>436218</xdr:colOff>
      <xdr:row>16</xdr:row>
      <xdr:rowOff>112059</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bwMode="auto">
        <a:xfrm>
          <a:off x="476006" y="1381247"/>
          <a:ext cx="5564777" cy="1381247"/>
        </a:xfrm>
        <a:prstGeom prst="rect">
          <a:avLst/>
        </a:prstGeom>
        <a:ln>
          <a:headEnd type="none" w="med" len="med"/>
          <a:tailEnd type="none" w="med" len="med"/>
        </a:ln>
      </xdr:spPr>
      <xdr:style>
        <a:lnRef idx="3">
          <a:schemeClr val="lt1"/>
        </a:lnRef>
        <a:fillRef idx="1">
          <a:schemeClr val="accent1"/>
        </a:fillRef>
        <a:effectRef idx="1">
          <a:schemeClr val="accent1"/>
        </a:effectRef>
        <a:fontRef idx="minor">
          <a:schemeClr val="lt1"/>
        </a:fontRef>
      </xdr:style>
      <xdr:txBody>
        <a:bodyPr vertOverflow="clip" horzOverflow="clip" wrap="square" lIns="18288" tIns="0" rIns="0" bIns="0" rtlCol="0" anchor="t" upright="1"/>
        <a:lstStyle/>
        <a:p>
          <a:pPr algn="l"/>
          <a:r>
            <a:rPr kumimoji="1" lang="ja-JP" altLang="en-US" sz="2800"/>
            <a:t>本シートは、事業者提供時には「隠しファイル」としてください。</a:t>
          </a:r>
          <a:endParaRPr kumimoji="1" lang="en-US" altLang="ja-JP" sz="2800"/>
        </a:p>
      </xdr:txBody>
    </xdr:sp>
    <xdr:clientData/>
  </xdr:twoCellAnchor>
  <xdr:twoCellAnchor>
    <xdr:from>
      <xdr:col>1</xdr:col>
      <xdr:colOff>67235</xdr:colOff>
      <xdr:row>17</xdr:row>
      <xdr:rowOff>100852</xdr:rowOff>
    </xdr:from>
    <xdr:to>
      <xdr:col>5</xdr:col>
      <xdr:colOff>403087</xdr:colOff>
      <xdr:row>35</xdr:row>
      <xdr:rowOff>11206</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bwMode="auto">
        <a:xfrm>
          <a:off x="464800" y="2916939"/>
          <a:ext cx="5542852" cy="2892093"/>
        </a:xfrm>
        <a:prstGeom prst="rect">
          <a:avLst/>
        </a:prstGeom>
        <a:ln>
          <a:headEnd type="none" w="med" len="med"/>
          <a:tailEnd type="none" w="med" len="med"/>
        </a:ln>
      </xdr:spPr>
      <xdr:style>
        <a:lnRef idx="3">
          <a:schemeClr val="lt1"/>
        </a:lnRef>
        <a:fillRef idx="1">
          <a:schemeClr val="accent1"/>
        </a:fillRef>
        <a:effectRef idx="1">
          <a:schemeClr val="accent1"/>
        </a:effectRef>
        <a:fontRef idx="minor">
          <a:schemeClr val="lt1"/>
        </a:fontRef>
      </xdr:style>
      <xdr:txBody>
        <a:bodyPr vertOverflow="clip" horzOverflow="clip" wrap="square" lIns="18288" tIns="0" rIns="0" bIns="0" rtlCol="0" anchor="t" upright="1"/>
        <a:lstStyle/>
        <a:p>
          <a:pPr algn="l"/>
          <a:r>
            <a:rPr kumimoji="1" lang="ja-JP" altLang="en-US" sz="2800"/>
            <a:t>本シートは、様式</a:t>
          </a:r>
          <a:r>
            <a:rPr kumimoji="1" lang="en-US" altLang="ja-JP" sz="2800"/>
            <a:t>9</a:t>
          </a:r>
          <a:r>
            <a:rPr kumimoji="1" lang="ja-JP" altLang="en-US" sz="2800"/>
            <a:t>のマクロで読み込むため「シートの保護」をしています。</a:t>
          </a:r>
          <a:endParaRPr kumimoji="1" lang="en-US" altLang="ja-JP" sz="2800"/>
        </a:p>
        <a:p>
          <a:pPr algn="l"/>
          <a:r>
            <a:rPr kumimoji="1" lang="en-US" altLang="ja-JP" sz="2800"/>
            <a:t>PW</a:t>
          </a:r>
          <a:r>
            <a:rPr kumimoji="1" lang="ja-JP" altLang="en-US" sz="2800"/>
            <a:t>は「</a:t>
          </a:r>
          <a:r>
            <a:rPr kumimoji="1" lang="en-US" altLang="ja-JP" sz="2800"/>
            <a:t>    </a:t>
          </a:r>
          <a:r>
            <a:rPr kumimoji="1" lang="ja-JP" altLang="en-US" sz="2800"/>
            <a:t>」です。</a:t>
          </a:r>
          <a:endParaRPr kumimoji="1" lang="en-US" altLang="ja-JP" sz="28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533400</xdr:colOff>
      <xdr:row>21</xdr:row>
      <xdr:rowOff>57150</xdr:rowOff>
    </xdr:from>
    <xdr:to>
      <xdr:col>12</xdr:col>
      <xdr:colOff>466165</xdr:colOff>
      <xdr:row>33</xdr:row>
      <xdr:rowOff>12700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bwMode="auto">
        <a:xfrm>
          <a:off x="6076950" y="4222750"/>
          <a:ext cx="4981015" cy="1936750"/>
        </a:xfrm>
        <a:prstGeom prst="rect">
          <a:avLst/>
        </a:prstGeom>
        <a:ln>
          <a:headEnd type="none" w="med" len="med"/>
          <a:tailEnd type="none" w="med" len="med"/>
        </a:ln>
      </xdr:spPr>
      <xdr:style>
        <a:lnRef idx="3">
          <a:schemeClr val="lt1"/>
        </a:lnRef>
        <a:fillRef idx="1">
          <a:schemeClr val="accent1"/>
        </a:fillRef>
        <a:effectRef idx="1">
          <a:schemeClr val="accent1"/>
        </a:effectRef>
        <a:fontRef idx="minor">
          <a:schemeClr val="lt1"/>
        </a:fontRef>
      </xdr:style>
      <xdr:txBody>
        <a:bodyPr vertOverflow="clip" horzOverflow="clip" wrap="square" lIns="18288" tIns="0" rIns="0" bIns="0" rtlCol="0" anchor="t" upright="1"/>
        <a:lstStyle/>
        <a:p>
          <a:pPr algn="l"/>
          <a:r>
            <a:rPr kumimoji="1" lang="ja-JP" altLang="en-US" sz="2800"/>
            <a:t>本シートは、事業者提供時には「隠しファイル」としてください。</a:t>
          </a:r>
          <a:endParaRPr kumimoji="1" lang="en-US" altLang="ja-JP" sz="28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10</xdr:row>
      <xdr:rowOff>154608</xdr:rowOff>
    </xdr:from>
    <xdr:to>
      <xdr:col>3</xdr:col>
      <xdr:colOff>38652</xdr:colOff>
      <xdr:row>20</xdr:row>
      <xdr:rowOff>142875</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bwMode="auto">
        <a:xfrm>
          <a:off x="607391" y="1811130"/>
          <a:ext cx="5615609" cy="1644788"/>
        </a:xfrm>
        <a:prstGeom prst="rect">
          <a:avLst/>
        </a:prstGeom>
        <a:ln>
          <a:headEnd type="none" w="med" len="med"/>
          <a:tailEnd type="none" w="med" len="med"/>
        </a:ln>
      </xdr:spPr>
      <xdr:style>
        <a:lnRef idx="3">
          <a:schemeClr val="lt1"/>
        </a:lnRef>
        <a:fillRef idx="1">
          <a:schemeClr val="accent1"/>
        </a:fillRef>
        <a:effectRef idx="1">
          <a:schemeClr val="accent1"/>
        </a:effectRef>
        <a:fontRef idx="minor">
          <a:schemeClr val="lt1"/>
        </a:fontRef>
      </xdr:style>
      <xdr:txBody>
        <a:bodyPr vertOverflow="clip" horzOverflow="clip" wrap="square" lIns="18288" tIns="0" rIns="0" bIns="0" rtlCol="0" anchor="t" upright="1"/>
        <a:lstStyle/>
        <a:p>
          <a:pPr algn="l"/>
          <a:r>
            <a:rPr kumimoji="1" lang="ja-JP" altLang="en-US" sz="2800"/>
            <a:t>本シートは、事業者提供時には「隠しファイル」としてください。</a:t>
          </a:r>
          <a:endParaRPr kumimoji="1" lang="en-US" altLang="ja-JP" sz="2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y-2psv1_pp\data\&#35069;&#36896;&#20225;&#30011;\&#20013;&#26449;\&#21407;&#20385;\&#23455;&#32318;&#21407;&#20385;\&#26368;&#32066;&#29256;\&#20803;&#65411;&#65438;&#65392;&#65408;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KAGAKU001\DATA\&#35069;&#36896;&#20225;&#30011;\&#20013;&#26449;\&#35373;&#20633;&#20104;&#31639;\&#20767;&#21364;&#36027;\96&#24403;&#21021;&#20104;\&#65434;&#65393;&#65402;&#65392;&#65412;&#6543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未着工償却費予想"/>
      <sheetName val="需要予想(原価表にリンク)"/>
      <sheetName val="H7-12末償却費予想表"/>
      <sheetName val="未着工償却費予想 (ｿｰﾄ)"/>
      <sheetName val="グローバル変動費"/>
      <sheetName val="直貿出荷のクロス集計"/>
      <sheetName val="週毎入庫のクロス集計"/>
      <sheetName val="撥剤係数"/>
      <sheetName val="選択肢"/>
    </sheetNames>
    <sheetDataSet>
      <sheetData sheetId="0" refreshError="1">
        <row r="80">
          <cell r="M80">
            <v>1</v>
          </cell>
        </row>
        <row r="81">
          <cell r="M81">
            <v>2</v>
          </cell>
        </row>
        <row r="82">
          <cell r="M82">
            <v>3</v>
          </cell>
        </row>
        <row r="83">
          <cell r="M83">
            <v>4</v>
          </cell>
        </row>
        <row r="84">
          <cell r="M84">
            <v>5</v>
          </cell>
        </row>
        <row r="85">
          <cell r="M85">
            <v>6</v>
          </cell>
        </row>
        <row r="86">
          <cell r="M86">
            <v>7</v>
          </cell>
        </row>
        <row r="87">
          <cell r="M87">
            <v>8</v>
          </cell>
        </row>
        <row r="88">
          <cell r="M88">
            <v>9</v>
          </cell>
        </row>
        <row r="89">
          <cell r="M89">
            <v>10</v>
          </cell>
        </row>
        <row r="90">
          <cell r="M90">
            <v>11</v>
          </cell>
        </row>
        <row r="91">
          <cell r="M91">
            <v>12</v>
          </cell>
        </row>
        <row r="92">
          <cell r="M92">
            <v>13</v>
          </cell>
        </row>
        <row r="93">
          <cell r="M93">
            <v>14</v>
          </cell>
        </row>
        <row r="94">
          <cell r="M94">
            <v>15</v>
          </cell>
        </row>
        <row r="95">
          <cell r="M95">
            <v>16</v>
          </cell>
        </row>
        <row r="96">
          <cell r="M96">
            <v>17</v>
          </cell>
        </row>
        <row r="97">
          <cell r="M97">
            <v>18</v>
          </cell>
        </row>
        <row r="98">
          <cell r="M98">
            <v>19</v>
          </cell>
        </row>
        <row r="99">
          <cell r="M99">
            <v>20</v>
          </cell>
        </row>
        <row r="100">
          <cell r="M100">
            <v>21</v>
          </cell>
        </row>
        <row r="101">
          <cell r="M101">
            <v>22</v>
          </cell>
        </row>
        <row r="102">
          <cell r="M102">
            <v>23</v>
          </cell>
        </row>
        <row r="103">
          <cell r="M103">
            <v>24</v>
          </cell>
        </row>
        <row r="104">
          <cell r="M104">
            <v>25</v>
          </cell>
        </row>
        <row r="105">
          <cell r="M105">
            <v>26</v>
          </cell>
        </row>
        <row r="106">
          <cell r="M106">
            <v>27</v>
          </cell>
        </row>
        <row r="107">
          <cell r="M107">
            <v>28</v>
          </cell>
        </row>
        <row r="108">
          <cell r="M108">
            <v>29</v>
          </cell>
        </row>
        <row r="109">
          <cell r="M109">
            <v>30</v>
          </cell>
        </row>
        <row r="110">
          <cell r="M110">
            <v>31</v>
          </cell>
        </row>
        <row r="111">
          <cell r="M111">
            <v>32</v>
          </cell>
        </row>
        <row r="112">
          <cell r="M112">
            <v>33</v>
          </cell>
        </row>
        <row r="113">
          <cell r="M113">
            <v>34</v>
          </cell>
        </row>
        <row r="114">
          <cell r="M114">
            <v>35</v>
          </cell>
        </row>
        <row r="115">
          <cell r="M115">
            <v>36</v>
          </cell>
        </row>
        <row r="116">
          <cell r="M116">
            <v>37</v>
          </cell>
        </row>
        <row r="117">
          <cell r="M117">
            <v>38</v>
          </cell>
        </row>
        <row r="118">
          <cell r="M118">
            <v>39</v>
          </cell>
        </row>
        <row r="119">
          <cell r="M119">
            <v>40</v>
          </cell>
        </row>
        <row r="120">
          <cell r="M120">
            <v>41</v>
          </cell>
        </row>
        <row r="121">
          <cell r="M121">
            <v>42</v>
          </cell>
        </row>
        <row r="122">
          <cell r="M122">
            <v>43</v>
          </cell>
        </row>
        <row r="123">
          <cell r="M123">
            <v>44</v>
          </cell>
        </row>
        <row r="124">
          <cell r="M124">
            <v>45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ﾗｲﾝｺｰﾄﾞ"/>
    </sheetNames>
    <sheetDataSet>
      <sheetData sheetId="0" refreshError="1">
        <row r="115">
          <cell r="E115" t="str">
            <v>-</v>
          </cell>
          <cell r="J115">
            <v>0</v>
          </cell>
          <cell r="M115">
            <v>0</v>
          </cell>
          <cell r="P115"/>
          <cell r="Q115"/>
          <cell r="R115"/>
        </row>
        <row r="116">
          <cell r="E116" t="str">
            <v>DFT</v>
          </cell>
          <cell r="G116" t="str">
            <v>特殊焼却炉</v>
          </cell>
          <cell r="J116">
            <v>0</v>
          </cell>
          <cell r="M116">
            <v>0</v>
          </cell>
          <cell r="P116"/>
          <cell r="Q116"/>
          <cell r="R116"/>
        </row>
        <row r="117">
          <cell r="E117" t="str">
            <v>DKK</v>
          </cell>
          <cell r="G117" t="str">
            <v>工場共通</v>
          </cell>
          <cell r="J117">
            <v>0</v>
          </cell>
          <cell r="M117">
            <v>0</v>
          </cell>
          <cell r="P117"/>
          <cell r="Q117"/>
          <cell r="R117"/>
        </row>
        <row r="118">
          <cell r="E118" t="str">
            <v>DSK</v>
          </cell>
          <cell r="G118" t="str">
            <v>製造共通</v>
          </cell>
          <cell r="J118">
            <v>0</v>
          </cell>
          <cell r="M118">
            <v>0</v>
          </cell>
          <cell r="P118"/>
          <cell r="Q118"/>
          <cell r="R118"/>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 Id="rId9"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F69"/>
  <sheetViews>
    <sheetView showGridLines="0" view="pageBreakPreview" zoomScale="80" zoomScaleNormal="100" zoomScaleSheetLayoutView="80" workbookViewId="0">
      <selection activeCell="N9" sqref="N9"/>
    </sheetView>
  </sheetViews>
  <sheetFormatPr defaultColWidth="9" defaultRowHeight="21" customHeight="1"/>
  <cols>
    <col min="1" max="1" width="3.25" style="2" customWidth="1"/>
    <col min="2" max="10" width="9" style="2"/>
    <col min="11" max="11" width="3.75" style="2" customWidth="1"/>
    <col min="12" max="12" width="6.25" style="2" customWidth="1"/>
    <col min="13" max="13" width="3.25" style="2" customWidth="1"/>
    <col min="14" max="14" width="5.75" style="2" customWidth="1"/>
    <col min="15" max="15" width="2.5" style="2" customWidth="1"/>
    <col min="16" max="16" width="2.875" style="2" customWidth="1"/>
    <col min="17" max="26" width="9" style="2"/>
    <col min="27" max="29" width="9" style="116"/>
    <col min="30" max="30" width="9" style="2" customWidth="1"/>
    <col min="31" max="16384" width="9" style="2"/>
  </cols>
  <sheetData>
    <row r="1" spans="2:32" s="6" customFormat="1" ht="18.75">
      <c r="B1" s="27"/>
      <c r="C1" s="27"/>
      <c r="D1" s="27"/>
      <c r="E1" s="27"/>
      <c r="F1" s="27"/>
      <c r="G1" s="27"/>
      <c r="H1" s="27"/>
      <c r="I1" s="27"/>
      <c r="J1" s="27"/>
      <c r="K1" s="27"/>
      <c r="L1" s="27"/>
      <c r="M1" s="27"/>
      <c r="N1" s="27"/>
      <c r="O1" s="27"/>
      <c r="P1" s="27"/>
      <c r="AA1" s="116"/>
      <c r="AB1" s="116"/>
      <c r="AC1" s="116"/>
    </row>
    <row r="2" spans="2:32" s="6" customFormat="1" ht="18.75">
      <c r="B2" s="5" t="s">
        <v>180</v>
      </c>
      <c r="C2" s="27"/>
      <c r="D2" s="27"/>
      <c r="E2" s="27"/>
      <c r="F2" s="27"/>
      <c r="G2" s="27"/>
      <c r="H2" s="27"/>
      <c r="I2" s="27"/>
      <c r="J2" s="27"/>
      <c r="K2" s="27"/>
      <c r="L2" s="27"/>
      <c r="M2" s="27"/>
      <c r="N2" s="27"/>
      <c r="O2" s="27"/>
      <c r="P2" s="27"/>
      <c r="Q2" s="6" t="s">
        <v>224</v>
      </c>
      <c r="AA2" s="116"/>
      <c r="AB2" s="116"/>
      <c r="AC2" s="116"/>
    </row>
    <row r="3" spans="2:32" s="6" customFormat="1" ht="18.75">
      <c r="B3" s="27"/>
      <c r="C3" s="27"/>
      <c r="D3" s="27"/>
      <c r="E3" s="27"/>
      <c r="F3" s="27"/>
      <c r="G3" s="27"/>
      <c r="H3" s="27"/>
      <c r="I3" s="27"/>
      <c r="J3" s="27"/>
      <c r="K3" s="27"/>
      <c r="L3" s="27"/>
      <c r="M3" s="27"/>
      <c r="N3" s="27"/>
      <c r="O3" s="27"/>
      <c r="P3" s="27"/>
      <c r="Q3" s="6" t="s">
        <v>225</v>
      </c>
      <c r="AA3" s="116"/>
      <c r="AB3" s="116"/>
      <c r="AC3" s="116"/>
    </row>
    <row r="4" spans="2:32" s="6" customFormat="1" ht="18.75">
      <c r="B4" s="27"/>
      <c r="C4" s="27"/>
      <c r="D4" s="27"/>
      <c r="E4" s="27"/>
      <c r="F4" s="8" t="s">
        <v>61</v>
      </c>
      <c r="H4" s="27"/>
      <c r="I4" s="27"/>
      <c r="J4" s="27"/>
      <c r="K4" s="27"/>
      <c r="L4" s="27"/>
      <c r="M4" s="27"/>
      <c r="N4" s="27"/>
      <c r="O4" s="27"/>
      <c r="P4" s="27"/>
      <c r="AA4" s="116"/>
      <c r="AB4" s="116"/>
      <c r="AC4" s="116"/>
    </row>
    <row r="5" spans="2:32" s="6" customFormat="1" ht="18.75">
      <c r="B5" s="27"/>
      <c r="C5" s="27"/>
      <c r="D5" s="27"/>
      <c r="E5" s="27"/>
      <c r="F5" s="27"/>
      <c r="G5" s="27"/>
      <c r="H5" s="27"/>
      <c r="I5" s="27"/>
      <c r="J5" s="27"/>
      <c r="K5" s="27"/>
      <c r="L5" s="27"/>
      <c r="M5" s="27"/>
      <c r="N5" s="27"/>
      <c r="O5" s="27"/>
      <c r="P5" s="27"/>
      <c r="AA5" s="116"/>
      <c r="AB5" s="116"/>
      <c r="AC5" s="116"/>
    </row>
    <row r="6" spans="2:32" s="6" customFormat="1" ht="18.75">
      <c r="B6" s="27"/>
      <c r="C6" s="27"/>
      <c r="D6" s="27"/>
      <c r="E6" s="27"/>
      <c r="F6" s="27"/>
      <c r="G6" s="27"/>
      <c r="H6" s="27"/>
      <c r="I6" s="27"/>
      <c r="J6" s="27"/>
      <c r="K6" s="27"/>
      <c r="L6" s="27"/>
      <c r="M6" s="27"/>
      <c r="N6" s="27"/>
      <c r="O6" s="27"/>
      <c r="P6" s="27"/>
      <c r="AA6" s="116"/>
      <c r="AB6" s="116"/>
      <c r="AC6" s="116"/>
    </row>
    <row r="7" spans="2:32" ht="21" customHeight="1">
      <c r="C7" s="10" t="s">
        <v>0</v>
      </c>
      <c r="D7" s="29"/>
      <c r="E7" s="29"/>
      <c r="F7" s="29"/>
      <c r="G7" s="29"/>
      <c r="H7" s="29"/>
      <c r="I7" s="29"/>
      <c r="J7" s="29"/>
      <c r="K7" s="29"/>
      <c r="L7" s="29"/>
      <c r="M7" s="29"/>
      <c r="N7" s="29"/>
      <c r="O7" s="29"/>
      <c r="P7" s="29"/>
    </row>
    <row r="8" spans="2:32" ht="21" customHeight="1">
      <c r="B8" s="28"/>
      <c r="C8" s="28"/>
      <c r="D8" s="29"/>
      <c r="E8" s="29"/>
      <c r="F8" s="29"/>
      <c r="G8" s="29"/>
      <c r="H8" s="29"/>
      <c r="I8" s="29"/>
      <c r="J8" s="29"/>
      <c r="K8" s="29"/>
      <c r="L8" s="29"/>
      <c r="M8" s="29"/>
      <c r="N8" s="29"/>
      <c r="O8" s="29"/>
      <c r="P8" s="29"/>
      <c r="AA8" s="7"/>
      <c r="AB8" s="7"/>
      <c r="AC8" s="7"/>
    </row>
    <row r="9" spans="2:32" s="7" customFormat="1" ht="21" customHeight="1">
      <c r="B9" s="30"/>
      <c r="C9" s="30"/>
      <c r="D9" s="30"/>
      <c r="E9" s="30"/>
      <c r="F9" s="30"/>
      <c r="G9" s="30"/>
      <c r="H9" s="30"/>
      <c r="I9" s="30"/>
      <c r="J9" s="189"/>
      <c r="K9" s="31" t="s">
        <v>62</v>
      </c>
      <c r="L9" s="190"/>
      <c r="M9" s="31" t="s">
        <v>63</v>
      </c>
      <c r="N9" s="190"/>
      <c r="O9" s="31" t="s">
        <v>64</v>
      </c>
      <c r="P9" s="30"/>
      <c r="Q9" s="7" t="s">
        <v>223</v>
      </c>
      <c r="AE9" s="188">
        <v>1</v>
      </c>
      <c r="AF9" s="188">
        <v>1</v>
      </c>
    </row>
    <row r="10" spans="2:32" s="7" customFormat="1" ht="18" customHeight="1">
      <c r="B10" s="30"/>
      <c r="C10" s="30"/>
      <c r="D10" s="30"/>
      <c r="E10" s="30"/>
      <c r="F10" s="30"/>
      <c r="G10" s="30"/>
      <c r="H10" s="30"/>
      <c r="I10" s="30"/>
      <c r="J10" s="32"/>
      <c r="K10" s="32"/>
      <c r="L10" s="32"/>
      <c r="M10" s="32"/>
      <c r="N10" s="32"/>
      <c r="O10" s="32"/>
      <c r="P10" s="30"/>
      <c r="AA10" s="117"/>
      <c r="AB10" s="118"/>
      <c r="AC10" s="118"/>
      <c r="AE10" s="188">
        <v>2</v>
      </c>
      <c r="AF10" s="188">
        <v>2</v>
      </c>
    </row>
    <row r="11" spans="2:32" s="7" customFormat="1" ht="18" customHeight="1">
      <c r="B11" s="30"/>
      <c r="C11" s="30"/>
      <c r="D11" s="30"/>
      <c r="E11" s="30"/>
      <c r="F11" s="30"/>
      <c r="G11" s="30"/>
      <c r="H11" s="30"/>
      <c r="I11" s="30"/>
      <c r="J11" s="32"/>
      <c r="K11" s="33"/>
      <c r="L11" s="32"/>
      <c r="M11" s="32"/>
      <c r="N11" s="32"/>
      <c r="O11" s="32"/>
      <c r="P11" s="30"/>
      <c r="AA11" s="117"/>
      <c r="AB11" s="118"/>
      <c r="AC11" s="118"/>
      <c r="AE11" s="188">
        <v>3</v>
      </c>
      <c r="AF11" s="188">
        <v>3</v>
      </c>
    </row>
    <row r="12" spans="2:32" s="7" customFormat="1" ht="18" customHeight="1">
      <c r="B12" s="30"/>
      <c r="C12" s="30"/>
      <c r="D12" s="30"/>
      <c r="E12" s="30"/>
      <c r="F12" s="30"/>
      <c r="G12" s="30"/>
      <c r="H12" s="30"/>
      <c r="I12" s="30"/>
      <c r="J12" s="191"/>
      <c r="K12" s="191"/>
      <c r="L12" s="191"/>
      <c r="M12" s="191"/>
      <c r="N12" s="191"/>
      <c r="O12" s="191"/>
      <c r="P12" s="30"/>
      <c r="Q12" s="7" t="s">
        <v>235</v>
      </c>
      <c r="AA12" s="117"/>
      <c r="AB12" s="118"/>
      <c r="AC12" s="118"/>
      <c r="AE12" s="188">
        <v>4</v>
      </c>
      <c r="AF12" s="188">
        <v>4</v>
      </c>
    </row>
    <row r="13" spans="2:32" s="7" customFormat="1" ht="18" customHeight="1">
      <c r="B13" s="30"/>
      <c r="C13" s="30"/>
      <c r="D13" s="30"/>
      <c r="E13" s="30"/>
      <c r="F13" s="30"/>
      <c r="G13" s="30"/>
      <c r="H13" s="30"/>
      <c r="I13" s="30"/>
      <c r="J13" s="191"/>
      <c r="K13" s="191"/>
      <c r="L13" s="191"/>
      <c r="M13" s="191"/>
      <c r="N13" s="191"/>
      <c r="O13" s="191"/>
      <c r="P13" s="30"/>
      <c r="Q13" s="7" t="s">
        <v>234</v>
      </c>
      <c r="AA13" s="117"/>
      <c r="AB13" s="118"/>
      <c r="AC13" s="118"/>
      <c r="AD13" s="188">
        <v>2023</v>
      </c>
      <c r="AE13" s="188">
        <v>5</v>
      </c>
      <c r="AF13" s="188">
        <v>5</v>
      </c>
    </row>
    <row r="14" spans="2:32" s="7" customFormat="1" ht="18" customHeight="1">
      <c r="B14" s="30"/>
      <c r="C14" s="30"/>
      <c r="D14" s="30"/>
      <c r="E14" s="30"/>
      <c r="F14" s="30"/>
      <c r="G14" s="30"/>
      <c r="H14" s="30"/>
      <c r="I14" s="30"/>
      <c r="J14" s="191"/>
      <c r="K14" s="191"/>
      <c r="L14" s="191"/>
      <c r="M14" s="191"/>
      <c r="N14" s="191"/>
      <c r="O14" s="191"/>
      <c r="P14" s="30"/>
      <c r="Q14" s="7" t="s">
        <v>232</v>
      </c>
      <c r="AA14" s="117"/>
      <c r="AB14" s="118"/>
      <c r="AC14" s="118"/>
      <c r="AD14" s="188">
        <v>2024</v>
      </c>
      <c r="AE14" s="188">
        <v>6</v>
      </c>
      <c r="AF14" s="188">
        <v>6</v>
      </c>
    </row>
    <row r="15" spans="2:32" ht="21" customHeight="1">
      <c r="B15" s="29"/>
      <c r="C15" s="29"/>
      <c r="D15" s="29"/>
      <c r="E15" s="29"/>
      <c r="F15" s="29"/>
      <c r="G15" s="29"/>
      <c r="H15" s="29"/>
      <c r="I15" s="29"/>
      <c r="J15" s="191"/>
      <c r="K15" s="191"/>
      <c r="L15" s="191"/>
      <c r="M15" s="191"/>
      <c r="N15" s="191"/>
      <c r="O15" s="191"/>
      <c r="P15" s="29"/>
      <c r="Q15" s="2" t="s">
        <v>233</v>
      </c>
      <c r="AA15" s="117"/>
      <c r="AB15" s="118"/>
      <c r="AC15" s="118"/>
      <c r="AD15" s="188">
        <v>2025</v>
      </c>
      <c r="AE15" s="188">
        <v>7</v>
      </c>
      <c r="AF15" s="188">
        <v>7</v>
      </c>
    </row>
    <row r="16" spans="2:32" ht="21" customHeight="1">
      <c r="B16" s="29"/>
      <c r="C16" s="29"/>
      <c r="D16" s="29"/>
      <c r="E16" s="29"/>
      <c r="F16" s="29"/>
      <c r="G16" s="29"/>
      <c r="H16" s="29"/>
      <c r="I16" s="29"/>
      <c r="J16" s="192"/>
      <c r="K16" s="192"/>
      <c r="L16" s="192"/>
      <c r="M16" s="192"/>
      <c r="N16" s="192"/>
      <c r="O16" s="192"/>
      <c r="P16" s="29"/>
      <c r="Q16" s="2" t="s">
        <v>231</v>
      </c>
      <c r="AA16" s="117"/>
      <c r="AB16" s="118"/>
      <c r="AC16" s="118"/>
      <c r="AD16" s="188">
        <v>2026</v>
      </c>
      <c r="AE16" s="188">
        <v>8</v>
      </c>
      <c r="AF16" s="188">
        <v>8</v>
      </c>
    </row>
    <row r="17" spans="2:32" ht="21" customHeight="1">
      <c r="B17" s="29"/>
      <c r="C17" s="29"/>
      <c r="D17" s="29"/>
      <c r="E17" s="29"/>
      <c r="F17" s="29"/>
      <c r="G17" s="29"/>
      <c r="H17" s="29"/>
      <c r="I17" s="30"/>
      <c r="J17" s="29"/>
      <c r="K17" s="29"/>
      <c r="L17" s="29"/>
      <c r="M17" s="29"/>
      <c r="N17" s="29"/>
      <c r="O17" s="29"/>
      <c r="P17" s="29"/>
      <c r="AA17" s="117"/>
      <c r="AB17" s="118"/>
      <c r="AC17" s="118"/>
      <c r="AD17" s="188">
        <v>2027</v>
      </c>
      <c r="AE17" s="188">
        <v>9</v>
      </c>
      <c r="AF17" s="188">
        <v>9</v>
      </c>
    </row>
    <row r="18" spans="2:32" s="6" customFormat="1" ht="18.75">
      <c r="B18" s="27"/>
      <c r="C18" s="27"/>
      <c r="D18" s="27"/>
      <c r="E18" s="27"/>
      <c r="F18" s="27"/>
      <c r="G18" s="27"/>
      <c r="H18" s="27"/>
      <c r="I18" s="27"/>
      <c r="J18" s="27"/>
      <c r="K18" s="27"/>
      <c r="L18" s="27"/>
      <c r="M18" s="27"/>
      <c r="N18" s="27"/>
      <c r="O18" s="27"/>
      <c r="P18" s="27"/>
      <c r="AA18" s="117"/>
      <c r="AB18" s="118"/>
      <c r="AC18" s="118"/>
      <c r="AD18" s="188">
        <v>2028</v>
      </c>
      <c r="AE18" s="188">
        <v>10</v>
      </c>
      <c r="AF18" s="188">
        <v>10</v>
      </c>
    </row>
    <row r="19" spans="2:32" s="6" customFormat="1" ht="21" customHeight="1">
      <c r="B19" s="27"/>
      <c r="D19" s="27" t="s">
        <v>53</v>
      </c>
      <c r="E19" s="27"/>
      <c r="F19" s="27"/>
      <c r="G19" s="27"/>
      <c r="H19" s="27"/>
      <c r="I19" s="27"/>
      <c r="J19" s="27"/>
      <c r="K19" s="27"/>
      <c r="L19" s="27"/>
      <c r="M19" s="27"/>
      <c r="N19" s="27"/>
      <c r="O19" s="27"/>
      <c r="P19" s="27"/>
      <c r="Q19" s="6" t="s">
        <v>93</v>
      </c>
      <c r="AA19" s="117"/>
      <c r="AB19" s="118"/>
      <c r="AC19" s="118"/>
      <c r="AD19" s="188">
        <v>2029</v>
      </c>
      <c r="AE19" s="188">
        <v>11</v>
      </c>
      <c r="AF19" s="188">
        <v>11</v>
      </c>
    </row>
    <row r="20" spans="2:32" ht="21" customHeight="1">
      <c r="B20" s="34"/>
      <c r="C20" s="29"/>
      <c r="D20" s="29"/>
      <c r="E20" s="29"/>
      <c r="F20" s="29"/>
      <c r="G20" s="29"/>
      <c r="H20" s="29"/>
      <c r="I20" s="29"/>
      <c r="J20" s="29"/>
      <c r="K20" s="29"/>
      <c r="L20" s="29"/>
      <c r="M20" s="29"/>
      <c r="N20" s="29"/>
      <c r="O20" s="29"/>
      <c r="P20" s="29"/>
      <c r="AA20" s="118"/>
      <c r="AB20" s="118"/>
      <c r="AC20" s="118"/>
      <c r="AD20" s="188">
        <v>2030</v>
      </c>
      <c r="AE20" s="188">
        <v>12</v>
      </c>
      <c r="AF20" s="188">
        <v>12</v>
      </c>
    </row>
    <row r="21" spans="2:32" ht="21" customHeight="1">
      <c r="B21" s="29"/>
      <c r="C21" s="5" t="s">
        <v>1</v>
      </c>
      <c r="D21" s="29"/>
      <c r="E21" s="29"/>
      <c r="F21" s="29"/>
      <c r="G21" s="29"/>
      <c r="H21" s="29"/>
      <c r="I21" s="29"/>
      <c r="J21" s="29"/>
      <c r="K21" s="29"/>
      <c r="L21" s="29"/>
      <c r="M21" s="29"/>
      <c r="N21" s="29"/>
      <c r="O21" s="29"/>
      <c r="P21" s="29"/>
      <c r="AA21" s="118"/>
      <c r="AB21" s="118"/>
      <c r="AC21" s="118"/>
      <c r="AF21" s="188">
        <v>13</v>
      </c>
    </row>
    <row r="22" spans="2:32" ht="21" customHeight="1">
      <c r="B22" s="29"/>
      <c r="C22" s="5" t="s">
        <v>2</v>
      </c>
      <c r="D22" s="29"/>
      <c r="E22" s="29"/>
      <c r="F22" s="29"/>
      <c r="G22" s="29"/>
      <c r="H22" s="29"/>
      <c r="I22" s="29"/>
      <c r="J22" s="29"/>
      <c r="K22" s="29"/>
      <c r="L22" s="29"/>
      <c r="M22" s="29"/>
      <c r="N22" s="29"/>
      <c r="O22" s="29"/>
      <c r="P22" s="29"/>
      <c r="AA22" s="118"/>
      <c r="AC22" s="118"/>
      <c r="AF22" s="188">
        <v>14</v>
      </c>
    </row>
    <row r="23" spans="2:32" ht="21" customHeight="1">
      <c r="B23" s="29"/>
      <c r="C23" s="5" t="s">
        <v>203</v>
      </c>
      <c r="D23" s="29"/>
      <c r="E23" s="29"/>
      <c r="F23" s="29"/>
      <c r="G23" s="29"/>
      <c r="H23" s="29"/>
      <c r="I23" s="29"/>
      <c r="J23" s="29"/>
      <c r="K23" s="29"/>
      <c r="L23" s="29"/>
      <c r="M23" s="29"/>
      <c r="N23" s="29"/>
      <c r="O23" s="29"/>
      <c r="P23" s="29"/>
      <c r="AA23" s="118"/>
      <c r="AB23" s="118"/>
      <c r="AC23" s="118"/>
      <c r="AF23" s="188">
        <v>15</v>
      </c>
    </row>
    <row r="24" spans="2:32" ht="21" customHeight="1">
      <c r="B24" s="29"/>
      <c r="C24" s="5" t="s">
        <v>159</v>
      </c>
      <c r="D24" s="29"/>
      <c r="E24" s="29"/>
      <c r="F24" s="29"/>
      <c r="G24" s="29"/>
      <c r="H24" s="29"/>
      <c r="I24" s="29"/>
      <c r="J24" s="29"/>
      <c r="K24" s="29"/>
      <c r="L24" s="29"/>
      <c r="M24" s="29"/>
      <c r="N24" s="29"/>
      <c r="O24" s="29"/>
      <c r="P24" s="29"/>
      <c r="AA24" s="118"/>
      <c r="AB24" s="118"/>
      <c r="AC24" s="118"/>
      <c r="AF24" s="188">
        <v>16</v>
      </c>
    </row>
    <row r="25" spans="2:32" ht="21" customHeight="1">
      <c r="B25" s="29"/>
      <c r="C25" s="5" t="s">
        <v>178</v>
      </c>
      <c r="D25" s="29"/>
      <c r="E25" s="29"/>
      <c r="F25" s="29"/>
      <c r="G25" s="29"/>
      <c r="H25" s="29"/>
      <c r="I25" s="29"/>
      <c r="J25" s="29"/>
      <c r="K25" s="29"/>
      <c r="L25" s="29"/>
      <c r="M25" s="29"/>
      <c r="N25" s="29"/>
      <c r="O25" s="29"/>
      <c r="P25" s="29"/>
      <c r="AA25" s="118"/>
      <c r="AB25" s="118"/>
      <c r="AC25" s="118"/>
      <c r="AF25" s="188">
        <v>17</v>
      </c>
    </row>
    <row r="26" spans="2:32" ht="21" customHeight="1">
      <c r="B26" s="29"/>
      <c r="C26" s="5" t="s">
        <v>227</v>
      </c>
      <c r="D26" s="29"/>
      <c r="E26" s="29"/>
      <c r="F26" s="29"/>
      <c r="G26" s="29"/>
      <c r="H26" s="29"/>
      <c r="I26" s="29"/>
      <c r="J26" s="29"/>
      <c r="K26" s="29"/>
      <c r="L26" s="29"/>
      <c r="M26" s="29"/>
      <c r="N26" s="29"/>
      <c r="O26" s="29"/>
      <c r="P26" s="29"/>
      <c r="AA26"/>
      <c r="AB26" s="118"/>
      <c r="AC26" s="118"/>
      <c r="AF26" s="188">
        <v>18</v>
      </c>
    </row>
    <row r="27" spans="2:32" ht="21" customHeight="1">
      <c r="B27" s="29"/>
      <c r="C27" s="30" t="s">
        <v>228</v>
      </c>
      <c r="D27" s="29"/>
      <c r="E27" s="29"/>
      <c r="F27" s="29"/>
      <c r="G27" s="29"/>
      <c r="H27" s="29"/>
      <c r="I27" s="29"/>
      <c r="J27" s="29"/>
      <c r="K27" s="29"/>
      <c r="L27" s="29"/>
      <c r="M27" s="29"/>
      <c r="N27" s="29"/>
      <c r="O27" s="29"/>
      <c r="P27" s="29"/>
      <c r="AA27" s="119"/>
      <c r="AB27" s="118"/>
      <c r="AC27" s="118"/>
      <c r="AF27" s="188">
        <v>19</v>
      </c>
    </row>
    <row r="28" spans="2:32" ht="21" customHeight="1">
      <c r="B28" s="29"/>
      <c r="C28" s="30" t="s">
        <v>229</v>
      </c>
      <c r="D28" s="29"/>
      <c r="E28" s="29"/>
      <c r="F28" s="29"/>
      <c r="G28" s="29"/>
      <c r="H28" s="29"/>
      <c r="I28" s="29"/>
      <c r="J28" s="29"/>
      <c r="K28" s="29"/>
      <c r="L28" s="29"/>
      <c r="M28" s="29"/>
      <c r="N28" s="29"/>
      <c r="O28" s="29"/>
      <c r="P28" s="29"/>
      <c r="AA28" s="120"/>
      <c r="AB28" s="118"/>
      <c r="AC28" s="118"/>
      <c r="AF28" s="188">
        <v>20</v>
      </c>
    </row>
    <row r="29" spans="2:32" ht="21" customHeight="1">
      <c r="B29" s="29"/>
      <c r="C29" s="29"/>
      <c r="D29" s="29"/>
      <c r="E29" s="29"/>
      <c r="F29" s="29"/>
      <c r="G29" s="29"/>
      <c r="H29" s="29"/>
      <c r="I29" s="29"/>
      <c r="J29" s="29"/>
      <c r="K29" s="29"/>
      <c r="L29" s="29"/>
      <c r="M29" s="29"/>
      <c r="N29" s="29"/>
      <c r="O29" s="29"/>
      <c r="P29" s="29"/>
      <c r="AA29" s="120"/>
      <c r="AB29"/>
      <c r="AC29" s="118"/>
      <c r="AF29" s="188">
        <v>21</v>
      </c>
    </row>
    <row r="30" spans="2:32" ht="21" customHeight="1">
      <c r="C30" s="5" t="s">
        <v>192</v>
      </c>
      <c r="AA30" s="119"/>
      <c r="AB30" s="119"/>
      <c r="AC30" s="118"/>
      <c r="AF30" s="188">
        <v>22</v>
      </c>
    </row>
    <row r="31" spans="2:32" ht="21" customHeight="1">
      <c r="C31" s="5" t="s">
        <v>193</v>
      </c>
      <c r="AA31" s="120"/>
      <c r="AB31" s="120"/>
      <c r="AC31" s="118"/>
      <c r="AF31" s="188">
        <v>23</v>
      </c>
    </row>
    <row r="32" spans="2:32" ht="21" customHeight="1">
      <c r="C32" s="5" t="s">
        <v>194</v>
      </c>
      <c r="D32" s="4"/>
      <c r="AA32" s="120"/>
      <c r="AB32" s="120"/>
      <c r="AC32" s="118"/>
      <c r="AF32" s="188">
        <v>24</v>
      </c>
    </row>
    <row r="33" spans="3:32" ht="21" customHeight="1">
      <c r="C33" s="5" t="s">
        <v>195</v>
      </c>
      <c r="D33" s="5"/>
      <c r="AA33" s="120"/>
      <c r="AB33" s="119"/>
      <c r="AC33" s="118"/>
      <c r="AF33" s="188">
        <v>25</v>
      </c>
    </row>
    <row r="34" spans="3:32" ht="21" customHeight="1">
      <c r="C34" s="5" t="s">
        <v>196</v>
      </c>
      <c r="AB34" s="120"/>
      <c r="AC34" s="118"/>
      <c r="AF34" s="188">
        <v>26</v>
      </c>
    </row>
    <row r="35" spans="3:32" ht="21" customHeight="1">
      <c r="C35" s="5" t="s">
        <v>197</v>
      </c>
      <c r="AB35" s="120"/>
      <c r="AC35" s="118"/>
      <c r="AF35" s="188">
        <v>27</v>
      </c>
    </row>
    <row r="36" spans="3:32" ht="21" customHeight="1">
      <c r="C36" s="5" t="s">
        <v>169</v>
      </c>
      <c r="D36" s="5"/>
      <c r="AB36" s="120"/>
      <c r="AC36" s="118"/>
      <c r="AF36" s="188">
        <v>28</v>
      </c>
    </row>
    <row r="37" spans="3:32" ht="21" customHeight="1">
      <c r="C37" s="5" t="s">
        <v>199</v>
      </c>
      <c r="AA37" s="121"/>
      <c r="AC37" s="118"/>
      <c r="AF37" s="188">
        <v>29</v>
      </c>
    </row>
    <row r="38" spans="3:32" ht="21" customHeight="1">
      <c r="C38" s="5" t="s">
        <v>200</v>
      </c>
      <c r="AA38" s="121"/>
      <c r="AC38" s="118"/>
      <c r="AF38" s="188">
        <v>30</v>
      </c>
    </row>
    <row r="39" spans="3:32" ht="21" customHeight="1">
      <c r="C39" s="5" t="s">
        <v>198</v>
      </c>
      <c r="D39" s="5"/>
      <c r="AC39" s="118"/>
      <c r="AF39" s="188">
        <v>31</v>
      </c>
    </row>
    <row r="40" spans="3:32" ht="21" customHeight="1">
      <c r="C40" s="7"/>
      <c r="AB40" s="121"/>
      <c r="AC40" s="118"/>
    </row>
    <row r="41" spans="3:32" ht="21" customHeight="1">
      <c r="C41" s="5"/>
      <c r="D41" s="4"/>
      <c r="E41" s="4"/>
      <c r="AB41" s="121"/>
    </row>
    <row r="42" spans="3:32" ht="21" customHeight="1">
      <c r="C42" s="7"/>
      <c r="D42" s="5"/>
      <c r="AC42" s="121"/>
    </row>
    <row r="43" spans="3:32" ht="21" customHeight="1">
      <c r="C43" s="5"/>
      <c r="D43" s="4"/>
      <c r="E43" s="4"/>
      <c r="AA43" s="121"/>
      <c r="AC43" s="121"/>
    </row>
    <row r="44" spans="3:32" ht="21" customHeight="1">
      <c r="C44" s="5"/>
      <c r="D44" s="4"/>
      <c r="E44" s="4"/>
      <c r="AA44" s="121"/>
      <c r="AB44" s="121"/>
      <c r="AC44" s="121"/>
    </row>
    <row r="45" spans="3:32" ht="21" customHeight="1">
      <c r="C45" s="7"/>
      <c r="D45" s="5"/>
      <c r="AA45" s="121"/>
      <c r="AB45" s="121"/>
      <c r="AC45" s="121"/>
    </row>
    <row r="46" spans="3:32" ht="21" customHeight="1">
      <c r="C46" s="5"/>
      <c r="D46" s="4"/>
      <c r="E46" s="4"/>
      <c r="AA46" s="121"/>
      <c r="AB46" s="121"/>
      <c r="AC46" s="121"/>
    </row>
    <row r="47" spans="3:32" ht="21" customHeight="1">
      <c r="C47" s="9"/>
      <c r="D47" s="4"/>
      <c r="E47" s="4"/>
      <c r="AA47" s="121"/>
      <c r="AB47" s="121"/>
    </row>
    <row r="48" spans="3:32" ht="21" customHeight="1">
      <c r="C48" s="7"/>
      <c r="D48" s="5"/>
      <c r="AA48" s="121"/>
      <c r="AB48" s="121"/>
    </row>
    <row r="49" spans="3:29" ht="21" customHeight="1">
      <c r="C49" s="5"/>
      <c r="D49" s="4"/>
      <c r="E49" s="4"/>
      <c r="AA49" s="121"/>
      <c r="AB49" s="121"/>
      <c r="AC49" s="121"/>
    </row>
    <row r="50" spans="3:29" ht="21" customHeight="1">
      <c r="C50" s="10"/>
      <c r="D50" s="3"/>
      <c r="AA50" s="121"/>
      <c r="AB50" s="121"/>
      <c r="AC50" s="121"/>
    </row>
    <row r="51" spans="3:29" ht="21" customHeight="1">
      <c r="D51" s="5"/>
      <c r="AA51" s="121"/>
      <c r="AB51" s="121"/>
      <c r="AC51" s="121"/>
    </row>
    <row r="52" spans="3:29" ht="21" customHeight="1">
      <c r="D52" s="3"/>
      <c r="AA52" s="121"/>
      <c r="AB52" s="121"/>
      <c r="AC52" s="121"/>
    </row>
    <row r="53" spans="3:29" ht="21" customHeight="1">
      <c r="D53" s="3"/>
      <c r="AA53" s="121"/>
      <c r="AB53" s="121"/>
      <c r="AC53" s="121"/>
    </row>
    <row r="54" spans="3:29" ht="21" customHeight="1">
      <c r="AA54" s="121"/>
      <c r="AB54" s="121"/>
      <c r="AC54" s="121"/>
    </row>
    <row r="55" spans="3:29" ht="21" customHeight="1">
      <c r="AA55" s="121"/>
      <c r="AB55" s="121"/>
      <c r="AC55" s="121"/>
    </row>
    <row r="56" spans="3:29" ht="21" customHeight="1">
      <c r="AA56" s="121"/>
      <c r="AB56" s="121"/>
      <c r="AC56" s="121"/>
    </row>
    <row r="57" spans="3:29" ht="21" customHeight="1">
      <c r="AA57" s="121"/>
      <c r="AB57" s="121"/>
      <c r="AC57" s="121"/>
    </row>
    <row r="58" spans="3:29" ht="21" customHeight="1">
      <c r="AA58" s="121"/>
      <c r="AB58" s="121"/>
      <c r="AC58" s="121"/>
    </row>
    <row r="59" spans="3:29" ht="21" customHeight="1">
      <c r="AA59" s="121"/>
      <c r="AB59" s="121"/>
      <c r="AC59" s="121"/>
    </row>
    <row r="60" spans="3:29" ht="21" customHeight="1">
      <c r="AA60" s="121"/>
      <c r="AB60" s="121"/>
      <c r="AC60" s="121"/>
    </row>
    <row r="61" spans="3:29" ht="21" customHeight="1">
      <c r="AA61" s="121"/>
      <c r="AB61" s="121"/>
      <c r="AC61" s="121"/>
    </row>
    <row r="62" spans="3:29" ht="21" customHeight="1">
      <c r="AA62" s="121"/>
      <c r="AB62" s="121"/>
      <c r="AC62" s="121"/>
    </row>
    <row r="63" spans="3:29" ht="21" customHeight="1">
      <c r="AA63" s="121"/>
      <c r="AB63" s="121"/>
      <c r="AC63" s="121"/>
    </row>
    <row r="64" spans="3:29" ht="21" customHeight="1">
      <c r="AB64" s="121"/>
      <c r="AC64" s="121"/>
    </row>
    <row r="65" spans="29:29" ht="21" customHeight="1">
      <c r="AC65" s="121"/>
    </row>
    <row r="66" spans="29:29" ht="21" customHeight="1">
      <c r="AC66" s="121"/>
    </row>
    <row r="67" spans="29:29" ht="21" customHeight="1">
      <c r="AC67" s="121"/>
    </row>
    <row r="68" spans="29:29" ht="21" customHeight="1">
      <c r="AC68" s="121"/>
    </row>
    <row r="69" spans="29:29" ht="21" customHeight="1">
      <c r="AC69" s="121"/>
    </row>
  </sheetData>
  <sheetProtection algorithmName="SHA-512" hashValue="PNre7aPK1J7hIRIs4lIb/KZHN9iz5Ai4UNUdRFZvXZif8HIHI5FGMsEvhVELwEjBYAeptAjx62ybfsEucYOvKA==" saltValue="nLGxGAyFZmJlvLKroLdeyw==" spinCount="100000" sheet="1" scenarios="1" formatCells="0" deleteRows="0"/>
  <mergeCells count="5">
    <mergeCell ref="J12:O12"/>
    <mergeCell ref="J14:O14"/>
    <mergeCell ref="J15:O15"/>
    <mergeCell ref="J13:O13"/>
    <mergeCell ref="J16:O16"/>
  </mergeCells>
  <phoneticPr fontId="2"/>
  <conditionalFormatting sqref="J9 L9 N9">
    <cfRule type="expression" dxfId="13" priority="1">
      <formula>J9=""</formula>
    </cfRule>
  </conditionalFormatting>
  <dataValidations count="3">
    <dataValidation type="list" allowBlank="1" showInputMessage="1" showErrorMessage="1" sqref="J9" xr:uid="{1DA4BAF6-6846-49ED-B932-5EA4B9ED28F3}">
      <formula1>$AD$14:$AD$20</formula1>
    </dataValidation>
    <dataValidation type="list" allowBlank="1" showInputMessage="1" showErrorMessage="1" sqref="L9" xr:uid="{CE67470A-5A78-4593-A2BF-F5CE63198C5B}">
      <formula1>$AE$9:$AE$20</formula1>
    </dataValidation>
    <dataValidation type="list" allowBlank="1" showInputMessage="1" showErrorMessage="1" sqref="N9" xr:uid="{5949D66C-FDB8-45BA-9147-37454D1E70AE}">
      <formula1>$AF$9:$AF$39</formula1>
    </dataValidation>
  </dataValidations>
  <printOptions horizontalCentered="1"/>
  <pageMargins left="0.59055118110236227" right="0.59055118110236227" top="0.98425196850393704" bottom="0.98425196850393704" header="0.51181102362204722" footer="0.51181102362204722"/>
  <pageSetup paperSize="9" scale="89"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B1:AF69"/>
  <sheetViews>
    <sheetView showGridLines="0" view="pageBreakPreview" topLeftCell="A38" zoomScale="85" zoomScaleNormal="100" zoomScaleSheetLayoutView="85" workbookViewId="0">
      <selection activeCell="J30" sqref="J30:O30"/>
    </sheetView>
  </sheetViews>
  <sheetFormatPr defaultRowHeight="18.75"/>
  <cols>
    <col min="1" max="1" width="2.75" customWidth="1"/>
    <col min="2" max="2" width="9.75" customWidth="1"/>
    <col min="3" max="3" width="10.5" customWidth="1"/>
    <col min="4" max="4" width="3.25" customWidth="1"/>
    <col min="5" max="5" width="6.5" customWidth="1"/>
    <col min="6" max="6" width="4" customWidth="1"/>
    <col min="7" max="7" width="6.75" customWidth="1"/>
    <col min="15" max="15" width="10.75" customWidth="1"/>
    <col min="16" max="16" width="7.75" customWidth="1"/>
    <col min="17" max="17" width="6.5" customWidth="1"/>
    <col min="30" max="32" width="9" style="116"/>
  </cols>
  <sheetData>
    <row r="1" spans="2:32" s="21" customFormat="1">
      <c r="B1" s="59"/>
      <c r="C1" s="59"/>
      <c r="D1" s="59"/>
      <c r="E1" s="59"/>
      <c r="F1" s="59"/>
      <c r="G1" s="59"/>
      <c r="H1" s="59"/>
      <c r="I1" s="59"/>
      <c r="J1" s="79"/>
      <c r="K1" s="80"/>
      <c r="L1" s="80"/>
      <c r="M1" s="59"/>
      <c r="N1" s="59"/>
      <c r="O1" s="59"/>
      <c r="P1" s="59"/>
      <c r="Q1" s="59"/>
      <c r="AD1" s="116"/>
      <c r="AE1" s="116"/>
      <c r="AF1" s="116"/>
    </row>
    <row r="2" spans="2:32" s="24" customFormat="1" ht="38.25" customHeight="1">
      <c r="B2" s="207" t="s">
        <v>161</v>
      </c>
      <c r="C2" s="207"/>
      <c r="D2" s="207"/>
      <c r="E2" s="207"/>
      <c r="F2" s="207"/>
      <c r="G2" s="207"/>
      <c r="H2" s="207"/>
      <c r="I2" s="207"/>
      <c r="J2" s="207"/>
      <c r="K2" s="207"/>
      <c r="L2" s="207"/>
      <c r="M2" s="207"/>
      <c r="N2" s="207"/>
      <c r="O2" s="207"/>
      <c r="P2" s="207"/>
      <c r="Q2" s="207"/>
      <c r="AD2" s="116"/>
      <c r="AE2" s="116"/>
      <c r="AF2" s="116"/>
    </row>
    <row r="3" spans="2:32" s="21" customFormat="1">
      <c r="B3" s="59"/>
      <c r="D3" s="59"/>
      <c r="E3" s="59"/>
      <c r="F3" s="59"/>
      <c r="G3" s="59"/>
      <c r="H3" s="59"/>
      <c r="I3" s="59"/>
      <c r="J3" s="79"/>
      <c r="K3" s="80"/>
      <c r="L3" s="80"/>
      <c r="M3" s="59"/>
      <c r="N3" s="59"/>
      <c r="O3" s="59"/>
      <c r="P3" s="59"/>
      <c r="Q3" s="59"/>
      <c r="AD3" s="116"/>
      <c r="AE3" s="116"/>
      <c r="AF3" s="116"/>
    </row>
    <row r="4" spans="2:32" s="21" customFormat="1" ht="15.75" customHeight="1">
      <c r="B4" s="66"/>
      <c r="C4" s="174" t="s">
        <v>95</v>
      </c>
      <c r="D4" s="175" t="s">
        <v>65</v>
      </c>
      <c r="E4" s="175"/>
      <c r="F4" s="176"/>
      <c r="G4" s="176"/>
      <c r="H4" s="177"/>
      <c r="I4" s="177"/>
      <c r="J4" s="79"/>
      <c r="K4" s="80"/>
      <c r="L4" s="80"/>
      <c r="M4" s="59"/>
      <c r="N4" s="59"/>
      <c r="O4" s="59"/>
      <c r="P4" s="59"/>
      <c r="Q4" s="59"/>
      <c r="AD4" s="116"/>
      <c r="AE4" s="116"/>
      <c r="AF4" s="116"/>
    </row>
    <row r="5" spans="2:32" s="21" customFormat="1" ht="14.25" customHeight="1">
      <c r="B5" s="66"/>
      <c r="C5" s="178"/>
      <c r="D5" s="175"/>
      <c r="E5" s="175"/>
      <c r="F5" s="176"/>
      <c r="G5" s="176"/>
      <c r="H5" s="179"/>
      <c r="I5" s="179"/>
      <c r="J5" s="79"/>
      <c r="K5" s="80"/>
      <c r="L5" s="80"/>
      <c r="M5" s="59"/>
      <c r="N5" s="59"/>
      <c r="O5" s="59"/>
      <c r="P5" s="59"/>
      <c r="Q5" s="59"/>
      <c r="AD5" s="116"/>
      <c r="AE5" s="116"/>
      <c r="AF5" s="116"/>
    </row>
    <row r="6" spans="2:32" s="21" customFormat="1" ht="14.25" customHeight="1">
      <c r="B6" s="66"/>
      <c r="C6" s="180" t="s">
        <v>68</v>
      </c>
      <c r="D6" s="175" t="s">
        <v>66</v>
      </c>
      <c r="E6" s="175"/>
      <c r="F6" s="176"/>
      <c r="G6" s="176"/>
      <c r="H6" s="179"/>
      <c r="I6" s="179"/>
      <c r="J6" s="79"/>
      <c r="K6" s="80"/>
      <c r="L6" s="80"/>
      <c r="M6" s="59"/>
      <c r="N6" s="59"/>
      <c r="O6" s="59"/>
      <c r="P6" s="59"/>
      <c r="Q6" s="59"/>
      <c r="AD6" s="116"/>
      <c r="AE6" s="116"/>
      <c r="AF6" s="116"/>
    </row>
    <row r="7" spans="2:32" s="21" customFormat="1" ht="15.75" customHeight="1">
      <c r="B7" s="66"/>
      <c r="C7" s="178"/>
      <c r="D7" s="175" t="s">
        <v>67</v>
      </c>
      <c r="E7" s="175"/>
      <c r="F7" s="176"/>
      <c r="G7" s="176"/>
      <c r="H7" s="177"/>
      <c r="I7" s="177"/>
      <c r="J7" s="79"/>
      <c r="K7" s="80"/>
      <c r="L7" s="80"/>
      <c r="M7" s="59"/>
      <c r="N7" s="59"/>
      <c r="O7" s="59"/>
      <c r="P7" s="59"/>
      <c r="Q7" s="59"/>
      <c r="AD7" s="116"/>
      <c r="AE7" s="116"/>
      <c r="AF7" s="116"/>
    </row>
    <row r="8" spans="2:32" s="21" customFormat="1" ht="14.25" customHeight="1">
      <c r="B8" s="66"/>
      <c r="C8" s="178"/>
      <c r="D8" s="175"/>
      <c r="E8" s="175"/>
      <c r="F8" s="176"/>
      <c r="G8" s="176"/>
      <c r="H8" s="179"/>
      <c r="I8" s="179"/>
      <c r="J8" s="79"/>
      <c r="K8" s="80"/>
      <c r="L8" s="80"/>
      <c r="M8" s="59"/>
      <c r="N8" s="59"/>
      <c r="O8" s="59"/>
      <c r="P8" s="59"/>
      <c r="Q8" s="59"/>
      <c r="AD8" s="7"/>
      <c r="AE8" s="7"/>
      <c r="AF8" s="7"/>
    </row>
    <row r="9" spans="2:32" s="21" customFormat="1" ht="15.75" customHeight="1">
      <c r="B9" s="66"/>
      <c r="C9" s="181" t="s">
        <v>69</v>
      </c>
      <c r="D9" s="175" t="s">
        <v>166</v>
      </c>
      <c r="E9" s="175"/>
      <c r="F9" s="176"/>
      <c r="G9" s="176"/>
      <c r="H9" s="177"/>
      <c r="I9" s="177"/>
      <c r="J9" s="79"/>
      <c r="K9" s="80"/>
      <c r="L9" s="80"/>
      <c r="M9" s="59"/>
      <c r="N9" s="59"/>
      <c r="O9" s="59"/>
      <c r="P9" s="59"/>
      <c r="Q9" s="59"/>
      <c r="AD9" s="7"/>
      <c r="AE9" s="7"/>
      <c r="AF9" s="7"/>
    </row>
    <row r="10" spans="2:32" s="21" customFormat="1">
      <c r="B10" s="59"/>
      <c r="C10" s="59"/>
      <c r="D10" s="182" t="s">
        <v>70</v>
      </c>
      <c r="E10" s="182"/>
      <c r="F10" s="59"/>
      <c r="G10" s="59"/>
      <c r="H10" s="59"/>
      <c r="I10" s="59"/>
      <c r="J10" s="79"/>
      <c r="K10" s="82"/>
      <c r="L10" s="80"/>
      <c r="M10" s="59"/>
      <c r="N10" s="59"/>
      <c r="O10" s="59"/>
      <c r="P10" s="59"/>
      <c r="Q10" s="59"/>
      <c r="AD10" s="117">
        <v>2020</v>
      </c>
      <c r="AE10" s="118">
        <v>1</v>
      </c>
      <c r="AF10" s="118">
        <v>1</v>
      </c>
    </row>
    <row r="11" spans="2:32" s="21" customFormat="1">
      <c r="B11" s="59"/>
      <c r="C11" s="59"/>
      <c r="D11" s="81"/>
      <c r="E11" s="81"/>
      <c r="F11" s="59"/>
      <c r="G11" s="59"/>
      <c r="H11" s="59"/>
      <c r="I11" s="59"/>
      <c r="J11" s="79"/>
      <c r="K11" s="82"/>
      <c r="L11" s="80"/>
      <c r="M11" s="59"/>
      <c r="N11" s="59"/>
      <c r="O11" s="59"/>
      <c r="P11" s="59"/>
      <c r="Q11" s="59"/>
      <c r="AD11" s="117">
        <v>2021</v>
      </c>
      <c r="AE11" s="118">
        <v>2</v>
      </c>
      <c r="AF11" s="118">
        <v>2</v>
      </c>
    </row>
    <row r="12" spans="2:32" s="21" customFormat="1" ht="30" customHeight="1" thickBot="1">
      <c r="B12" s="60" t="s">
        <v>60</v>
      </c>
      <c r="C12" s="25"/>
      <c r="D12" s="61"/>
      <c r="E12" s="73"/>
      <c r="F12" s="73"/>
      <c r="G12" s="73"/>
      <c r="H12" s="73"/>
      <c r="I12" s="73"/>
      <c r="J12" s="73"/>
      <c r="K12" s="73"/>
      <c r="L12" s="73"/>
      <c r="M12" s="73"/>
      <c r="N12" s="73"/>
      <c r="O12" s="73"/>
      <c r="P12" s="73"/>
      <c r="Q12" s="73"/>
      <c r="AD12" s="117">
        <v>2022</v>
      </c>
      <c r="AE12" s="118">
        <v>3</v>
      </c>
      <c r="AF12" s="118">
        <v>3</v>
      </c>
    </row>
    <row r="13" spans="2:32" s="21" customFormat="1" ht="15.75" customHeight="1" thickTop="1">
      <c r="B13" s="59" t="s">
        <v>173</v>
      </c>
      <c r="C13" s="64"/>
      <c r="D13" s="63"/>
      <c r="E13" s="78"/>
      <c r="F13" s="78"/>
      <c r="G13" s="78"/>
      <c r="H13" s="59"/>
      <c r="I13" s="59"/>
      <c r="J13" s="79"/>
      <c r="K13" s="80"/>
      <c r="L13" s="80"/>
      <c r="M13" s="59"/>
      <c r="N13" s="59"/>
      <c r="O13" s="59"/>
      <c r="P13" s="59"/>
      <c r="Q13" s="59"/>
      <c r="AD13" s="117">
        <v>2023</v>
      </c>
      <c r="AE13" s="118">
        <v>4</v>
      </c>
      <c r="AF13" s="118">
        <v>4</v>
      </c>
    </row>
    <row r="14" spans="2:32" s="21" customFormat="1" ht="15.75" customHeight="1">
      <c r="B14" s="59" t="s">
        <v>174</v>
      </c>
      <c r="C14" s="64"/>
      <c r="D14" s="63"/>
      <c r="E14" s="78"/>
      <c r="F14" s="78"/>
      <c r="G14" s="78"/>
      <c r="H14" s="59"/>
      <c r="I14" s="59"/>
      <c r="J14" s="79"/>
      <c r="K14" s="80"/>
      <c r="L14" s="80"/>
      <c r="M14" s="59"/>
      <c r="N14" s="59"/>
      <c r="O14" s="59"/>
      <c r="P14" s="59"/>
      <c r="Q14" s="59"/>
      <c r="AD14" s="117">
        <v>2024</v>
      </c>
      <c r="AE14" s="118">
        <v>5</v>
      </c>
      <c r="AF14" s="118">
        <v>5</v>
      </c>
    </row>
    <row r="15" spans="2:32" s="21" customFormat="1" ht="15.75" customHeight="1">
      <c r="B15" s="59"/>
      <c r="C15" s="64"/>
      <c r="D15" s="63"/>
      <c r="E15" s="78"/>
      <c r="F15" s="78"/>
      <c r="G15" s="78"/>
      <c r="H15" s="59"/>
      <c r="I15" s="59"/>
      <c r="J15" s="79"/>
      <c r="K15" s="80"/>
      <c r="L15" s="80"/>
      <c r="M15" s="59"/>
      <c r="N15" s="59"/>
      <c r="O15" s="59"/>
      <c r="P15" s="59"/>
      <c r="Q15" s="59"/>
      <c r="AD15" s="117">
        <v>2025</v>
      </c>
      <c r="AE15" s="118">
        <v>6</v>
      </c>
      <c r="AF15" s="118">
        <v>6</v>
      </c>
    </row>
    <row r="16" spans="2:32" s="21" customFormat="1" ht="14.25" customHeight="1">
      <c r="B16" s="68" t="s">
        <v>162</v>
      </c>
      <c r="C16" s="68"/>
      <c r="D16" s="68"/>
      <c r="E16" s="68"/>
      <c r="F16" s="68"/>
      <c r="G16" s="68"/>
      <c r="H16" s="68"/>
      <c r="I16" s="68"/>
      <c r="J16" s="68"/>
      <c r="K16" s="68"/>
      <c r="L16" s="68"/>
      <c r="M16" s="68"/>
      <c r="N16" s="68"/>
      <c r="O16" s="68"/>
      <c r="P16" s="68"/>
      <c r="Q16" s="68"/>
      <c r="Y16" s="22"/>
      <c r="Z16" s="22"/>
      <c r="AA16" s="23"/>
      <c r="AD16" s="117">
        <v>2026</v>
      </c>
      <c r="AE16" s="118">
        <v>7</v>
      </c>
      <c r="AF16" s="118">
        <v>7</v>
      </c>
    </row>
    <row r="17" spans="2:32" s="21" customFormat="1">
      <c r="B17" s="68"/>
      <c r="C17" s="187"/>
      <c r="D17" s="35" t="s">
        <v>62</v>
      </c>
      <c r="E17" s="168"/>
      <c r="F17" s="35" t="s">
        <v>63</v>
      </c>
      <c r="G17" s="168"/>
      <c r="H17" s="74" t="s">
        <v>64</v>
      </c>
      <c r="I17" s="68"/>
      <c r="J17" s="68"/>
      <c r="K17" s="68"/>
      <c r="L17" s="68"/>
      <c r="M17" s="68"/>
      <c r="N17" s="68"/>
      <c r="O17" s="74"/>
      <c r="P17" s="74"/>
      <c r="Q17" s="74"/>
      <c r="R17" s="26" t="s">
        <v>127</v>
      </c>
      <c r="S17" s="26"/>
      <c r="T17" s="26"/>
      <c r="U17" s="26"/>
      <c r="Y17" s="22"/>
      <c r="Z17" s="22"/>
      <c r="AA17" s="23"/>
      <c r="AD17" s="117">
        <v>2027</v>
      </c>
      <c r="AE17" s="118">
        <v>8</v>
      </c>
      <c r="AF17" s="118">
        <v>8</v>
      </c>
    </row>
    <row r="18" spans="2:32" s="21" customFormat="1">
      <c r="B18" s="68"/>
      <c r="C18" s="68"/>
      <c r="D18" s="70"/>
      <c r="E18" s="70"/>
      <c r="F18" s="70"/>
      <c r="G18" s="70"/>
      <c r="H18" s="70"/>
      <c r="I18" s="70"/>
      <c r="J18" s="70"/>
      <c r="K18" s="70"/>
      <c r="L18" s="70"/>
      <c r="M18" s="70"/>
      <c r="N18" s="74"/>
      <c r="O18" s="74"/>
      <c r="P18" s="74"/>
      <c r="Q18" s="74"/>
      <c r="R18" s="26"/>
      <c r="S18" s="26"/>
      <c r="T18" s="26"/>
      <c r="U18" s="26"/>
      <c r="Y18" s="22"/>
      <c r="Z18" s="22"/>
      <c r="AA18" s="23"/>
      <c r="AD18" s="117">
        <v>2028</v>
      </c>
      <c r="AE18" s="118">
        <v>9</v>
      </c>
      <c r="AF18" s="118">
        <v>9</v>
      </c>
    </row>
    <row r="19" spans="2:32">
      <c r="B19" s="69" t="s">
        <v>75</v>
      </c>
      <c r="C19" s="36"/>
      <c r="D19" s="36"/>
      <c r="E19" s="36"/>
      <c r="F19" s="36"/>
      <c r="G19" s="36"/>
      <c r="H19" s="69"/>
      <c r="I19" s="69"/>
      <c r="J19" s="69"/>
      <c r="K19" s="69"/>
      <c r="L19" s="69"/>
      <c r="M19" s="69"/>
      <c r="N19" s="69"/>
      <c r="O19" s="69"/>
      <c r="P19" s="69"/>
      <c r="Q19" s="69"/>
      <c r="AD19" s="117">
        <v>2029</v>
      </c>
      <c r="AE19" s="118">
        <v>10</v>
      </c>
      <c r="AF19" s="118">
        <v>10</v>
      </c>
    </row>
    <row r="20" spans="2:32" s="2" customFormat="1" ht="21" customHeight="1">
      <c r="B20" s="70"/>
      <c r="C20" s="169" t="s">
        <v>71</v>
      </c>
      <c r="D20" s="170"/>
      <c r="E20" s="170"/>
      <c r="F20" s="170"/>
      <c r="G20" s="170"/>
      <c r="H20" s="170"/>
      <c r="I20" s="171"/>
      <c r="J20" s="194" t="s">
        <v>226</v>
      </c>
      <c r="K20" s="195"/>
      <c r="L20" s="195"/>
      <c r="M20" s="195"/>
      <c r="N20" s="195"/>
      <c r="O20" s="196"/>
      <c r="P20" s="70"/>
      <c r="Q20" s="70"/>
      <c r="R20" s="26" t="s">
        <v>127</v>
      </c>
      <c r="S20" s="111" t="s">
        <v>179</v>
      </c>
      <c r="AD20" s="118">
        <v>2030</v>
      </c>
      <c r="AE20" s="118">
        <v>11</v>
      </c>
      <c r="AF20" s="118">
        <v>11</v>
      </c>
    </row>
    <row r="21" spans="2:32" s="2" customFormat="1" ht="21" customHeight="1">
      <c r="B21" s="70"/>
      <c r="C21" s="169" t="s">
        <v>99</v>
      </c>
      <c r="D21" s="170"/>
      <c r="E21" s="170"/>
      <c r="F21" s="170"/>
      <c r="G21" s="170"/>
      <c r="H21" s="170"/>
      <c r="I21" s="171"/>
      <c r="J21" s="197" t="s">
        <v>119</v>
      </c>
      <c r="K21" s="197"/>
      <c r="L21" s="197"/>
      <c r="M21" s="197"/>
      <c r="N21" s="197"/>
      <c r="O21" s="197"/>
      <c r="P21" s="70"/>
      <c r="Q21" s="70"/>
      <c r="R21" s="26" t="s">
        <v>127</v>
      </c>
      <c r="AD21" s="118">
        <v>2031</v>
      </c>
      <c r="AE21" s="118">
        <v>12</v>
      </c>
      <c r="AF21" s="118">
        <v>12</v>
      </c>
    </row>
    <row r="22" spans="2:32" s="2" customFormat="1" ht="21" customHeight="1">
      <c r="B22" s="70"/>
      <c r="C22" s="169" t="s">
        <v>72</v>
      </c>
      <c r="D22" s="170"/>
      <c r="E22" s="170"/>
      <c r="F22" s="170"/>
      <c r="G22" s="170"/>
      <c r="H22" s="170"/>
      <c r="I22" s="171"/>
      <c r="J22" s="197" t="s">
        <v>120</v>
      </c>
      <c r="K22" s="197"/>
      <c r="L22" s="197"/>
      <c r="M22" s="197"/>
      <c r="N22" s="197"/>
      <c r="O22" s="197"/>
      <c r="P22" s="70"/>
      <c r="Q22" s="70"/>
      <c r="R22" s="26" t="s">
        <v>127</v>
      </c>
      <c r="AD22" s="118">
        <v>2032</v>
      </c>
      <c r="AE22" s="116"/>
      <c r="AF22" s="118">
        <v>13</v>
      </c>
    </row>
    <row r="23" spans="2:32" s="2" customFormat="1" ht="21" customHeight="1">
      <c r="B23" s="70"/>
      <c r="C23" s="169" t="s">
        <v>98</v>
      </c>
      <c r="D23" s="170"/>
      <c r="E23" s="170"/>
      <c r="F23" s="170"/>
      <c r="G23" s="170"/>
      <c r="H23" s="170"/>
      <c r="I23" s="171"/>
      <c r="J23" s="197" t="s">
        <v>121</v>
      </c>
      <c r="K23" s="197"/>
      <c r="L23" s="197"/>
      <c r="M23" s="197"/>
      <c r="N23" s="197"/>
      <c r="O23" s="197"/>
      <c r="P23" s="70"/>
      <c r="Q23" s="70"/>
      <c r="R23" s="111" t="s">
        <v>222</v>
      </c>
      <c r="AD23" s="118">
        <v>2033</v>
      </c>
      <c r="AE23" s="118"/>
      <c r="AF23" s="118">
        <v>14</v>
      </c>
    </row>
    <row r="24" spans="2:32" s="2" customFormat="1" ht="21" customHeight="1">
      <c r="B24" s="70"/>
      <c r="C24" s="169" t="s">
        <v>73</v>
      </c>
      <c r="D24" s="170"/>
      <c r="E24" s="170"/>
      <c r="F24" s="170"/>
      <c r="G24" s="170"/>
      <c r="H24" s="170"/>
      <c r="I24" s="171"/>
      <c r="J24" s="197" t="s">
        <v>122</v>
      </c>
      <c r="K24" s="197"/>
      <c r="L24" s="197"/>
      <c r="M24" s="197"/>
      <c r="N24" s="197"/>
      <c r="O24" s="197"/>
      <c r="P24" s="70"/>
      <c r="Q24" s="70"/>
      <c r="R24" s="26" t="s">
        <v>127</v>
      </c>
      <c r="AD24" s="118">
        <v>2034</v>
      </c>
      <c r="AE24" s="118"/>
      <c r="AF24" s="118">
        <v>15</v>
      </c>
    </row>
    <row r="25" spans="2:32" s="2" customFormat="1" ht="21" customHeight="1">
      <c r="B25" s="70"/>
      <c r="C25" s="169" t="s">
        <v>74</v>
      </c>
      <c r="D25" s="170"/>
      <c r="E25" s="170"/>
      <c r="F25" s="170"/>
      <c r="G25" s="170"/>
      <c r="H25" s="170"/>
      <c r="I25" s="171"/>
      <c r="J25" s="198" t="s">
        <v>204</v>
      </c>
      <c r="K25" s="197"/>
      <c r="L25" s="197"/>
      <c r="M25" s="197"/>
      <c r="N25" s="197"/>
      <c r="O25" s="197"/>
      <c r="P25" s="70"/>
      <c r="Q25" s="70"/>
      <c r="R25" s="111" t="s">
        <v>222</v>
      </c>
      <c r="S25" s="111"/>
      <c r="AD25" s="118">
        <v>2035</v>
      </c>
      <c r="AE25" s="118"/>
      <c r="AF25" s="118">
        <v>16</v>
      </c>
    </row>
    <row r="26" spans="2:32" s="2" customFormat="1" ht="21" customHeight="1">
      <c r="B26" s="70"/>
      <c r="C26" s="70"/>
      <c r="D26" s="70"/>
      <c r="E26" s="70"/>
      <c r="F26" s="70"/>
      <c r="G26" s="70"/>
      <c r="H26" s="70"/>
      <c r="I26" s="70"/>
      <c r="J26" s="70"/>
      <c r="K26" s="70"/>
      <c r="L26" s="70"/>
      <c r="M26" s="70"/>
      <c r="N26" s="70"/>
      <c r="O26" s="110"/>
      <c r="P26" s="70"/>
      <c r="Q26" s="70"/>
      <c r="AD26"/>
      <c r="AE26" s="118"/>
      <c r="AF26" s="118">
        <v>17</v>
      </c>
    </row>
    <row r="27" spans="2:32" s="2" customFormat="1" ht="21" customHeight="1">
      <c r="B27" s="69" t="s">
        <v>100</v>
      </c>
      <c r="C27" s="70"/>
      <c r="D27" s="70"/>
      <c r="E27" s="70"/>
      <c r="F27" s="70"/>
      <c r="G27" s="70"/>
      <c r="H27" s="70"/>
      <c r="I27" s="70"/>
      <c r="J27" s="70"/>
      <c r="K27" s="70"/>
      <c r="L27" s="70"/>
      <c r="M27" s="70"/>
      <c r="N27" s="70"/>
      <c r="O27" s="70"/>
      <c r="P27" s="70"/>
      <c r="Q27" s="70"/>
      <c r="AD27" s="119"/>
      <c r="AE27" s="118"/>
      <c r="AF27" s="118">
        <v>18</v>
      </c>
    </row>
    <row r="28" spans="2:32" s="2" customFormat="1" ht="21" customHeight="1">
      <c r="B28" s="69"/>
      <c r="C28" s="169" t="s">
        <v>101</v>
      </c>
      <c r="D28" s="170"/>
      <c r="E28" s="170"/>
      <c r="F28" s="170"/>
      <c r="G28" s="170"/>
      <c r="H28" s="170"/>
      <c r="I28" s="171"/>
      <c r="J28" s="197" t="s">
        <v>105</v>
      </c>
      <c r="K28" s="197"/>
      <c r="L28" s="197"/>
      <c r="M28" s="197"/>
      <c r="N28" s="197"/>
      <c r="O28" s="197"/>
      <c r="P28" s="70"/>
      <c r="Q28" s="70"/>
      <c r="R28" s="26" t="s">
        <v>127</v>
      </c>
      <c r="AD28" s="120"/>
      <c r="AE28" s="118"/>
      <c r="AF28" s="118">
        <v>19</v>
      </c>
    </row>
    <row r="29" spans="2:32" s="2" customFormat="1" ht="21" customHeight="1">
      <c r="B29" s="70"/>
      <c r="C29" s="169" t="s">
        <v>102</v>
      </c>
      <c r="D29" s="170"/>
      <c r="E29" s="170"/>
      <c r="F29" s="170"/>
      <c r="G29" s="170"/>
      <c r="H29" s="170"/>
      <c r="I29" s="171"/>
      <c r="J29" s="197" t="s">
        <v>182</v>
      </c>
      <c r="K29" s="197"/>
      <c r="L29" s="197"/>
      <c r="M29" s="197"/>
      <c r="N29" s="197"/>
      <c r="O29" s="197"/>
      <c r="P29" s="70"/>
      <c r="Q29" s="70"/>
      <c r="R29" s="26" t="s">
        <v>127</v>
      </c>
      <c r="AD29" s="120"/>
      <c r="AE29"/>
      <c r="AF29" s="118">
        <v>20</v>
      </c>
    </row>
    <row r="30" spans="2:32" s="2" customFormat="1" ht="21" customHeight="1">
      <c r="B30" s="70"/>
      <c r="C30" s="169" t="s">
        <v>103</v>
      </c>
      <c r="D30" s="170"/>
      <c r="E30" s="170"/>
      <c r="F30" s="170"/>
      <c r="G30" s="170"/>
      <c r="H30" s="170"/>
      <c r="I30" s="171"/>
      <c r="J30" s="197" t="s">
        <v>104</v>
      </c>
      <c r="K30" s="197"/>
      <c r="L30" s="197"/>
      <c r="M30" s="197"/>
      <c r="N30" s="197"/>
      <c r="O30" s="197"/>
      <c r="P30" s="70"/>
      <c r="Q30" s="70"/>
      <c r="R30" s="111" t="s">
        <v>222</v>
      </c>
      <c r="AD30" s="119"/>
      <c r="AE30" s="119"/>
      <c r="AF30" s="118">
        <v>21</v>
      </c>
    </row>
    <row r="31" spans="2:32" s="2" customFormat="1" ht="21" customHeight="1">
      <c r="B31" s="70"/>
      <c r="C31" s="70"/>
      <c r="D31" s="71"/>
      <c r="E31" s="70"/>
      <c r="F31" s="69"/>
      <c r="G31" s="69"/>
      <c r="H31" s="70"/>
      <c r="I31" s="70"/>
      <c r="J31" s="70"/>
      <c r="K31" s="70"/>
      <c r="L31" s="70"/>
      <c r="M31" s="70"/>
      <c r="N31" s="70"/>
      <c r="O31" s="70"/>
      <c r="P31" s="70"/>
      <c r="Q31" s="70"/>
      <c r="AD31" s="120"/>
      <c r="AE31" s="120"/>
      <c r="AF31" s="118">
        <v>22</v>
      </c>
    </row>
    <row r="32" spans="2:32" s="21" customFormat="1" ht="30" customHeight="1" thickBot="1">
      <c r="B32" s="60" t="s">
        <v>91</v>
      </c>
      <c r="C32" s="61"/>
      <c r="D32" s="61"/>
      <c r="E32" s="73"/>
      <c r="F32" s="73"/>
      <c r="G32" s="73"/>
      <c r="H32" s="73"/>
      <c r="I32" s="73"/>
      <c r="J32" s="73"/>
      <c r="K32" s="73"/>
      <c r="L32" s="73"/>
      <c r="M32" s="73"/>
      <c r="N32" s="73"/>
      <c r="O32" s="73"/>
      <c r="P32" s="73"/>
      <c r="Q32" s="73"/>
      <c r="AD32" s="120"/>
      <c r="AE32" s="120"/>
      <c r="AF32" s="118">
        <v>23</v>
      </c>
    </row>
    <row r="33" spans="2:32" s="21" customFormat="1" ht="15.75" customHeight="1" thickTop="1">
      <c r="B33" s="59" t="s">
        <v>165</v>
      </c>
      <c r="C33" s="64"/>
      <c r="D33" s="63"/>
      <c r="E33" s="78"/>
      <c r="F33" s="78"/>
      <c r="G33" s="78"/>
      <c r="H33" s="59"/>
      <c r="I33" s="59"/>
      <c r="J33" s="79"/>
      <c r="K33" s="80"/>
      <c r="L33" s="80"/>
      <c r="M33" s="59"/>
      <c r="N33" s="59"/>
      <c r="O33" s="59"/>
      <c r="P33" s="59"/>
      <c r="Q33" s="59"/>
      <c r="AD33" s="120"/>
      <c r="AE33" s="119"/>
      <c r="AF33" s="118">
        <v>24</v>
      </c>
    </row>
    <row r="34" spans="2:32" s="21" customFormat="1" ht="15.75" customHeight="1">
      <c r="B34" s="59"/>
      <c r="C34" s="64"/>
      <c r="D34" s="63"/>
      <c r="E34" s="78"/>
      <c r="F34" s="78"/>
      <c r="G34" s="78"/>
      <c r="H34" s="59"/>
      <c r="I34" s="59"/>
      <c r="J34" s="79"/>
      <c r="K34" s="80"/>
      <c r="L34" s="80"/>
      <c r="M34" s="59"/>
      <c r="N34" s="59"/>
      <c r="O34" s="59"/>
      <c r="P34" s="59"/>
      <c r="Q34" s="59"/>
      <c r="AD34" s="116"/>
      <c r="AE34" s="120"/>
      <c r="AF34" s="118">
        <v>25</v>
      </c>
    </row>
    <row r="35" spans="2:32">
      <c r="B35" s="71" t="s">
        <v>123</v>
      </c>
      <c r="C35" s="69"/>
      <c r="D35" s="69"/>
      <c r="E35" s="69"/>
      <c r="F35" s="69"/>
      <c r="G35" s="69"/>
      <c r="H35" s="69"/>
      <c r="I35" s="69"/>
      <c r="J35" s="69"/>
      <c r="K35" s="69"/>
      <c r="L35" s="69"/>
      <c r="M35" s="69"/>
      <c r="N35" s="69"/>
      <c r="O35" s="69"/>
      <c r="P35" s="69"/>
      <c r="Q35" s="69"/>
      <c r="AE35" s="120"/>
      <c r="AF35" s="118">
        <v>26</v>
      </c>
    </row>
    <row r="36" spans="2:32">
      <c r="B36" s="71" t="s">
        <v>202</v>
      </c>
      <c r="C36" s="69"/>
      <c r="D36" s="69"/>
      <c r="E36" s="69"/>
      <c r="F36" s="69"/>
      <c r="G36" s="69"/>
      <c r="H36" s="69"/>
      <c r="I36" s="69"/>
      <c r="J36" s="69"/>
      <c r="K36" s="69"/>
      <c r="L36" s="69"/>
      <c r="M36" s="69"/>
      <c r="N36" s="69"/>
      <c r="O36" s="69"/>
      <c r="P36" s="69"/>
      <c r="Q36" s="69"/>
      <c r="AE36" s="120"/>
      <c r="AF36" s="118">
        <v>27</v>
      </c>
    </row>
    <row r="37" spans="2:32" ht="27" customHeight="1">
      <c r="B37" s="69"/>
      <c r="C37" s="133" t="s">
        <v>24</v>
      </c>
      <c r="D37" s="199" t="s">
        <v>77</v>
      </c>
      <c r="E37" s="199"/>
      <c r="F37" s="199"/>
      <c r="G37" s="199"/>
      <c r="H37" s="199"/>
      <c r="I37" s="199"/>
      <c r="J37" s="199"/>
      <c r="K37" s="199"/>
      <c r="L37" s="200" t="s">
        <v>201</v>
      </c>
      <c r="M37" s="201"/>
      <c r="N37" s="200" t="s">
        <v>76</v>
      </c>
      <c r="O37" s="201"/>
      <c r="P37" s="75"/>
      <c r="Q37" s="69"/>
      <c r="AD37" s="121"/>
      <c r="AF37" s="118">
        <v>28</v>
      </c>
    </row>
    <row r="38" spans="2:32" ht="153" customHeight="1">
      <c r="B38" s="69"/>
      <c r="C38" s="37" t="s">
        <v>59</v>
      </c>
      <c r="D38" s="212"/>
      <c r="E38" s="213"/>
      <c r="F38" s="213"/>
      <c r="G38" s="213"/>
      <c r="H38" s="213"/>
      <c r="I38" s="213"/>
      <c r="J38" s="213"/>
      <c r="K38" s="214"/>
      <c r="L38" s="203" t="s">
        <v>22</v>
      </c>
      <c r="M38" s="204"/>
      <c r="N38" s="203" t="s">
        <v>23</v>
      </c>
      <c r="O38" s="204"/>
      <c r="P38" s="75"/>
      <c r="Q38" s="69"/>
      <c r="R38" s="112" t="s">
        <v>176</v>
      </c>
      <c r="AD38" s="121"/>
      <c r="AF38" s="118">
        <v>29</v>
      </c>
    </row>
    <row r="39" spans="2:32" ht="60.75" customHeight="1">
      <c r="B39" s="69"/>
      <c r="C39" s="38" t="s">
        <v>78</v>
      </c>
      <c r="D39" s="205"/>
      <c r="E39" s="205"/>
      <c r="F39" s="205"/>
      <c r="G39" s="205"/>
      <c r="H39" s="205"/>
      <c r="I39" s="205"/>
      <c r="J39" s="205"/>
      <c r="K39" s="205"/>
      <c r="L39" s="205"/>
      <c r="M39" s="205"/>
      <c r="N39" s="205"/>
      <c r="O39" s="205"/>
      <c r="P39" s="75"/>
      <c r="Q39" s="69"/>
      <c r="R39" s="112" t="s">
        <v>167</v>
      </c>
      <c r="AF39" s="118">
        <v>30</v>
      </c>
    </row>
    <row r="40" spans="2:32" ht="60.75" customHeight="1">
      <c r="B40" s="69"/>
      <c r="C40" s="38" t="s">
        <v>79</v>
      </c>
      <c r="D40" s="206"/>
      <c r="E40" s="206"/>
      <c r="F40" s="206"/>
      <c r="G40" s="206"/>
      <c r="H40" s="206"/>
      <c r="I40" s="206"/>
      <c r="J40" s="206"/>
      <c r="K40" s="206"/>
      <c r="L40" s="206"/>
      <c r="M40" s="206"/>
      <c r="N40" s="206"/>
      <c r="O40" s="206"/>
      <c r="P40" s="75"/>
      <c r="Q40" s="69"/>
      <c r="R40" s="112" t="s">
        <v>168</v>
      </c>
      <c r="AE40" s="121"/>
      <c r="AF40" s="118">
        <v>31</v>
      </c>
    </row>
    <row r="41" spans="2:32" ht="60.75" customHeight="1">
      <c r="B41" s="69"/>
      <c r="C41" s="39" t="s">
        <v>80</v>
      </c>
      <c r="D41" s="206"/>
      <c r="E41" s="206"/>
      <c r="F41" s="206"/>
      <c r="G41" s="206"/>
      <c r="H41" s="206"/>
      <c r="I41" s="206"/>
      <c r="J41" s="206"/>
      <c r="K41" s="206"/>
      <c r="L41" s="206"/>
      <c r="M41" s="206"/>
      <c r="N41" s="206"/>
      <c r="O41" s="206"/>
      <c r="P41" s="75"/>
      <c r="Q41" s="69"/>
      <c r="AE41" s="121"/>
    </row>
    <row r="42" spans="2:32">
      <c r="B42" s="69"/>
      <c r="C42" s="69"/>
      <c r="D42" s="69"/>
      <c r="E42" s="69"/>
      <c r="F42" s="69"/>
      <c r="G42" s="69"/>
      <c r="H42" s="69"/>
      <c r="I42" s="69"/>
      <c r="J42" s="69"/>
      <c r="K42" s="69"/>
      <c r="L42" s="69"/>
      <c r="M42" s="69"/>
      <c r="N42" s="69"/>
      <c r="O42" s="69"/>
      <c r="P42" s="69"/>
      <c r="Q42" s="69"/>
      <c r="AF42" s="121"/>
    </row>
    <row r="43" spans="2:32">
      <c r="B43" s="71" t="s">
        <v>139</v>
      </c>
      <c r="C43" s="69"/>
      <c r="D43" s="69"/>
      <c r="E43" s="69"/>
      <c r="F43" s="69"/>
      <c r="G43" s="69"/>
      <c r="H43" s="69"/>
      <c r="I43" s="69"/>
      <c r="J43" s="69"/>
      <c r="K43" s="69"/>
      <c r="L43" s="69"/>
      <c r="M43" s="69"/>
      <c r="N43" s="69"/>
      <c r="O43" s="69"/>
      <c r="P43" s="69"/>
      <c r="Q43" s="69"/>
      <c r="AD43" s="121"/>
      <c r="AF43" s="121"/>
    </row>
    <row r="44" spans="2:32" s="1" customFormat="1" ht="33" customHeight="1">
      <c r="B44" s="72"/>
      <c r="C44" s="132" t="s">
        <v>25</v>
      </c>
      <c r="D44" s="202" t="s">
        <v>26</v>
      </c>
      <c r="E44" s="202"/>
      <c r="F44" s="202"/>
      <c r="G44" s="202" t="s">
        <v>83</v>
      </c>
      <c r="H44" s="202"/>
      <c r="I44" s="202"/>
      <c r="J44" s="202" t="s">
        <v>82</v>
      </c>
      <c r="K44" s="202"/>
      <c r="L44" s="202"/>
      <c r="M44" s="202"/>
      <c r="N44" s="202"/>
      <c r="O44" s="202"/>
      <c r="P44" s="76"/>
      <c r="Q44" s="72"/>
      <c r="AD44" s="121"/>
      <c r="AE44" s="121"/>
      <c r="AF44" s="121"/>
    </row>
    <row r="45" spans="2:32" s="1" customFormat="1" ht="70.5" customHeight="1">
      <c r="B45" s="72"/>
      <c r="C45" s="40" t="s">
        <v>39</v>
      </c>
      <c r="D45" s="211" t="s">
        <v>81</v>
      </c>
      <c r="E45" s="211"/>
      <c r="F45" s="211"/>
      <c r="G45" s="211" t="s">
        <v>3</v>
      </c>
      <c r="H45" s="211"/>
      <c r="I45" s="211"/>
      <c r="J45" s="209" t="s">
        <v>158</v>
      </c>
      <c r="K45" s="209"/>
      <c r="L45" s="209"/>
      <c r="M45" s="209"/>
      <c r="N45" s="209"/>
      <c r="O45" s="209"/>
      <c r="P45" s="77"/>
      <c r="Q45" s="72"/>
      <c r="R45" s="112" t="s">
        <v>176</v>
      </c>
      <c r="AD45" s="121"/>
      <c r="AE45" s="121"/>
      <c r="AF45" s="121"/>
    </row>
    <row r="46" spans="2:32" s="1" customFormat="1" ht="42" customHeight="1">
      <c r="B46" s="72"/>
      <c r="C46" s="41">
        <v>1</v>
      </c>
      <c r="D46" s="205"/>
      <c r="E46" s="205"/>
      <c r="F46" s="205"/>
      <c r="G46" s="208"/>
      <c r="H46" s="208"/>
      <c r="I46" s="208"/>
      <c r="J46" s="210"/>
      <c r="K46" s="210"/>
      <c r="L46" s="210"/>
      <c r="M46" s="210"/>
      <c r="N46" s="210"/>
      <c r="O46" s="210"/>
      <c r="P46" s="77"/>
      <c r="Q46" s="72"/>
      <c r="R46" s="112" t="s">
        <v>167</v>
      </c>
      <c r="AD46" s="121"/>
      <c r="AE46" s="121"/>
      <c r="AF46" s="121"/>
    </row>
    <row r="47" spans="2:32" s="1" customFormat="1" ht="42" customHeight="1">
      <c r="B47" s="72"/>
      <c r="C47" s="41">
        <v>2</v>
      </c>
      <c r="D47" s="205"/>
      <c r="E47" s="205"/>
      <c r="F47" s="205"/>
      <c r="G47" s="208"/>
      <c r="H47" s="208"/>
      <c r="I47" s="208"/>
      <c r="J47" s="210"/>
      <c r="K47" s="210"/>
      <c r="L47" s="210"/>
      <c r="M47" s="210"/>
      <c r="N47" s="210"/>
      <c r="O47" s="210"/>
      <c r="P47" s="77"/>
      <c r="Q47" s="72"/>
      <c r="R47" s="112" t="s">
        <v>168</v>
      </c>
      <c r="AD47" s="121"/>
      <c r="AE47" s="121"/>
      <c r="AF47" s="116"/>
    </row>
    <row r="48" spans="2:32" s="1" customFormat="1" ht="42" customHeight="1">
      <c r="B48" s="72"/>
      <c r="C48" s="41">
        <v>3</v>
      </c>
      <c r="D48" s="205"/>
      <c r="E48" s="205"/>
      <c r="F48" s="205"/>
      <c r="G48" s="208"/>
      <c r="H48" s="208"/>
      <c r="I48" s="208"/>
      <c r="J48" s="210"/>
      <c r="K48" s="210"/>
      <c r="L48" s="210"/>
      <c r="M48" s="210"/>
      <c r="N48" s="210"/>
      <c r="O48" s="210"/>
      <c r="P48" s="77"/>
      <c r="Q48" s="72"/>
      <c r="AD48" s="121"/>
      <c r="AE48" s="121"/>
      <c r="AF48" s="116"/>
    </row>
    <row r="49" spans="2:32" s="1" customFormat="1" ht="42" customHeight="1">
      <c r="B49" s="72"/>
      <c r="C49" s="41">
        <v>4</v>
      </c>
      <c r="D49" s="205"/>
      <c r="E49" s="205"/>
      <c r="F49" s="205"/>
      <c r="G49" s="208"/>
      <c r="H49" s="208"/>
      <c r="I49" s="208"/>
      <c r="J49" s="210"/>
      <c r="K49" s="210"/>
      <c r="L49" s="210"/>
      <c r="M49" s="210"/>
      <c r="N49" s="210"/>
      <c r="O49" s="210"/>
      <c r="P49" s="77"/>
      <c r="Q49" s="72"/>
      <c r="AD49" s="121"/>
      <c r="AE49" s="121"/>
      <c r="AF49" s="121"/>
    </row>
    <row r="50" spans="2:32" s="1" customFormat="1" ht="42" customHeight="1">
      <c r="B50" s="72"/>
      <c r="C50" s="41">
        <v>5</v>
      </c>
      <c r="D50" s="205"/>
      <c r="E50" s="205"/>
      <c r="F50" s="205"/>
      <c r="G50" s="208"/>
      <c r="H50" s="208"/>
      <c r="I50" s="208"/>
      <c r="J50" s="210"/>
      <c r="K50" s="210"/>
      <c r="L50" s="210"/>
      <c r="M50" s="210"/>
      <c r="N50" s="210"/>
      <c r="O50" s="210"/>
      <c r="P50" s="77"/>
      <c r="Q50" s="72"/>
      <c r="AD50" s="121"/>
      <c r="AE50" s="121"/>
      <c r="AF50" s="121"/>
    </row>
    <row r="51" spans="2:32">
      <c r="B51" s="50"/>
      <c r="C51" s="50"/>
      <c r="D51" s="50"/>
      <c r="E51" s="50"/>
      <c r="F51" s="50"/>
      <c r="G51" s="50"/>
      <c r="H51" s="50"/>
      <c r="I51" s="50"/>
      <c r="J51" s="50"/>
      <c r="K51" s="50"/>
      <c r="L51" s="50"/>
      <c r="M51" s="50"/>
      <c r="N51" s="50"/>
      <c r="O51" s="50"/>
      <c r="P51" s="50"/>
      <c r="Q51" s="50"/>
      <c r="AD51" s="121"/>
      <c r="AE51" s="121"/>
      <c r="AF51" s="121"/>
    </row>
    <row r="52" spans="2:32">
      <c r="B52" s="50"/>
      <c r="C52" s="50"/>
      <c r="D52" s="50"/>
      <c r="E52" s="50"/>
      <c r="F52" s="50"/>
      <c r="G52" s="50"/>
      <c r="H52" s="50"/>
      <c r="I52" s="50"/>
      <c r="J52" s="50"/>
      <c r="K52" s="50"/>
      <c r="L52" s="50"/>
      <c r="M52" s="50"/>
      <c r="N52" s="50"/>
      <c r="O52" s="50"/>
      <c r="P52" s="50"/>
      <c r="Q52" s="50"/>
      <c r="AD52" s="121"/>
      <c r="AE52" s="121"/>
      <c r="AF52" s="121"/>
    </row>
    <row r="53" spans="2:32" ht="21">
      <c r="B53" s="50"/>
      <c r="C53" s="55" t="s">
        <v>94</v>
      </c>
      <c r="D53" s="56"/>
      <c r="E53" s="50"/>
      <c r="F53" s="50"/>
      <c r="G53" s="50"/>
      <c r="H53" s="50"/>
      <c r="I53" s="50"/>
      <c r="J53" s="50"/>
      <c r="K53" s="50"/>
      <c r="L53" s="50"/>
      <c r="M53" s="50"/>
      <c r="N53" s="50"/>
      <c r="O53" s="50"/>
      <c r="P53" s="50"/>
      <c r="Q53" s="50"/>
      <c r="AD53" s="121"/>
      <c r="AE53" s="121"/>
      <c r="AF53" s="121"/>
    </row>
    <row r="54" spans="2:32" ht="21">
      <c r="B54" s="50"/>
      <c r="C54" s="137"/>
      <c r="D54" s="193" t="s">
        <v>128</v>
      </c>
      <c r="E54" s="193"/>
      <c r="F54" s="193"/>
      <c r="G54" s="193"/>
      <c r="H54" s="193"/>
      <c r="I54" s="193"/>
      <c r="J54" s="193"/>
      <c r="K54" s="193"/>
      <c r="L54" s="193"/>
      <c r="M54" s="193"/>
      <c r="N54" s="193"/>
      <c r="O54" s="193"/>
      <c r="P54" s="193"/>
      <c r="Q54" s="50"/>
      <c r="AD54" s="121"/>
      <c r="AE54" s="121"/>
      <c r="AF54" s="121"/>
    </row>
    <row r="55" spans="2:32" ht="21">
      <c r="B55" s="50"/>
      <c r="C55" s="57"/>
      <c r="D55" s="193"/>
      <c r="E55" s="193"/>
      <c r="F55" s="193"/>
      <c r="G55" s="193"/>
      <c r="H55" s="193"/>
      <c r="I55" s="193"/>
      <c r="J55" s="193"/>
      <c r="K55" s="193"/>
      <c r="L55" s="193"/>
      <c r="M55" s="193"/>
      <c r="N55" s="193"/>
      <c r="O55" s="193"/>
      <c r="P55" s="193"/>
      <c r="Q55" s="50"/>
      <c r="AD55" s="121"/>
      <c r="AE55" s="121"/>
      <c r="AF55" s="121"/>
    </row>
    <row r="56" spans="2:32" ht="21">
      <c r="B56" s="50"/>
      <c r="C56" s="57"/>
      <c r="D56" s="193" t="s">
        <v>155</v>
      </c>
      <c r="E56" s="193"/>
      <c r="F56" s="193"/>
      <c r="G56" s="193"/>
      <c r="H56" s="193"/>
      <c r="I56" s="193"/>
      <c r="J56" s="193"/>
      <c r="K56" s="193"/>
      <c r="L56" s="193"/>
      <c r="M56" s="193"/>
      <c r="N56" s="193"/>
      <c r="O56" s="193"/>
      <c r="P56" s="193"/>
      <c r="Q56" s="50"/>
      <c r="AD56" s="121"/>
      <c r="AE56" s="121"/>
      <c r="AF56" s="121"/>
    </row>
    <row r="57" spans="2:32" ht="21">
      <c r="B57" s="50"/>
      <c r="C57" s="57"/>
      <c r="D57" s="193"/>
      <c r="E57" s="193"/>
      <c r="F57" s="193"/>
      <c r="G57" s="193"/>
      <c r="H57" s="193"/>
      <c r="I57" s="193"/>
      <c r="J57" s="193"/>
      <c r="K57" s="193"/>
      <c r="L57" s="193"/>
      <c r="M57" s="193"/>
      <c r="N57" s="193"/>
      <c r="O57" s="193"/>
      <c r="P57" s="193"/>
      <c r="Q57" s="50"/>
      <c r="AD57" s="121"/>
      <c r="AE57" s="121"/>
      <c r="AF57" s="121"/>
    </row>
    <row r="58" spans="2:32">
      <c r="AD58" s="121"/>
      <c r="AE58" s="121"/>
      <c r="AF58" s="121"/>
    </row>
    <row r="59" spans="2:32">
      <c r="AD59" s="121"/>
      <c r="AE59" s="121"/>
      <c r="AF59" s="121"/>
    </row>
    <row r="60" spans="2:32">
      <c r="AD60" s="121"/>
      <c r="AE60" s="121"/>
      <c r="AF60" s="121"/>
    </row>
    <row r="61" spans="2:32">
      <c r="AD61" s="121"/>
      <c r="AE61" s="121"/>
      <c r="AF61" s="121"/>
    </row>
    <row r="62" spans="2:32">
      <c r="AD62" s="121"/>
      <c r="AE62" s="121"/>
      <c r="AF62" s="121"/>
    </row>
    <row r="63" spans="2:32">
      <c r="AD63" s="121"/>
      <c r="AE63" s="121"/>
      <c r="AF63" s="121"/>
    </row>
    <row r="64" spans="2:32">
      <c r="AE64" s="121"/>
      <c r="AF64" s="121"/>
    </row>
    <row r="65" spans="32:32">
      <c r="AF65" s="121"/>
    </row>
    <row r="66" spans="32:32">
      <c r="AF66" s="121"/>
    </row>
    <row r="67" spans="32:32">
      <c r="AF67" s="121"/>
    </row>
    <row r="68" spans="32:32">
      <c r="AF68" s="121"/>
    </row>
    <row r="69" spans="32:32">
      <c r="AF69" s="121"/>
    </row>
  </sheetData>
  <sheetProtection algorithmName="SHA-512" hashValue="FjwCM4SjWxe/ngQ7/S7sz3LzD127rlKCjYm/cKug5LyUaOVNzyPj7uwbYmKQXT9eBojcs84VQgRb7JGVaKV2Hg==" saltValue="AubwVKZa/V5gbMXl+IGSjw==" spinCount="100000" sheet="1" formatCells="0" formatColumns="0" formatRows="0" insertRows="0" deleteRows="0"/>
  <mergeCells count="48">
    <mergeCell ref="D38:K38"/>
    <mergeCell ref="D49:F49"/>
    <mergeCell ref="G49:I49"/>
    <mergeCell ref="J49:O49"/>
    <mergeCell ref="D50:F50"/>
    <mergeCell ref="G50:I50"/>
    <mergeCell ref="J50:O50"/>
    <mergeCell ref="G45:I45"/>
    <mergeCell ref="G46:I46"/>
    <mergeCell ref="G47:I47"/>
    <mergeCell ref="N40:O40"/>
    <mergeCell ref="D39:K39"/>
    <mergeCell ref="D40:K40"/>
    <mergeCell ref="D41:K41"/>
    <mergeCell ref="N41:O41"/>
    <mergeCell ref="L41:M41"/>
    <mergeCell ref="B2:Q2"/>
    <mergeCell ref="J23:O23"/>
    <mergeCell ref="J21:O21"/>
    <mergeCell ref="J29:O29"/>
    <mergeCell ref="G48:I48"/>
    <mergeCell ref="J45:O45"/>
    <mergeCell ref="J46:O46"/>
    <mergeCell ref="J47:O47"/>
    <mergeCell ref="J48:O48"/>
    <mergeCell ref="D48:F48"/>
    <mergeCell ref="L37:M37"/>
    <mergeCell ref="D44:F44"/>
    <mergeCell ref="D45:F45"/>
    <mergeCell ref="D46:F46"/>
    <mergeCell ref="D47:F47"/>
    <mergeCell ref="G44:I44"/>
    <mergeCell ref="D54:P55"/>
    <mergeCell ref="D56:P57"/>
    <mergeCell ref="J20:O20"/>
    <mergeCell ref="J22:O22"/>
    <mergeCell ref="J24:O24"/>
    <mergeCell ref="J25:O25"/>
    <mergeCell ref="D37:K37"/>
    <mergeCell ref="N37:O37"/>
    <mergeCell ref="J30:O30"/>
    <mergeCell ref="J28:O28"/>
    <mergeCell ref="J44:O44"/>
    <mergeCell ref="L38:M38"/>
    <mergeCell ref="N38:O38"/>
    <mergeCell ref="N39:O39"/>
    <mergeCell ref="L39:M39"/>
    <mergeCell ref="L40:M40"/>
  </mergeCells>
  <phoneticPr fontId="2"/>
  <conditionalFormatting sqref="C17 E17 G17">
    <cfRule type="expression" dxfId="12" priority="1">
      <formula>C17=""</formula>
    </cfRule>
  </conditionalFormatting>
  <dataValidations count="10">
    <dataValidation type="textLength" operator="greaterThan" showInputMessage="1" showErrorMessage="1" error="住所を入力してください" prompt="必須項目" sqref="J24:O24" xr:uid="{00000000-0002-0000-0100-000000000000}">
      <formula1>1</formula1>
    </dataValidation>
    <dataValidation type="textLength" operator="greaterThan" showInputMessage="1" showErrorMessage="1" error="代表者の役職を入力してください" prompt="必須項目" sqref="J21:O21" xr:uid="{00000000-0002-0000-0100-000001000000}">
      <formula1>1</formula1>
    </dataValidation>
    <dataValidation allowBlank="1" showInputMessage="1" sqref="G45:G50" xr:uid="{00000000-0002-0000-0100-000002000000}"/>
    <dataValidation type="list" allowBlank="1" showInputMessage="1" showErrorMessage="1" sqref="C17" xr:uid="{00000000-0002-0000-0100-000003000000}">
      <formula1>$AD$14:$AD$25</formula1>
    </dataValidation>
    <dataValidation type="list" allowBlank="1" showInputMessage="1" showErrorMessage="1" sqref="E17" xr:uid="{00000000-0002-0000-0100-000004000000}">
      <formula1>$AE$10:$AE$21</formula1>
    </dataValidation>
    <dataValidation type="list" allowBlank="1" showInputMessage="1" showErrorMessage="1" sqref="G17" xr:uid="{00000000-0002-0000-0100-000005000000}">
      <formula1>$AF$10:$AF$40</formula1>
    </dataValidation>
    <dataValidation type="textLength" operator="greaterThan" showInputMessage="1" showErrorMessage="1" error="代表者の氏名を入力してください" prompt="必須項目" sqref="J22:O22" xr:uid="{00000000-0002-0000-0100-000008000000}">
      <formula1>1</formula1>
    </dataValidation>
    <dataValidation type="textLength" operator="greaterThan" allowBlank="1" showInputMessage="1" showErrorMessage="1" error="連絡担当者の部署名を記入してください。" prompt="必須項目" sqref="J28:O28" xr:uid="{00000000-0002-0000-0100-000009000000}">
      <formula1>1</formula1>
    </dataValidation>
    <dataValidation type="textLength" operator="greaterThan" allowBlank="1" showInputMessage="1" showErrorMessage="1" error="担当者名を記入してください。" prompt="必須項目" sqref="J29:O29" xr:uid="{00000000-0002-0000-0100-00000A000000}">
      <formula1>1</formula1>
    </dataValidation>
    <dataValidation type="textLength" operator="greaterThan" showInputMessage="1" showErrorMessage="1" error="会社名を入力してください" prompt="必須項目" sqref="J20:O20" xr:uid="{00000000-0002-0000-0100-00000C000000}">
      <formula1>1</formula1>
    </dataValidation>
  </dataValidations>
  <pageMargins left="0.7" right="0.7" top="0.75" bottom="0.75" header="0.3" footer="0.3"/>
  <pageSetup paperSize="9" scale="5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133350</xdr:colOff>
                    <xdr:row>53</xdr:row>
                    <xdr:rowOff>19050</xdr:rowOff>
                  </from>
                  <to>
                    <xdr:col>2</xdr:col>
                    <xdr:colOff>771525</xdr:colOff>
                    <xdr:row>53</xdr:row>
                    <xdr:rowOff>257175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133350</xdr:colOff>
                    <xdr:row>55</xdr:row>
                    <xdr:rowOff>19050</xdr:rowOff>
                  </from>
                  <to>
                    <xdr:col>2</xdr:col>
                    <xdr:colOff>771525</xdr:colOff>
                    <xdr:row>55</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AN42"/>
  <sheetViews>
    <sheetView showGridLines="0" tabSelected="1" showRuler="0" view="pageBreakPreview" zoomScale="80" zoomScaleNormal="85" zoomScaleSheetLayoutView="80" workbookViewId="0">
      <selection activeCell="A27" sqref="A27"/>
    </sheetView>
  </sheetViews>
  <sheetFormatPr defaultRowHeight="13.5"/>
  <cols>
    <col min="1" max="1" width="4.25" customWidth="1"/>
    <col min="2" max="2" width="9" customWidth="1"/>
    <col min="3" max="3" width="21.5" customWidth="1"/>
    <col min="4" max="4" width="11.25" customWidth="1"/>
    <col min="5" max="5" width="13.5" hidden="1" customWidth="1"/>
    <col min="6" max="6" width="14.125" customWidth="1"/>
    <col min="7" max="7" width="4.25" customWidth="1"/>
    <col min="8" max="8" width="14.125" customWidth="1"/>
    <col min="9" max="9" width="27.625" customWidth="1"/>
    <col min="10" max="10" width="14.25" customWidth="1"/>
    <col min="11" max="11" width="4.125" customWidth="1"/>
    <col min="12" max="12" width="14.25" customWidth="1"/>
    <col min="13" max="13" width="29.25" style="1" customWidth="1"/>
    <col min="14" max="14" width="9.625" customWidth="1"/>
    <col min="15" max="15" width="14.125" customWidth="1"/>
    <col min="16" max="16" width="9.625" customWidth="1"/>
    <col min="17" max="17" width="9.125" customWidth="1"/>
    <col min="18" max="18" width="10.5" customWidth="1"/>
    <col min="19" max="19" width="9.75" customWidth="1"/>
    <col min="20" max="20" width="12.125" hidden="1" customWidth="1"/>
    <col min="21" max="21" width="8" customWidth="1"/>
    <col min="22" max="22" width="10" customWidth="1"/>
    <col min="23" max="23" width="8" customWidth="1"/>
    <col min="24" max="24" width="10" customWidth="1"/>
    <col min="25" max="25" width="8" customWidth="1"/>
    <col min="26" max="26" width="10" customWidth="1"/>
    <col min="27" max="27" width="8" customWidth="1"/>
    <col min="28" max="28" width="10" customWidth="1"/>
    <col min="29" max="29" width="8" customWidth="1"/>
    <col min="30" max="30" width="10" customWidth="1"/>
    <col min="31" max="31" width="11.375" customWidth="1"/>
    <col min="32" max="32" width="9.25" style="1" customWidth="1"/>
    <col min="33" max="33" width="11.125" style="1" customWidth="1"/>
    <col min="34" max="34" width="9.125" style="1" hidden="1" customWidth="1"/>
    <col min="35" max="35" width="1.375" style="1" hidden="1" customWidth="1"/>
    <col min="36" max="36" width="9.125" style="1" customWidth="1"/>
    <col min="37" max="37" width="13.5" style="1" customWidth="1"/>
    <col min="38" max="38" width="9.125" style="1" hidden="1" customWidth="1"/>
    <col min="39" max="39" width="13.5" style="1" hidden="1" customWidth="1"/>
  </cols>
  <sheetData>
    <row r="1" spans="2:39">
      <c r="B1" s="50"/>
      <c r="C1" s="65"/>
      <c r="D1" s="50"/>
      <c r="E1" s="50"/>
      <c r="F1" s="50"/>
      <c r="G1" s="50"/>
      <c r="H1" s="50"/>
      <c r="I1" s="50"/>
      <c r="J1" s="50"/>
      <c r="K1" s="50"/>
      <c r="L1" s="50"/>
      <c r="M1" s="51"/>
      <c r="N1" s="50"/>
      <c r="O1" s="50"/>
      <c r="P1" s="50"/>
      <c r="Q1" s="50"/>
      <c r="R1" s="50"/>
      <c r="S1" s="50"/>
      <c r="T1" s="50"/>
      <c r="U1" s="50"/>
      <c r="V1" s="50"/>
      <c r="W1" s="50"/>
      <c r="X1" s="50"/>
      <c r="Y1" s="50"/>
      <c r="Z1" s="50"/>
      <c r="AA1" s="50"/>
      <c r="AB1" s="50"/>
      <c r="AC1" s="50"/>
      <c r="AD1" s="50"/>
      <c r="AE1" s="50"/>
      <c r="AF1" s="51"/>
      <c r="AG1" s="51"/>
      <c r="AH1" s="51"/>
      <c r="AI1" s="51"/>
      <c r="AJ1" s="51"/>
      <c r="AK1" s="51"/>
      <c r="AL1" s="51"/>
      <c r="AM1" s="51"/>
    </row>
    <row r="2" spans="2:39" ht="21">
      <c r="B2" s="207" t="s">
        <v>163</v>
      </c>
      <c r="C2" s="207"/>
      <c r="D2" s="207"/>
      <c r="E2" s="207"/>
      <c r="F2" s="207"/>
      <c r="G2" s="207"/>
      <c r="H2" s="207"/>
      <c r="I2" s="207"/>
      <c r="J2" s="207"/>
      <c r="K2" s="207"/>
      <c r="L2" s="207"/>
      <c r="M2" s="207"/>
      <c r="N2" s="50"/>
      <c r="O2" s="50"/>
      <c r="P2" s="50"/>
      <c r="Q2" s="50"/>
      <c r="R2" s="50"/>
      <c r="S2" s="50"/>
      <c r="T2" s="67"/>
      <c r="U2" s="50"/>
      <c r="V2" s="50"/>
      <c r="W2" s="50"/>
      <c r="X2" s="50"/>
      <c r="Y2" s="50"/>
      <c r="Z2" s="50"/>
      <c r="AA2" s="50"/>
      <c r="AB2" s="50"/>
      <c r="AC2" s="50"/>
      <c r="AD2" s="50"/>
      <c r="AE2" s="50"/>
      <c r="AF2" s="51"/>
      <c r="AG2" s="51"/>
      <c r="AH2" s="51"/>
      <c r="AI2" s="51"/>
      <c r="AJ2" s="51"/>
      <c r="AK2" s="51"/>
      <c r="AL2" s="51"/>
      <c r="AM2" s="51"/>
    </row>
    <row r="3" spans="2:39" ht="9" customHeight="1">
      <c r="B3" s="50"/>
      <c r="C3" s="65"/>
      <c r="D3" s="50"/>
      <c r="E3" s="50"/>
      <c r="F3" s="50"/>
      <c r="G3" s="50"/>
      <c r="H3" s="50"/>
      <c r="I3" s="50"/>
      <c r="J3" s="50"/>
      <c r="K3" s="50"/>
      <c r="L3" s="50"/>
      <c r="M3" s="51"/>
      <c r="N3" s="50"/>
      <c r="O3" s="50"/>
      <c r="P3" s="50"/>
      <c r="Q3" s="50"/>
      <c r="R3" s="50"/>
      <c r="S3" s="50"/>
      <c r="T3" s="50"/>
      <c r="U3" s="50"/>
      <c r="V3" s="50"/>
      <c r="W3" s="50"/>
      <c r="X3" s="50"/>
      <c r="Y3" s="50"/>
      <c r="Z3" s="50"/>
      <c r="AA3" s="50"/>
      <c r="AB3" s="50"/>
      <c r="AC3" s="50"/>
      <c r="AD3" s="50"/>
      <c r="AE3" s="50"/>
      <c r="AF3" s="51"/>
      <c r="AG3" s="51"/>
      <c r="AH3" s="51"/>
      <c r="AI3" s="51"/>
      <c r="AJ3" s="51"/>
      <c r="AK3" s="51"/>
      <c r="AL3" s="51"/>
      <c r="AM3" s="51"/>
    </row>
    <row r="4" spans="2:39" ht="9" customHeight="1">
      <c r="B4" s="50"/>
      <c r="C4" s="50"/>
      <c r="D4" s="50"/>
      <c r="E4" s="50"/>
      <c r="F4" s="50"/>
      <c r="G4" s="50"/>
      <c r="H4" s="50"/>
      <c r="I4" s="50"/>
      <c r="J4" s="50"/>
      <c r="K4" s="50"/>
      <c r="L4" s="50"/>
      <c r="M4" s="51"/>
      <c r="N4" s="50"/>
      <c r="O4" s="50"/>
      <c r="P4" s="50"/>
      <c r="Q4" s="50"/>
      <c r="R4" s="50"/>
      <c r="S4" s="50"/>
      <c r="T4" s="50"/>
      <c r="U4" s="50"/>
      <c r="V4" s="50"/>
      <c r="W4" s="50"/>
      <c r="X4" s="50"/>
      <c r="Y4" s="50"/>
      <c r="Z4" s="50"/>
      <c r="AA4" s="50"/>
      <c r="AB4" s="50"/>
      <c r="AC4" s="50"/>
      <c r="AD4" s="50"/>
      <c r="AE4" s="50"/>
      <c r="AF4" s="51"/>
      <c r="AG4" s="51"/>
      <c r="AH4" s="51"/>
      <c r="AI4" s="51"/>
      <c r="AJ4" s="51"/>
      <c r="AK4" s="51"/>
      <c r="AL4" s="51"/>
      <c r="AM4" s="51"/>
    </row>
    <row r="5" spans="2:39" s="12" customFormat="1" ht="15.75">
      <c r="B5" s="183"/>
      <c r="C5" s="184" t="s">
        <v>95</v>
      </c>
      <c r="D5" s="175" t="s">
        <v>65</v>
      </c>
      <c r="E5" s="176"/>
      <c r="F5" s="183"/>
      <c r="G5" s="183"/>
      <c r="H5" s="183"/>
      <c r="I5" s="183"/>
      <c r="J5" s="183"/>
      <c r="K5" s="183"/>
      <c r="L5" s="183"/>
      <c r="M5" s="51"/>
      <c r="N5" s="50"/>
      <c r="O5" s="50"/>
      <c r="P5" s="50"/>
      <c r="Q5" s="50"/>
      <c r="R5" s="50"/>
      <c r="S5" s="50"/>
      <c r="T5" s="50"/>
      <c r="U5" s="50"/>
      <c r="V5" s="50"/>
      <c r="W5" s="50"/>
      <c r="X5" s="50"/>
      <c r="Y5" s="50"/>
      <c r="Z5" s="50"/>
      <c r="AA5" s="50"/>
      <c r="AB5" s="50"/>
      <c r="AC5" s="50"/>
      <c r="AD5" s="50"/>
      <c r="AE5" s="50"/>
      <c r="AF5" s="51"/>
      <c r="AG5" s="51"/>
      <c r="AH5" s="51"/>
      <c r="AI5" s="51"/>
      <c r="AJ5" s="51"/>
      <c r="AK5" s="51"/>
      <c r="AL5" s="51"/>
      <c r="AM5" s="51"/>
    </row>
    <row r="6" spans="2:39" s="12" customFormat="1" ht="9" customHeight="1">
      <c r="B6" s="183"/>
      <c r="C6" s="178"/>
      <c r="D6" s="175"/>
      <c r="E6" s="176"/>
      <c r="F6" s="183"/>
      <c r="G6" s="183"/>
      <c r="H6" s="183"/>
      <c r="I6" s="183"/>
      <c r="J6" s="183"/>
      <c r="K6" s="183"/>
      <c r="L6" s="183"/>
      <c r="M6" s="51"/>
      <c r="N6" s="50"/>
      <c r="O6" s="50"/>
      <c r="P6" s="50"/>
      <c r="Q6" s="50"/>
      <c r="R6" s="50"/>
      <c r="S6" s="50"/>
      <c r="T6" s="50"/>
      <c r="U6" s="50"/>
      <c r="V6" s="50"/>
      <c r="W6" s="50"/>
      <c r="X6" s="50"/>
      <c r="Y6" s="50"/>
      <c r="Z6" s="50"/>
      <c r="AA6" s="50"/>
      <c r="AB6" s="50"/>
      <c r="AC6" s="50"/>
      <c r="AD6" s="50"/>
      <c r="AE6" s="50"/>
      <c r="AF6" s="51"/>
      <c r="AG6" s="51"/>
      <c r="AH6" s="51"/>
      <c r="AI6" s="51"/>
      <c r="AJ6" s="51"/>
      <c r="AK6" s="51"/>
      <c r="AL6" s="51"/>
      <c r="AM6" s="51"/>
    </row>
    <row r="7" spans="2:39" s="12" customFormat="1" ht="15.75">
      <c r="B7" s="183"/>
      <c r="C7" s="185" t="s">
        <v>68</v>
      </c>
      <c r="D7" s="175" t="s">
        <v>66</v>
      </c>
      <c r="E7" s="176"/>
      <c r="F7" s="183"/>
      <c r="G7" s="183"/>
      <c r="H7" s="183"/>
      <c r="I7" s="183"/>
      <c r="J7" s="183"/>
      <c r="K7" s="183"/>
      <c r="L7" s="183"/>
      <c r="M7" s="51"/>
      <c r="N7" s="50"/>
      <c r="O7" s="50"/>
      <c r="P7" s="50"/>
      <c r="Q7" s="50"/>
      <c r="R7" s="50"/>
      <c r="S7" s="50"/>
      <c r="T7" s="50"/>
      <c r="U7" s="50"/>
      <c r="V7" s="50"/>
      <c r="W7" s="50"/>
      <c r="X7" s="50"/>
      <c r="Y7" s="50"/>
      <c r="Z7" s="50"/>
      <c r="AA7" s="50"/>
      <c r="AB7" s="50"/>
      <c r="AC7" s="50"/>
      <c r="AD7" s="50"/>
      <c r="AE7" s="50"/>
      <c r="AF7" s="51"/>
      <c r="AG7" s="51"/>
      <c r="AH7" s="51"/>
      <c r="AI7" s="51"/>
      <c r="AJ7" s="51"/>
      <c r="AK7" s="51"/>
      <c r="AL7" s="51"/>
      <c r="AM7" s="51"/>
    </row>
    <row r="8" spans="2:39" s="12" customFormat="1" ht="15.75">
      <c r="B8" s="183"/>
      <c r="C8" s="178"/>
      <c r="D8" s="175" t="s">
        <v>67</v>
      </c>
      <c r="E8" s="176"/>
      <c r="F8" s="183"/>
      <c r="G8" s="183"/>
      <c r="H8" s="183"/>
      <c r="I8" s="183"/>
      <c r="J8" s="183"/>
      <c r="K8" s="183"/>
      <c r="L8" s="183"/>
      <c r="M8" s="51"/>
      <c r="N8" s="50"/>
      <c r="O8" s="50"/>
      <c r="P8" s="50"/>
      <c r="Q8" s="50"/>
      <c r="R8" s="50"/>
      <c r="S8" s="50"/>
      <c r="T8" s="50"/>
      <c r="U8" s="50"/>
      <c r="V8" s="50"/>
      <c r="W8" s="50"/>
      <c r="X8" s="50"/>
      <c r="Y8" s="50"/>
      <c r="Z8" s="50"/>
      <c r="AA8" s="50"/>
      <c r="AB8" s="50"/>
      <c r="AC8" s="50"/>
      <c r="AD8" s="50"/>
      <c r="AE8" s="50"/>
      <c r="AF8" s="51"/>
      <c r="AG8" s="51"/>
      <c r="AH8" s="51"/>
      <c r="AI8" s="51"/>
      <c r="AJ8" s="51"/>
      <c r="AK8" s="51"/>
      <c r="AL8" s="51"/>
      <c r="AM8" s="51"/>
    </row>
    <row r="9" spans="2:39" s="12" customFormat="1" ht="9" customHeight="1">
      <c r="B9" s="186"/>
      <c r="C9" s="178"/>
      <c r="D9" s="175"/>
      <c r="E9" s="176"/>
      <c r="F9" s="183"/>
      <c r="G9" s="183"/>
      <c r="H9" s="183"/>
      <c r="I9" s="183"/>
      <c r="J9" s="183"/>
      <c r="K9" s="183"/>
      <c r="L9" s="183"/>
      <c r="M9" s="51"/>
      <c r="N9" s="50"/>
      <c r="O9" s="50"/>
      <c r="P9" s="50"/>
      <c r="Q9" s="50"/>
      <c r="R9" s="50"/>
      <c r="S9" s="50"/>
      <c r="T9" s="50"/>
      <c r="U9" s="50"/>
      <c r="V9" s="50"/>
      <c r="W9" s="50"/>
      <c r="X9" s="50"/>
      <c r="Y9" s="50"/>
      <c r="Z9" s="50"/>
      <c r="AA9" s="50"/>
      <c r="AB9" s="50"/>
      <c r="AC9" s="50"/>
      <c r="AD9" s="50"/>
      <c r="AE9" s="50"/>
      <c r="AF9" s="51"/>
      <c r="AG9" s="51"/>
      <c r="AH9" s="51"/>
      <c r="AI9" s="51"/>
      <c r="AJ9" s="51"/>
      <c r="AK9" s="51"/>
      <c r="AL9" s="51"/>
      <c r="AM9" s="51"/>
    </row>
    <row r="10" spans="2:39" s="12" customFormat="1" ht="15.75">
      <c r="B10" s="186"/>
      <c r="C10" s="181" t="s">
        <v>69</v>
      </c>
      <c r="D10" s="175" t="s">
        <v>166</v>
      </c>
      <c r="E10" s="176"/>
      <c r="F10" s="183"/>
      <c r="G10" s="183"/>
      <c r="H10" s="183"/>
      <c r="I10" s="183"/>
      <c r="J10" s="183"/>
      <c r="K10" s="183"/>
      <c r="L10" s="183"/>
      <c r="M10" s="51"/>
      <c r="N10" s="50"/>
      <c r="O10" s="50"/>
      <c r="P10" s="50"/>
      <c r="Q10" s="50"/>
      <c r="R10" s="50"/>
      <c r="S10" s="50"/>
      <c r="T10" s="50"/>
      <c r="U10" s="50"/>
      <c r="V10" s="50"/>
      <c r="W10" s="50"/>
      <c r="X10" s="50"/>
      <c r="Y10" s="50"/>
      <c r="Z10" s="50"/>
      <c r="AA10" s="50"/>
      <c r="AB10" s="50"/>
      <c r="AC10" s="50"/>
      <c r="AD10" s="50"/>
      <c r="AE10" s="50"/>
      <c r="AF10" s="51"/>
      <c r="AG10" s="51"/>
      <c r="AH10" s="51"/>
      <c r="AI10" s="51"/>
      <c r="AJ10" s="51"/>
      <c r="AK10" s="51"/>
      <c r="AL10" s="51"/>
      <c r="AM10" s="51"/>
    </row>
    <row r="11" spans="2:39" s="12" customFormat="1" ht="15.75">
      <c r="B11" s="186"/>
      <c r="C11" s="59"/>
      <c r="D11" s="175" t="s">
        <v>70</v>
      </c>
      <c r="E11" s="59"/>
      <c r="F11" s="183"/>
      <c r="G11" s="183"/>
      <c r="H11" s="183"/>
      <c r="I11" s="183"/>
      <c r="J11" s="183"/>
      <c r="K11" s="183"/>
      <c r="L11" s="183"/>
      <c r="M11" s="51"/>
      <c r="N11" s="50"/>
      <c r="O11" s="50"/>
      <c r="P11" s="50"/>
      <c r="Q11" s="50"/>
      <c r="R11" s="50"/>
      <c r="S11" s="50"/>
      <c r="T11" s="50"/>
      <c r="U11" s="50"/>
      <c r="V11" s="50"/>
      <c r="W11" s="50"/>
      <c r="X11" s="50"/>
      <c r="Y11" s="50"/>
      <c r="Z11" s="50"/>
      <c r="AA11" s="50"/>
      <c r="AB11" s="50"/>
      <c r="AC11" s="50"/>
      <c r="AD11" s="50"/>
      <c r="AE11" s="50"/>
      <c r="AF11" s="51"/>
      <c r="AG11" s="51"/>
      <c r="AH11" s="51"/>
      <c r="AI11" s="51"/>
      <c r="AJ11" s="51"/>
      <c r="AK11" s="51"/>
      <c r="AL11" s="51"/>
      <c r="AM11" s="51"/>
    </row>
    <row r="12" spans="2:39" s="12" customFormat="1" ht="9" customHeight="1">
      <c r="B12" s="186"/>
      <c r="C12" s="59"/>
      <c r="D12" s="59"/>
      <c r="E12" s="59"/>
      <c r="F12" s="183"/>
      <c r="G12" s="183"/>
      <c r="H12" s="183"/>
      <c r="I12" s="183"/>
      <c r="J12" s="183"/>
      <c r="K12" s="183"/>
      <c r="L12" s="183"/>
      <c r="M12" s="51"/>
      <c r="N12" s="50"/>
      <c r="O12" s="50"/>
      <c r="P12" s="50"/>
      <c r="Q12" s="50"/>
      <c r="R12" s="50"/>
      <c r="S12" s="50"/>
      <c r="T12" s="50"/>
      <c r="U12" s="50"/>
      <c r="V12" s="50"/>
      <c r="W12" s="50"/>
      <c r="X12" s="50"/>
      <c r="Y12" s="50"/>
      <c r="Z12" s="50"/>
      <c r="AA12" s="50"/>
      <c r="AB12" s="50"/>
      <c r="AC12" s="50"/>
      <c r="AD12" s="50"/>
      <c r="AE12" s="50"/>
      <c r="AF12" s="51"/>
      <c r="AG12" s="51"/>
      <c r="AH12" s="51"/>
      <c r="AI12" s="51"/>
      <c r="AJ12" s="51"/>
      <c r="AK12" s="51"/>
      <c r="AL12" s="51"/>
      <c r="AM12" s="51"/>
    </row>
    <row r="13" spans="2:39" s="12" customFormat="1" ht="17.25" thickBot="1">
      <c r="B13" s="60" t="s">
        <v>92</v>
      </c>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row>
    <row r="14" spans="2:39" s="12" customFormat="1" ht="16.5" thickTop="1">
      <c r="B14" s="62" t="s">
        <v>164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row>
    <row r="15" spans="2:39" s="12" customFormat="1" ht="15.75">
      <c r="B15" s="62" t="s">
        <v>190</v>
      </c>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row>
    <row r="16" spans="2:39" s="12" customFormat="1" ht="15.75">
      <c r="B16" s="62" t="s">
        <v>171</v>
      </c>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row>
    <row r="17" spans="2:40" s="12" customFormat="1" ht="15.75">
      <c r="B17" s="62" t="s">
        <v>169</v>
      </c>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row>
    <row r="18" spans="2:40" s="12" customFormat="1" ht="15.75">
      <c r="B18" s="62" t="s">
        <v>170</v>
      </c>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row>
    <row r="19" spans="2:40" s="12" customFormat="1" ht="15.75">
      <c r="B19" s="62" t="s">
        <v>172</v>
      </c>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row>
    <row r="20" spans="2:40" s="12" customFormat="1" ht="15.75">
      <c r="B20" s="62"/>
      <c r="C20" s="113" t="s">
        <v>191</v>
      </c>
      <c r="D20" s="63"/>
      <c r="E20" s="63"/>
      <c r="F20" s="63"/>
      <c r="G20" s="63"/>
      <c r="H20" s="63"/>
      <c r="I20" s="100"/>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row>
    <row r="21" spans="2:40" s="12" customFormat="1" ht="16.5">
      <c r="B21" s="64"/>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row>
    <row r="22" spans="2:40" s="12" customFormat="1">
      <c r="B22" s="84"/>
      <c r="C22" s="83" t="s">
        <v>129</v>
      </c>
      <c r="D22" s="85" t="s">
        <v>126</v>
      </c>
      <c r="E22" s="131" t="s">
        <v>186</v>
      </c>
      <c r="F22" s="226" t="s">
        <v>131</v>
      </c>
      <c r="G22" s="227"/>
      <c r="H22" s="228"/>
      <c r="I22" s="83" t="s">
        <v>131</v>
      </c>
      <c r="J22" s="226" t="s">
        <v>131</v>
      </c>
      <c r="K22" s="227"/>
      <c r="L22" s="228"/>
      <c r="M22" s="85" t="s">
        <v>126</v>
      </c>
      <c r="N22" s="85" t="s">
        <v>126</v>
      </c>
      <c r="O22" s="83" t="s">
        <v>130</v>
      </c>
      <c r="P22" s="85" t="s">
        <v>126</v>
      </c>
      <c r="Q22" s="83" t="s">
        <v>130</v>
      </c>
      <c r="R22" s="226" t="s">
        <v>130</v>
      </c>
      <c r="S22" s="228"/>
      <c r="T22" s="131" t="s">
        <v>186</v>
      </c>
      <c r="U22" s="229" t="s">
        <v>187</v>
      </c>
      <c r="V22" s="230"/>
      <c r="W22" s="230"/>
      <c r="X22" s="230"/>
      <c r="Y22" s="230"/>
      <c r="Z22" s="230"/>
      <c r="AA22" s="230"/>
      <c r="AB22" s="230"/>
      <c r="AC22" s="230"/>
      <c r="AD22" s="231"/>
      <c r="AE22" s="85" t="s">
        <v>126</v>
      </c>
      <c r="AF22" s="238" t="s">
        <v>130</v>
      </c>
      <c r="AG22" s="239"/>
      <c r="AH22" s="239"/>
      <c r="AI22" s="239"/>
      <c r="AJ22" s="239"/>
      <c r="AK22" s="239"/>
      <c r="AL22" s="239"/>
      <c r="AM22" s="240"/>
      <c r="AN22" s="99"/>
    </row>
    <row r="23" spans="2:40" s="14" customFormat="1" ht="13.5" customHeight="1">
      <c r="B23" s="221" t="s">
        <v>27</v>
      </c>
      <c r="C23" s="223" t="s">
        <v>21</v>
      </c>
      <c r="D23" s="221" t="s">
        <v>4</v>
      </c>
      <c r="E23" s="221" t="s">
        <v>4</v>
      </c>
      <c r="F23" s="215" t="s">
        <v>5</v>
      </c>
      <c r="G23" s="216"/>
      <c r="H23" s="217"/>
      <c r="I23" s="221" t="s">
        <v>90</v>
      </c>
      <c r="J23" s="215" t="s">
        <v>6</v>
      </c>
      <c r="K23" s="216"/>
      <c r="L23" s="217"/>
      <c r="M23" s="221" t="s">
        <v>44</v>
      </c>
      <c r="N23" s="235" t="s">
        <v>28</v>
      </c>
      <c r="O23" s="236"/>
      <c r="P23" s="236"/>
      <c r="Q23" s="236"/>
      <c r="R23" s="236"/>
      <c r="S23" s="236"/>
      <c r="T23" s="236"/>
      <c r="U23" s="236"/>
      <c r="V23" s="236"/>
      <c r="W23" s="236"/>
      <c r="X23" s="236"/>
      <c r="Y23" s="236"/>
      <c r="Z23" s="236"/>
      <c r="AA23" s="236"/>
      <c r="AB23" s="236"/>
      <c r="AC23" s="236"/>
      <c r="AD23" s="236"/>
      <c r="AE23" s="236"/>
      <c r="AF23" s="236"/>
      <c r="AG23" s="236"/>
      <c r="AH23" s="236"/>
      <c r="AI23" s="236"/>
      <c r="AJ23" s="236"/>
      <c r="AK23" s="236"/>
      <c r="AL23" s="236"/>
      <c r="AM23" s="237"/>
      <c r="AN23" s="136"/>
    </row>
    <row r="24" spans="2:40" s="14" customFormat="1" ht="40.5" customHeight="1">
      <c r="B24" s="221"/>
      <c r="C24" s="224"/>
      <c r="D24" s="221"/>
      <c r="E24" s="221"/>
      <c r="F24" s="218"/>
      <c r="G24" s="219"/>
      <c r="H24" s="220"/>
      <c r="I24" s="221"/>
      <c r="J24" s="218"/>
      <c r="K24" s="219"/>
      <c r="L24" s="220"/>
      <c r="M24" s="221"/>
      <c r="N24" s="232" t="s">
        <v>9</v>
      </c>
      <c r="O24" s="233"/>
      <c r="P24" s="232" t="s">
        <v>156</v>
      </c>
      <c r="Q24" s="233"/>
      <c r="R24" s="221" t="s">
        <v>7</v>
      </c>
      <c r="S24" s="221" t="s">
        <v>157</v>
      </c>
      <c r="T24" s="223" t="s">
        <v>41</v>
      </c>
      <c r="U24" s="234" t="s">
        <v>8</v>
      </c>
      <c r="V24" s="234"/>
      <c r="W24" s="234"/>
      <c r="X24" s="234"/>
      <c r="Y24" s="234"/>
      <c r="Z24" s="234"/>
      <c r="AA24" s="234"/>
      <c r="AB24" s="234"/>
      <c r="AC24" s="234"/>
      <c r="AD24" s="234"/>
      <c r="AE24" s="223" t="s">
        <v>15</v>
      </c>
      <c r="AF24" s="232" t="s">
        <v>140</v>
      </c>
      <c r="AG24" s="233"/>
      <c r="AH24" s="232" t="s">
        <v>134</v>
      </c>
      <c r="AI24" s="233"/>
      <c r="AJ24" s="232" t="s">
        <v>16</v>
      </c>
      <c r="AK24" s="233"/>
      <c r="AL24" s="232" t="s">
        <v>135</v>
      </c>
      <c r="AM24" s="233"/>
      <c r="AN24" s="136"/>
    </row>
    <row r="25" spans="2:40" s="14" customFormat="1" ht="31.5" customHeight="1">
      <c r="B25" s="221"/>
      <c r="C25" s="225"/>
      <c r="D25" s="221"/>
      <c r="E25" s="221"/>
      <c r="F25" s="42" t="s">
        <v>84</v>
      </c>
      <c r="G25" s="43" t="s">
        <v>87</v>
      </c>
      <c r="H25" s="44" t="s">
        <v>85</v>
      </c>
      <c r="I25" s="221"/>
      <c r="J25" s="42" t="s">
        <v>84</v>
      </c>
      <c r="K25" s="43" t="s">
        <v>88</v>
      </c>
      <c r="L25" s="44" t="s">
        <v>85</v>
      </c>
      <c r="M25" s="221"/>
      <c r="N25" s="134" t="s">
        <v>177</v>
      </c>
      <c r="O25" s="134" t="s">
        <v>17</v>
      </c>
      <c r="P25" s="152" t="s">
        <v>30</v>
      </c>
      <c r="Q25" s="108" t="s">
        <v>31</v>
      </c>
      <c r="R25" s="234"/>
      <c r="S25" s="221"/>
      <c r="T25" s="225"/>
      <c r="U25" s="135" t="s">
        <v>10</v>
      </c>
      <c r="V25" s="135" t="s">
        <v>11</v>
      </c>
      <c r="W25" s="135" t="s">
        <v>10</v>
      </c>
      <c r="X25" s="135" t="s">
        <v>11</v>
      </c>
      <c r="Y25" s="135" t="s">
        <v>10</v>
      </c>
      <c r="Z25" s="135" t="s">
        <v>11</v>
      </c>
      <c r="AA25" s="135" t="s">
        <v>10</v>
      </c>
      <c r="AB25" s="135" t="s">
        <v>11</v>
      </c>
      <c r="AC25" s="135" t="s">
        <v>10</v>
      </c>
      <c r="AD25" s="135" t="s">
        <v>11</v>
      </c>
      <c r="AE25" s="225"/>
      <c r="AF25" s="108" t="s">
        <v>19</v>
      </c>
      <c r="AG25" s="134" t="s">
        <v>189</v>
      </c>
      <c r="AH25" s="134" t="s">
        <v>19</v>
      </c>
      <c r="AI25" s="134" t="s">
        <v>17</v>
      </c>
      <c r="AJ25" s="108" t="s">
        <v>19</v>
      </c>
      <c r="AK25" s="134" t="s">
        <v>17</v>
      </c>
      <c r="AL25" s="134" t="s">
        <v>19</v>
      </c>
      <c r="AM25" s="134" t="s">
        <v>17</v>
      </c>
      <c r="AN25" s="136"/>
    </row>
    <row r="26" spans="2:40" ht="30" customHeight="1">
      <c r="B26" s="15" t="s">
        <v>32</v>
      </c>
      <c r="C26" s="16" t="s">
        <v>33</v>
      </c>
      <c r="D26" s="11" t="s">
        <v>213</v>
      </c>
      <c r="E26" s="95" t="str">
        <f t="shared" ref="E26:E27" si="0">CONCATENATE(D26,"_")</f>
        <v>HFC-32_</v>
      </c>
      <c r="F26" s="45">
        <v>45658</v>
      </c>
      <c r="G26" s="46" t="s">
        <v>89</v>
      </c>
      <c r="H26" s="47">
        <v>46022</v>
      </c>
      <c r="I26" s="15" t="s">
        <v>34</v>
      </c>
      <c r="J26" s="45">
        <v>45658</v>
      </c>
      <c r="K26" s="46" t="s">
        <v>87</v>
      </c>
      <c r="L26" s="47">
        <v>46022</v>
      </c>
      <c r="M26" s="18" t="s">
        <v>153</v>
      </c>
      <c r="N26" s="106">
        <v>100</v>
      </c>
      <c r="O26" s="107">
        <f>IFERROR(ROUND(VLOOKUP($D26,選択肢!$D:$F,3,)*$N26,0),"")</f>
        <v>67500</v>
      </c>
      <c r="P26" s="104">
        <v>0.1</v>
      </c>
      <c r="Q26" s="115">
        <f>ROUND(N26*P26,1)</f>
        <v>10</v>
      </c>
      <c r="R26" s="114">
        <f t="shared" ref="R26:R27" si="1">N26-Q26</f>
        <v>90</v>
      </c>
      <c r="S26" s="105">
        <f>VLOOKUP(D:D,選択肢!$D:$F,2,)</f>
        <v>0.94</v>
      </c>
      <c r="T26" s="19">
        <f>IF(ISERROR(MATCH($M26,選択肢!$B$9:$B$19,0)),0,1)</f>
        <v>1</v>
      </c>
      <c r="U26" s="20" t="str">
        <f>IF($T26=0,"",_xlfn.IFNA(VLOOKUP($M26,選択肢!$B$9:$I$19,4,),""))</f>
        <v>SiF4</v>
      </c>
      <c r="V26" s="102">
        <f>IF($T26=0,"",IFERROR($R26*$S26*(VLOOKUP($M26,選択肢!$B$9:$S$19,14,FALSE)/VLOOKUP($M26,選択肢!$B$9:$S$19,3,FALSE)),""))</f>
        <v>84.6</v>
      </c>
      <c r="W26" s="20" t="str">
        <f>IF($T26=0,"",_xlfn.IFNA(VLOOKUP($M26,選択肢!$B$9:$I$19,5,),""))</f>
        <v>HCN</v>
      </c>
      <c r="X26" s="102">
        <f>IF($T26=0,"",IFERROR($R26*$S26*(VLOOKUP($M26,選択肢!$B$9:$S$19,15,FALSE)/VLOOKUP($M26,選択肢!$B$9:$S$19,3,FALSE)),""))</f>
        <v>14.642307692307691</v>
      </c>
      <c r="Y26" s="20" t="str">
        <f>IF($T26=0,"",_xlfn.IFNA(VLOOKUP($M26,選択肢!$B$9:$I$19,6,),""))</f>
        <v>NH3</v>
      </c>
      <c r="Z26" s="102">
        <f>IF($T26=0,"",IF(Y26="-","-",IFERROR($R26*$S26*(VLOOKUP($M26,選択肢!$B$9:$S$19,16,FALSE)/VLOOKUP($M26,選択肢!$B$9:$S$19,3,FALSE)),"要計算")))</f>
        <v>9.2192307692307693</v>
      </c>
      <c r="AA26" s="20" t="str">
        <f>IF($T26=0,"",_xlfn.IFNA(VLOOKUP($M26,選択肢!$B$9:$I$19,7,),""))</f>
        <v>CO</v>
      </c>
      <c r="AB26" s="102">
        <f>IF($T26=0,"",IF(AA26="-","-",IFERROR($R26*$S26*(VLOOKUP($M26,選択肢!$B$9:$S$19,17,FALSE)/VLOOKUP($M26,選択肢!$B$9:$S$19,3,FALSE)),"要計算")))</f>
        <v>30.369230769230768</v>
      </c>
      <c r="AC26" s="20" t="str">
        <f>IF($T26=0,"",_xlfn.IFNA(VLOOKUP($M26,選択肢!$B$9:$I$19,8,),""))</f>
        <v>H2O</v>
      </c>
      <c r="AD26" s="102">
        <f>IF($T26=0,"",IF(AC26="-","-",IFERROR($R26*$S26*(VLOOKUP($M26,選択肢!$B$9:$S$19,18,FALSE)/VLOOKUP($M26,選択肢!$B$9:$S$19,3,FALSE)),"要計算")))</f>
        <v>9.7615384615384606</v>
      </c>
      <c r="AE26" s="104">
        <v>0.9</v>
      </c>
      <c r="AF26" s="114">
        <f>IF(N26&gt;20,ROUND(R26*(1-S26)*(1-AE26),1),N26)</f>
        <v>0.5</v>
      </c>
      <c r="AG26" s="107">
        <f>ROUND(AF26*VLOOKUP($D:$D,選択肢!$D:$F,3,),0)</f>
        <v>338</v>
      </c>
      <c r="AH26" s="89">
        <f t="shared" ref="AH26:AH32" si="2">R26*(1-S26)*(1-AE26)</f>
        <v>0.54000000000000037</v>
      </c>
      <c r="AI26" s="89">
        <f>AF26*VLOOKUP($D:$D,選択肢!$D:$F,3,)</f>
        <v>337.5</v>
      </c>
      <c r="AJ26" s="114">
        <f>N26-AF26</f>
        <v>99.5</v>
      </c>
      <c r="AK26" s="107">
        <f>ROUND(AJ26*VLOOKUP($D:$D,選択肢!$D:$F,3,),0)</f>
        <v>67163</v>
      </c>
      <c r="AL26" s="90">
        <f t="shared" ref="AL26:AL32" si="3">N26-AF26</f>
        <v>99.5</v>
      </c>
      <c r="AM26" s="91">
        <f>AJ26*VLOOKUP($D:$D,選択肢!$D:$F,3,)</f>
        <v>67162.5</v>
      </c>
    </row>
    <row r="27" spans="2:40" ht="30" customHeight="1">
      <c r="B27" s="15" t="s">
        <v>32</v>
      </c>
      <c r="C27" s="16" t="s">
        <v>33</v>
      </c>
      <c r="D27" s="11" t="s">
        <v>215</v>
      </c>
      <c r="E27" s="95" t="str">
        <f t="shared" si="0"/>
        <v>HFC-41_</v>
      </c>
      <c r="F27" s="45">
        <v>45658</v>
      </c>
      <c r="G27" s="46" t="s">
        <v>89</v>
      </c>
      <c r="H27" s="47">
        <v>46022</v>
      </c>
      <c r="I27" s="15" t="s">
        <v>175</v>
      </c>
      <c r="J27" s="45">
        <v>45658</v>
      </c>
      <c r="K27" s="46" t="s">
        <v>87</v>
      </c>
      <c r="L27" s="47">
        <v>46022</v>
      </c>
      <c r="M27" s="17" t="s">
        <v>154</v>
      </c>
      <c r="N27" s="106">
        <v>100</v>
      </c>
      <c r="O27" s="107">
        <f>IFERROR(ROUND(VLOOKUP($D27,選択肢!$D:$F,3,)*$N27,0),"")</f>
        <v>9200</v>
      </c>
      <c r="P27" s="104">
        <v>0.1</v>
      </c>
      <c r="Q27" s="115">
        <f>ROUND(N27*P27,1)</f>
        <v>10</v>
      </c>
      <c r="R27" s="114">
        <f t="shared" si="1"/>
        <v>90</v>
      </c>
      <c r="S27" s="105">
        <f>VLOOKUP(D:D,選択肢!$D:$F,2,)</f>
        <v>0.6</v>
      </c>
      <c r="T27" s="19">
        <f>IF(ISERROR(MATCH($M27,選択肢!$B$9:$B$19,0)),0,1)</f>
        <v>1</v>
      </c>
      <c r="U27" s="20" t="str">
        <f>IF($T27=0,"",_xlfn.IFNA(VLOOKUP($M27,選択肢!$B$9:$I$19,4,),""))</f>
        <v>CO2</v>
      </c>
      <c r="V27" s="102">
        <f>IF($T27=0,"",IFERROR($R27*$S27*(VLOOKUP($M27,選択肢!$B$9:$S$19,14,FALSE)/VLOOKUP($M27,選択肢!$B$9:$S$19,3,FALSE)),""))</f>
        <v>69.882352941176478</v>
      </c>
      <c r="W27" s="20" t="str">
        <f>IF($T27=0,"",_xlfn.IFNA(VLOOKUP($M27,選択肢!$B$9:$I$19,5,),""))</f>
        <v>SiF4</v>
      </c>
      <c r="X27" s="102">
        <f>IF($T27=0,"",IFERROR($R27*$S27*(VLOOKUP($M27,選択肢!$B$9:$S$19,15,FALSE)/VLOOKUP($M27,選択肢!$B$9:$S$19,3,FALSE)),""))</f>
        <v>41.294117647058819</v>
      </c>
      <c r="Y27" s="20" t="str">
        <f>IF($T27=0,"",_xlfn.IFNA(VLOOKUP($M27,選択肢!$B$9:$I$19,6,),""))</f>
        <v>H2O</v>
      </c>
      <c r="Z27" s="102">
        <f>IF($T27=0,"",IF(Y27="-","-",IFERROR($R27*$S27*(VLOOKUP($M27,選択肢!$B$9:$S$19,16,FALSE)/VLOOKUP($M27,選択肢!$B$9:$S$19,3,FALSE)),"要計算")))</f>
        <v>42.882352941176471</v>
      </c>
      <c r="AA27" s="20" t="str">
        <f>IF($T27=0,"",_xlfn.IFNA(VLOOKUP($M27,選択肢!$B$9:$I$19,7,),""))</f>
        <v>-</v>
      </c>
      <c r="AB27" s="102" t="str">
        <f>IF($T27=0,"",IF(AA27="-","-",IFERROR($R27*$S27*(VLOOKUP($M27,選択肢!$B$9:$S$19,17,FALSE)/VLOOKUP($M27,選択肢!$B$9:$S$19,3,FALSE)),"要計算")))</f>
        <v>-</v>
      </c>
      <c r="AC27" s="20" t="str">
        <f>IF($T27=0,"",_xlfn.IFNA(VLOOKUP($M27,選択肢!$B$9:$I$19,8,),""))</f>
        <v>-</v>
      </c>
      <c r="AD27" s="103" t="str">
        <f>IF($T27=0,"",IF(AC27="-","-",IFERROR($R27*$S27*(VLOOKUP($M27,選択肢!$B$9:$S$19,18,FALSE)/VLOOKUP($M27,選択肢!$B$9:$S$19,3,FALSE)),"要計算")))</f>
        <v>-</v>
      </c>
      <c r="AE27" s="104">
        <v>0.9</v>
      </c>
      <c r="AF27" s="114">
        <f>IF(N27&gt;20,ROUND(R27*(1-S27)*(1-AE27),1),N27)</f>
        <v>3.6</v>
      </c>
      <c r="AG27" s="107">
        <f>ROUND(AF27*VLOOKUP($D:$D,選択肢!$D:$F,3,),0)</f>
        <v>331</v>
      </c>
      <c r="AH27" s="89">
        <f t="shared" si="2"/>
        <v>3.5999999999999992</v>
      </c>
      <c r="AI27" s="89">
        <f>AF27*VLOOKUP($D:$D,選択肢!$D:$F,3,)</f>
        <v>331.2</v>
      </c>
      <c r="AJ27" s="114">
        <f>N27-AF27</f>
        <v>96.4</v>
      </c>
      <c r="AK27" s="107">
        <f>ROUND(AJ27*VLOOKUP($D:$D,選択肢!$D:$F,3,),0)</f>
        <v>8869</v>
      </c>
      <c r="AL27" s="90">
        <f t="shared" si="3"/>
        <v>96.4</v>
      </c>
      <c r="AM27" s="91">
        <f>AJ27*VLOOKUP($D:$D,選択肢!$D:$F,3,)</f>
        <v>8868.8000000000011</v>
      </c>
    </row>
    <row r="28" spans="2:40" ht="34.5" customHeight="1">
      <c r="B28" s="142">
        <v>1</v>
      </c>
      <c r="C28" s="146" t="str">
        <f>IF(VLOOKUP($B28,別紙１!$C$46:$I$50,5,)&lt;&gt;0,VLOOKUP($B28,別紙１!$C$46:$I$50,5,),"")</f>
        <v/>
      </c>
      <c r="D28" s="123"/>
      <c r="E28" s="138" t="str">
        <f>_xlfn.CONCAT("HFC",MID(D28,5,5),"_")</f>
        <v>HFC_</v>
      </c>
      <c r="F28" s="148"/>
      <c r="G28" s="149" t="s">
        <v>86</v>
      </c>
      <c r="H28" s="150"/>
      <c r="I28" s="151"/>
      <c r="J28" s="148"/>
      <c r="K28" s="149" t="s">
        <v>86</v>
      </c>
      <c r="L28" s="150"/>
      <c r="M28" s="122"/>
      <c r="N28" s="124"/>
      <c r="O28" s="143" t="str">
        <f>IF(N28="","",ROUND(VLOOKUP($D28,選択肢!$D:$F,3,)*$N28,0))</f>
        <v/>
      </c>
      <c r="P28" s="141"/>
      <c r="Q28" s="127" t="str">
        <f t="shared" ref="Q28:Q31" si="4">IF($N28="","",ROUND($N28*$P28,1))</f>
        <v/>
      </c>
      <c r="R28" s="147" t="str">
        <f>IF($N28="","",$N28-$Q28)</f>
        <v/>
      </c>
      <c r="S28" s="153" t="str">
        <f>IF(N28="","",VLOOKUP(D:D,選択肢!$D:$F,2,))</f>
        <v/>
      </c>
      <c r="T28" s="86">
        <f>IF(ISERROR(MATCH($M28,選択肢!$B$9:$B$19,0)),0,1)</f>
        <v>0</v>
      </c>
      <c r="U28" s="128" t="str">
        <f>IF($T28=0,"",_xlfn.IFNA(VLOOKUP($M28,選択肢!$B$9:$I$18,4,),""))</f>
        <v/>
      </c>
      <c r="V28" s="129" t="str">
        <f>IF($T28=0,"",IFERROR($R28*$S28*(VLOOKUP($M28,選択肢!$B$9:$S$18,14,FALSE)/VLOOKUP($M28,選択肢!$B$9:$S$18,3,FALSE)),""))</f>
        <v/>
      </c>
      <c r="W28" s="128" t="str">
        <f>IF($T28=0,"",_xlfn.IFNA(VLOOKUP($M28,選択肢!$B$9:$I$18,5,),""))</f>
        <v/>
      </c>
      <c r="X28" s="129" t="str">
        <f>IF($T28=0,"",IFERROR($R28*$S28*(VLOOKUP($M28,選択肢!$B$9:$S$18,15,FALSE)/VLOOKUP($M28,選択肢!$B$9:$S$18,3,FALSE)),""))</f>
        <v/>
      </c>
      <c r="Y28" s="128" t="str">
        <f>IF($T28=0,"",_xlfn.IFNA(VLOOKUP($M28,選択肢!$B$9:$I$18,6,),""))</f>
        <v/>
      </c>
      <c r="Z28" s="129" t="str">
        <f>IF($T28=0,"",IF(Y28="-","-",IFERROR($R28*$S28*(VLOOKUP($M28,選択肢!$B$9:$S$18,16,FALSE)/VLOOKUP($M28,選択肢!$B$9:$S$18,3,FALSE)),"要計算")))</f>
        <v/>
      </c>
      <c r="AA28" s="128" t="str">
        <f>IF($T28=0,"",_xlfn.IFNA(VLOOKUP($M28,選択肢!$B$9:$I$18,7,),""))</f>
        <v/>
      </c>
      <c r="AB28" s="129" t="str">
        <f>IF($T28=0,"",IF(AA28="-","-",IFERROR($R28*$S28*(VLOOKUP($M28,選択肢!$B$9:$S$18,17,FALSE)/VLOOKUP($M28,選択肢!$B$9:$S$18,3,FALSE)),"要計算")))</f>
        <v/>
      </c>
      <c r="AC28" s="128" t="str">
        <f>IF($T28=0,"",_xlfn.IFNA(VLOOKUP($M28,選択肢!$B$9:$I$18,8,),""))</f>
        <v/>
      </c>
      <c r="AD28" s="130" t="str">
        <f>IF($T28=0,"",IF(AC28="-","-",IFERROR($R28*$S28*(VLOOKUP($M28,選択肢!$B$9:$S$18,18,FALSE)/VLOOKUP($M28,選択肢!$B$9:$S$18,3,FALSE)),"要計算")))</f>
        <v/>
      </c>
      <c r="AE28" s="126"/>
      <c r="AF28" s="173" t="str">
        <f t="shared" ref="AF28:AF29" si="5">IF($N28="","",R28*(1-S28)*(1-AE28))</f>
        <v/>
      </c>
      <c r="AG28" s="143" t="str">
        <f>IF(AF28="","",ROUND(AF28*VLOOKUP($D:$D,選択肢!$D:$F,3,),0))</f>
        <v/>
      </c>
      <c r="AH28" s="144" t="e">
        <f t="shared" si="2"/>
        <v>#VALUE!</v>
      </c>
      <c r="AI28" s="144" t="e">
        <f>AF28*VLOOKUP($D:$D,選択肢!$D:$F,3,)</f>
        <v>#VALUE!</v>
      </c>
      <c r="AJ28" s="172" t="str">
        <f>IF(N28="","",(N28-AF28))</f>
        <v/>
      </c>
      <c r="AK28" s="143" t="str">
        <f>IF(AJ28="","",ROUND(AJ28*VLOOKUP($D:$D,選択肢!$D:$F,3,),0))</f>
        <v/>
      </c>
      <c r="AL28" s="92" t="e">
        <f t="shared" si="3"/>
        <v>#VALUE!</v>
      </c>
      <c r="AM28" s="93" t="e">
        <f>AJ28*VLOOKUP($D:$D,選択肢!$D:$F,3,)</f>
        <v>#VALUE!</v>
      </c>
    </row>
    <row r="29" spans="2:40" ht="34.5" customHeight="1">
      <c r="B29" s="142">
        <v>2</v>
      </c>
      <c r="C29" s="146" t="str">
        <f>IF(VLOOKUP($B29,別紙１!$C$46:$I$50,5,)&lt;&gt;0,VLOOKUP($B29,別紙１!$C$46:$I$50,5,),"")</f>
        <v/>
      </c>
      <c r="D29" s="123"/>
      <c r="E29" s="138" t="str">
        <f t="shared" ref="E29:E32" si="6">_xlfn.CONCAT("HFC",MID(D29,5,5),"_")</f>
        <v>HFC_</v>
      </c>
      <c r="F29" s="148"/>
      <c r="G29" s="149" t="s">
        <v>86</v>
      </c>
      <c r="H29" s="150"/>
      <c r="I29" s="151"/>
      <c r="J29" s="148"/>
      <c r="K29" s="149" t="s">
        <v>86</v>
      </c>
      <c r="L29" s="150"/>
      <c r="M29" s="122"/>
      <c r="N29" s="124"/>
      <c r="O29" s="143" t="str">
        <f>IF(N29="","",ROUND(VLOOKUP($D29,選択肢!$D:$F,3,)*$N29,0))</f>
        <v/>
      </c>
      <c r="P29" s="141"/>
      <c r="Q29" s="127" t="str">
        <f t="shared" si="4"/>
        <v/>
      </c>
      <c r="R29" s="147" t="str">
        <f t="shared" ref="R29:R32" si="7">IF($N29="","",$N29-$Q29)</f>
        <v/>
      </c>
      <c r="S29" s="153" t="str">
        <f>IF(N29="","",VLOOKUP(D:D,選択肢!$D:$F,2,))</f>
        <v/>
      </c>
      <c r="T29" s="86">
        <f>IF(ISERROR(MATCH($M29,選択肢!$B$9:$B$19,0)),0,1)</f>
        <v>0</v>
      </c>
      <c r="U29" s="128" t="str">
        <f>IF($T29=0,"",_xlfn.IFNA(VLOOKUP($M29,選択肢!$B$9:$I$18,4,),""))</f>
        <v/>
      </c>
      <c r="V29" s="129" t="str">
        <f>IF($T29=0,"",IFERROR($R29*$S29*(VLOOKUP($M29,選択肢!$B$9:$S$18,14,FALSE)/VLOOKUP($M29,選択肢!$B$9:$S$18,3,FALSE)),""))</f>
        <v/>
      </c>
      <c r="W29" s="128" t="str">
        <f>IF($T29=0,"",_xlfn.IFNA(VLOOKUP($M29,選択肢!$B$9:$I$18,5,),""))</f>
        <v/>
      </c>
      <c r="X29" s="129" t="str">
        <f>IF($T29=0,"",IFERROR($R29*$S29*(VLOOKUP($M29,選択肢!$B$9:$S$18,15,FALSE)/VLOOKUP($M29,選択肢!$B$9:$S$18,3,FALSE)),""))</f>
        <v/>
      </c>
      <c r="Y29" s="128" t="str">
        <f>IF($T29=0,"",_xlfn.IFNA(VLOOKUP($M29,選択肢!$B$9:$I$18,6,),""))</f>
        <v/>
      </c>
      <c r="Z29" s="129" t="str">
        <f>IF($T29=0,"",IF(Y29="-","-",IFERROR($R29*$S29*(VLOOKUP($M29,選択肢!$B$9:$S$18,16,FALSE)/VLOOKUP($M29,選択肢!$B$9:$S$18,3,FALSE)),"要計算")))</f>
        <v/>
      </c>
      <c r="AA29" s="128" t="str">
        <f>IF($T29=0,"",_xlfn.IFNA(VLOOKUP($M29,選択肢!$B$9:$I$18,7,),""))</f>
        <v/>
      </c>
      <c r="AB29" s="129" t="str">
        <f>IF($T29=0,"",IF(AA29="-","-",IFERROR($R29*$S29*(VLOOKUP($M29,選択肢!$B$9:$S$18,17,FALSE)/VLOOKUP($M29,選択肢!$B$9:$S$18,3,FALSE)),"要計算")))</f>
        <v/>
      </c>
      <c r="AC29" s="128" t="str">
        <f>IF($T29=0,"",_xlfn.IFNA(VLOOKUP($M29,選択肢!$B$9:$I$18,8,),""))</f>
        <v/>
      </c>
      <c r="AD29" s="130" t="str">
        <f>IF($T29=0,"",IF(AC29="-","-",IFERROR($R29*$S29*(VLOOKUP($M29,選択肢!$B$9:$S$18,18,FALSE)/VLOOKUP($M29,選択肢!$B$9:$S$18,3,FALSE)),"要計算")))</f>
        <v/>
      </c>
      <c r="AE29" s="126"/>
      <c r="AF29" s="173" t="str">
        <f t="shared" si="5"/>
        <v/>
      </c>
      <c r="AG29" s="143" t="str">
        <f>IF(AF29="","",ROUND(AF29*VLOOKUP($D:$D,選択肢!$D:$F,3,),0))</f>
        <v/>
      </c>
      <c r="AH29" s="144" t="e">
        <f t="shared" si="2"/>
        <v>#VALUE!</v>
      </c>
      <c r="AI29" s="144" t="e">
        <f>AF29*VLOOKUP($D:$D,選択肢!$D:$F,3,)</f>
        <v>#VALUE!</v>
      </c>
      <c r="AJ29" s="172" t="str">
        <f>IF(N29="","",(N29-AF29))</f>
        <v/>
      </c>
      <c r="AK29" s="143" t="str">
        <f>IF(AJ29="","",ROUND(AJ29*VLOOKUP($D:$D,選択肢!$D:$F,3,),0))</f>
        <v/>
      </c>
      <c r="AL29" s="92" t="e">
        <f t="shared" si="3"/>
        <v>#VALUE!</v>
      </c>
      <c r="AM29" s="93" t="e">
        <f>AJ29*VLOOKUP($D:$D,選択肢!$D:$F,3,)</f>
        <v>#VALUE!</v>
      </c>
    </row>
    <row r="30" spans="2:40" ht="34.5" customHeight="1">
      <c r="B30" s="142">
        <v>3</v>
      </c>
      <c r="C30" s="146" t="str">
        <f>IF(VLOOKUP($B30,別紙１!$C$46:$I$50,5,)&lt;&gt;0,VLOOKUP($B30,別紙１!$C$46:$I$50,5,),"")</f>
        <v/>
      </c>
      <c r="D30" s="123"/>
      <c r="E30" s="138" t="str">
        <f t="shared" si="6"/>
        <v>HFC_</v>
      </c>
      <c r="F30" s="148"/>
      <c r="G30" s="149" t="s">
        <v>86</v>
      </c>
      <c r="H30" s="150"/>
      <c r="I30" s="151"/>
      <c r="J30" s="148"/>
      <c r="K30" s="149" t="s">
        <v>86</v>
      </c>
      <c r="L30" s="150"/>
      <c r="M30" s="122"/>
      <c r="N30" s="124"/>
      <c r="O30" s="143" t="str">
        <f>IF(N30="","",ROUND(VLOOKUP($D30,選択肢!$D:$F,3,)*$N30,0))</f>
        <v/>
      </c>
      <c r="P30" s="141"/>
      <c r="Q30" s="127" t="str">
        <f t="shared" si="4"/>
        <v/>
      </c>
      <c r="R30" s="147" t="str">
        <f t="shared" si="7"/>
        <v/>
      </c>
      <c r="S30" s="153" t="str">
        <f>IF(N30="","",VLOOKUP(D:D,選択肢!$D:$F,2,))</f>
        <v/>
      </c>
      <c r="T30" s="86">
        <f>IF(ISERROR(MATCH($M30,選択肢!$B$9:$B$19,0)),0,1)</f>
        <v>0</v>
      </c>
      <c r="U30" s="125" t="str">
        <f>IF($T30=0,"",_xlfn.IFNA(VLOOKUP($M30,選択肢!$B$9:$I$18,4,),""))</f>
        <v/>
      </c>
      <c r="V30" s="125" t="str">
        <f>IF($T30=0,"",IFERROR($R30*$S30*(VLOOKUP($M30,選択肢!$B$9:$S$18,14,FALSE)/VLOOKUP($M30,選択肢!$B$9:$S$18,3,FALSE)),""))</f>
        <v/>
      </c>
      <c r="W30" s="125" t="str">
        <f>IF($T30=0,"",_xlfn.IFNA(VLOOKUP($M30,選択肢!$B$9:$I$18,5,),""))</f>
        <v/>
      </c>
      <c r="X30" s="125" t="str">
        <f>IF($T30=0,"",IFERROR($R30*$S30*(VLOOKUP($M30,選択肢!$B$9:$S$18,15,FALSE)/VLOOKUP($M30,選択肢!$B$9:$S$18,3,FALSE)),""))</f>
        <v/>
      </c>
      <c r="Y30" s="125" t="str">
        <f>IF($T30=0,"",_xlfn.IFNA(VLOOKUP($M30,選択肢!$B$9:$I$18,6,),""))</f>
        <v/>
      </c>
      <c r="Z30" s="125" t="str">
        <f>IF($T30=0,"",IF(Y30="-","-",IFERROR($R30*$S30*(VLOOKUP($M30,選択肢!$B$9:$S$18,16,FALSE)/VLOOKUP($M30,選択肢!$B$9:$S$18,3,FALSE)),"要計算")))</f>
        <v/>
      </c>
      <c r="AA30" s="125" t="str">
        <f>IF($T30=0,"",_xlfn.IFNA(VLOOKUP($M30,選択肢!$B$9:$I$18,7,),""))</f>
        <v/>
      </c>
      <c r="AB30" s="125" t="str">
        <f>IF($T30=0,"",IF(AA30="-","-",IFERROR($R30*$S30*(VLOOKUP($M30,選択肢!$B$9:$S$18,17,FALSE)/VLOOKUP($M30,選択肢!$B$9:$S$18,3,FALSE)),"要計算")))</f>
        <v/>
      </c>
      <c r="AC30" s="125" t="str">
        <f>IF($T30=0,"",_xlfn.IFNA(VLOOKUP($M30,選択肢!$B$9:$I$18,8,),""))</f>
        <v/>
      </c>
      <c r="AD30" s="125" t="str">
        <f>IF($T30=0,"",IF(AC30="-","-",IFERROR($R30*$S30*(VLOOKUP($M30,選択肢!$B$9:$S$18,18,FALSE)/VLOOKUP($M30,選択肢!$B$9:$S$18,3,FALSE)),"要計算")))</f>
        <v/>
      </c>
      <c r="AE30" s="126"/>
      <c r="AF30" s="173" t="str">
        <f>IF($N30="","",R30*(1-S30)*(1-AE30))</f>
        <v/>
      </c>
      <c r="AG30" s="143" t="str">
        <f>IF(AF30="","",ROUND(AF30*VLOOKUP($D:$D,選択肢!$D:$F,3,),0))</f>
        <v/>
      </c>
      <c r="AH30" s="144" t="e">
        <f t="shared" si="2"/>
        <v>#VALUE!</v>
      </c>
      <c r="AI30" s="144" t="e">
        <f>AF30*VLOOKUP($D:$D,選択肢!$D:$F,3,)</f>
        <v>#VALUE!</v>
      </c>
      <c r="AJ30" s="145" t="str">
        <f>IF(N30="","",(N30-AF30))</f>
        <v/>
      </c>
      <c r="AK30" s="143" t="str">
        <f>IF(AJ30="","",ROUND(AJ30*VLOOKUP($D:$D,選択肢!$D:$F,3,),0))</f>
        <v/>
      </c>
      <c r="AL30" s="92" t="e">
        <f t="shared" si="3"/>
        <v>#VALUE!</v>
      </c>
      <c r="AM30" s="93" t="e">
        <f>AJ30*VLOOKUP($D:$D,選択肢!$D:$F,3,)</f>
        <v>#VALUE!</v>
      </c>
    </row>
    <row r="31" spans="2:40" ht="34.5" customHeight="1">
      <c r="B31" s="142">
        <v>4</v>
      </c>
      <c r="C31" s="146" t="str">
        <f>IF(VLOOKUP($B31,別紙１!$C$46:$I$50,5,)&lt;&gt;0,VLOOKUP($B31,別紙１!$C$46:$I$50,5,),"")</f>
        <v/>
      </c>
      <c r="D31" s="123"/>
      <c r="E31" s="138" t="str">
        <f t="shared" si="6"/>
        <v>HFC_</v>
      </c>
      <c r="F31" s="148"/>
      <c r="G31" s="149" t="s">
        <v>86</v>
      </c>
      <c r="H31" s="150"/>
      <c r="I31" s="151"/>
      <c r="J31" s="148"/>
      <c r="K31" s="149" t="s">
        <v>86</v>
      </c>
      <c r="L31" s="150"/>
      <c r="M31" s="122"/>
      <c r="N31" s="124"/>
      <c r="O31" s="143" t="str">
        <f>IF(N31="","",ROUND(VLOOKUP($D31,選択肢!$D:$F,3,)*$N31,0))</f>
        <v/>
      </c>
      <c r="P31" s="141"/>
      <c r="Q31" s="127" t="str">
        <f t="shared" si="4"/>
        <v/>
      </c>
      <c r="R31" s="147" t="str">
        <f t="shared" si="7"/>
        <v/>
      </c>
      <c r="S31" s="153" t="str">
        <f>IF(N31="","",VLOOKUP(D:D,選択肢!$D:$F,2,))</f>
        <v/>
      </c>
      <c r="T31" s="86">
        <f>IF(ISERROR(MATCH($M31,選択肢!$B$9:$B$19,0)),0,1)</f>
        <v>0</v>
      </c>
      <c r="U31" s="125" t="str">
        <f>IF($T31=0,"",_xlfn.IFNA(VLOOKUP($M31,選択肢!$B$9:$I$18,4,),""))</f>
        <v/>
      </c>
      <c r="V31" s="125" t="str">
        <f>IF($T31=0,"",IFERROR($R31*$S31*(VLOOKUP($M31,選択肢!$B$9:$S$18,14,FALSE)/VLOOKUP($M31,選択肢!$B$9:$S$18,3,FALSE)),""))</f>
        <v/>
      </c>
      <c r="W31" s="125" t="str">
        <f>IF($T31=0,"",_xlfn.IFNA(VLOOKUP($M31,選択肢!$B$9:$I$18,5,),""))</f>
        <v/>
      </c>
      <c r="X31" s="125" t="str">
        <f>IF($T31=0,"",IFERROR($R31*$S31*(VLOOKUP($M31,選択肢!$B$9:$S$18,15,FALSE)/VLOOKUP($M31,選択肢!$B$9:$S$18,3,FALSE)),""))</f>
        <v/>
      </c>
      <c r="Y31" s="125" t="str">
        <f>IF($T31=0,"",_xlfn.IFNA(VLOOKUP($M31,選択肢!$B$9:$I$18,6,),""))</f>
        <v/>
      </c>
      <c r="Z31" s="125" t="str">
        <f>IF($T31=0,"",IF(Y31="-","-",IFERROR($R31*$S31*(VLOOKUP($M31,選択肢!$B$9:$S$18,16,FALSE)/VLOOKUP($M31,選択肢!$B$9:$S$18,3,FALSE)),"要計算")))</f>
        <v/>
      </c>
      <c r="AA31" s="125" t="str">
        <f>IF($T31=0,"",_xlfn.IFNA(VLOOKUP($M31,選択肢!$B$9:$I$18,7,),""))</f>
        <v/>
      </c>
      <c r="AB31" s="125" t="str">
        <f>IF($T31=0,"",IF(AA31="-","-",IFERROR($R31*$S31*(VLOOKUP($M31,選択肢!$B$9:$S$18,17,FALSE)/VLOOKUP($M31,選択肢!$B$9:$S$18,3,FALSE)),"要計算")))</f>
        <v/>
      </c>
      <c r="AC31" s="125" t="str">
        <f>IF($T31=0,"",_xlfn.IFNA(VLOOKUP($M31,選択肢!$B$9:$I$18,8,),""))</f>
        <v/>
      </c>
      <c r="AD31" s="125" t="str">
        <f>IF($T31=0,"",IF(AC31="-","-",IFERROR($R31*$S31*(VLOOKUP($M31,選択肢!$B$9:$S$18,18,FALSE)/VLOOKUP($M31,選択肢!$B$9:$S$18,3,FALSE)),"要計算")))</f>
        <v/>
      </c>
      <c r="AE31" s="126"/>
      <c r="AF31" s="173" t="str">
        <f t="shared" ref="AF31:AF32" si="8">IF($N31="","",IF(N31&gt;0,ROUND(R31*(1-S31)*(1-AE31),1),N31))</f>
        <v/>
      </c>
      <c r="AG31" s="143" t="str">
        <f>IF(AF31="","",ROUND(AF31*VLOOKUP($D:$D,選択肢!$D:$F,3,),0))</f>
        <v/>
      </c>
      <c r="AH31" s="144" t="e">
        <f t="shared" si="2"/>
        <v>#VALUE!</v>
      </c>
      <c r="AI31" s="144" t="e">
        <f>AF31*VLOOKUP($D:$D,選択肢!$D:$F,3,)</f>
        <v>#VALUE!</v>
      </c>
      <c r="AJ31" s="145" t="str">
        <f>IF(N31="","",(N31-AF31))</f>
        <v/>
      </c>
      <c r="AK31" s="143" t="str">
        <f>IF(AJ31="","",ROUND(AJ31*VLOOKUP($D:$D,選択肢!$D:$F,3,),0))</f>
        <v/>
      </c>
      <c r="AL31" s="92" t="e">
        <f t="shared" si="3"/>
        <v>#VALUE!</v>
      </c>
      <c r="AM31" s="93" t="e">
        <f>AJ31*VLOOKUP($D:$D,選択肢!$D:$F,3,)</f>
        <v>#VALUE!</v>
      </c>
    </row>
    <row r="32" spans="2:40" ht="34.5" customHeight="1">
      <c r="B32" s="142">
        <v>5</v>
      </c>
      <c r="C32" s="146" t="str">
        <f>IF(VLOOKUP($B32,別紙１!$C$46:$I$50,5,)&lt;&gt;0,VLOOKUP($B32,別紙１!$C$46:$I$50,5,),"")</f>
        <v/>
      </c>
      <c r="D32" s="123"/>
      <c r="E32" s="138" t="str">
        <f t="shared" si="6"/>
        <v>HFC_</v>
      </c>
      <c r="F32" s="148"/>
      <c r="G32" s="149" t="s">
        <v>86</v>
      </c>
      <c r="H32" s="150"/>
      <c r="I32" s="151"/>
      <c r="J32" s="148"/>
      <c r="K32" s="149" t="s">
        <v>86</v>
      </c>
      <c r="L32" s="150"/>
      <c r="M32" s="122"/>
      <c r="N32" s="124"/>
      <c r="O32" s="143" t="str">
        <f>IF(N32="","",ROUND(VLOOKUP($D32,選択肢!$D:$F,3,)*$N32,0))</f>
        <v/>
      </c>
      <c r="P32" s="141"/>
      <c r="Q32" s="127" t="str">
        <f>IF($N32="","",ROUND($N32*$P32,1))</f>
        <v/>
      </c>
      <c r="R32" s="147" t="str">
        <f t="shared" si="7"/>
        <v/>
      </c>
      <c r="S32" s="153" t="str">
        <f>IF(N32="","",VLOOKUP(D:D,選択肢!$D:$F,2,))</f>
        <v/>
      </c>
      <c r="T32" s="86">
        <f>IF(ISERROR(MATCH($M32,選択肢!$B$9:$B$19,0)),0,1)</f>
        <v>0</v>
      </c>
      <c r="U32" s="125" t="str">
        <f>IF($T32=0,"",_xlfn.IFNA(VLOOKUP($M32,選択肢!$B$9:$I$18,4,),""))</f>
        <v/>
      </c>
      <c r="V32" s="125" t="str">
        <f>IF($T32=0,"",IFERROR($R32*$S32*(VLOOKUP($M32,選択肢!$B$9:$S$18,14,FALSE)/VLOOKUP($M32,選択肢!$B$9:$S$18,3,FALSE)),""))</f>
        <v/>
      </c>
      <c r="W32" s="125" t="str">
        <f>IF($T32=0,"",_xlfn.IFNA(VLOOKUP($M32,選択肢!$B$9:$I$18,5,),""))</f>
        <v/>
      </c>
      <c r="X32" s="125" t="str">
        <f>IF($T32=0,"",IFERROR($R32*$S32*(VLOOKUP($M32,選択肢!$B$9:$S$18,15,FALSE)/VLOOKUP($M32,選択肢!$B$9:$S$18,3,FALSE)),""))</f>
        <v/>
      </c>
      <c r="Y32" s="125" t="str">
        <f>IF($T32=0,"",_xlfn.IFNA(VLOOKUP($M32,選択肢!$B$9:$I$18,6,),""))</f>
        <v/>
      </c>
      <c r="Z32" s="125" t="str">
        <f>IF($T32=0,"",IF(Y32="-","-",IFERROR($R32*$S32*(VLOOKUP($M32,選択肢!$B$9:$S$18,16,FALSE)/VLOOKUP($M32,選択肢!$B$9:$S$18,3,FALSE)),"要計算")))</f>
        <v/>
      </c>
      <c r="AA32" s="125" t="str">
        <f>IF($T32=0,"",_xlfn.IFNA(VLOOKUP($M32,選択肢!$B$9:$I$18,7,),""))</f>
        <v/>
      </c>
      <c r="AB32" s="125" t="str">
        <f>IF($T32=0,"",IF(AA32="-","-",IFERROR($R32*$S32*(VLOOKUP($M32,選択肢!$B$9:$S$18,17,FALSE)/VLOOKUP($M32,選択肢!$B$9:$S$18,3,FALSE)),"要計算")))</f>
        <v/>
      </c>
      <c r="AC32" s="125" t="str">
        <f>IF($T32=0,"",_xlfn.IFNA(VLOOKUP($M32,選択肢!$B$9:$I$18,8,),""))</f>
        <v/>
      </c>
      <c r="AD32" s="125" t="str">
        <f>IF($T32=0,"",IF(AC32="-","-",IFERROR($R32*$S32*(VLOOKUP($M32,選択肢!$B$9:$S$18,18,FALSE)/VLOOKUP($M32,選択肢!$B$9:$S$18,3,FALSE)),"要計算")))</f>
        <v/>
      </c>
      <c r="AE32" s="126"/>
      <c r="AF32" s="173" t="str">
        <f t="shared" si="8"/>
        <v/>
      </c>
      <c r="AG32" s="143" t="str">
        <f>IF(AF32="","",ROUND(AF32*VLOOKUP($D:$D,選択肢!$D:$F,3,),0))</f>
        <v/>
      </c>
      <c r="AH32" s="144" t="e">
        <f t="shared" si="2"/>
        <v>#VALUE!</v>
      </c>
      <c r="AI32" s="144" t="e">
        <f>AF32*VLOOKUP($D:$D,選択肢!$D:$F,3,)</f>
        <v>#VALUE!</v>
      </c>
      <c r="AJ32" s="145" t="str">
        <f>IF(N32="","",(N32-AF32))</f>
        <v/>
      </c>
      <c r="AK32" s="143" t="str">
        <f>IF(AJ32="","",ROUND(AJ32*VLOOKUP($D:$D,選択肢!$D:$F,3,),0))</f>
        <v/>
      </c>
      <c r="AL32" s="92" t="e">
        <f t="shared" si="3"/>
        <v>#VALUE!</v>
      </c>
      <c r="AM32" s="93" t="e">
        <f>AJ32*VLOOKUP($D:$D,選択肢!$D:$F,3,)</f>
        <v>#VALUE!</v>
      </c>
    </row>
    <row r="33" spans="2:39" ht="17.25">
      <c r="B33" s="50"/>
      <c r="C33" s="50"/>
      <c r="D33" s="101"/>
      <c r="E33" s="50"/>
      <c r="F33" s="50"/>
      <c r="G33" s="50"/>
      <c r="H33" s="50"/>
      <c r="I33" s="50"/>
      <c r="J33" s="50"/>
      <c r="K33" s="50"/>
      <c r="L33" s="50"/>
      <c r="M33" s="51"/>
      <c r="N33" s="50"/>
      <c r="O33" s="50"/>
      <c r="P33" s="50"/>
      <c r="Q33" s="50"/>
      <c r="R33" s="50"/>
      <c r="S33" s="50"/>
      <c r="T33" s="50"/>
      <c r="U33" s="50"/>
      <c r="V33" s="50"/>
      <c r="W33" s="50"/>
      <c r="X33" s="50"/>
      <c r="Y33" s="50"/>
      <c r="Z33" s="50"/>
      <c r="AA33" s="50"/>
      <c r="AB33" s="50"/>
      <c r="AC33" s="50"/>
      <c r="AD33" s="52"/>
      <c r="AE33" s="50"/>
      <c r="AF33" s="51"/>
      <c r="AG33" s="51"/>
      <c r="AH33" s="88" t="s">
        <v>136</v>
      </c>
      <c r="AI33" s="88"/>
      <c r="AJ33" s="88"/>
      <c r="AK33" s="88"/>
      <c r="AL33" s="88" t="s">
        <v>136</v>
      </c>
      <c r="AM33" s="51"/>
    </row>
    <row r="34" spans="2:39" s="13" customFormat="1">
      <c r="B34" s="53"/>
      <c r="C34" s="53"/>
      <c r="D34" s="54"/>
      <c r="E34" s="54"/>
      <c r="F34" s="54"/>
      <c r="G34" s="54"/>
      <c r="H34" s="54"/>
      <c r="I34" s="54"/>
      <c r="J34" s="54"/>
      <c r="K34" s="54"/>
      <c r="L34" s="54"/>
      <c r="M34" s="53"/>
      <c r="N34" s="54"/>
      <c r="O34" s="53"/>
      <c r="P34" s="53"/>
      <c r="Q34" s="53"/>
      <c r="R34" s="54"/>
      <c r="S34" s="54"/>
      <c r="T34" s="54"/>
      <c r="U34" s="222"/>
      <c r="V34" s="222"/>
      <c r="W34" s="222"/>
      <c r="X34" s="222"/>
      <c r="Y34" s="222"/>
      <c r="Z34" s="222"/>
      <c r="AA34" s="222"/>
      <c r="AB34" s="222"/>
      <c r="AC34" s="222"/>
      <c r="AD34" s="222"/>
      <c r="AE34" s="53"/>
      <c r="AF34" s="53"/>
      <c r="AG34" s="53"/>
      <c r="AH34" s="53"/>
      <c r="AI34" s="53"/>
      <c r="AJ34" s="53"/>
      <c r="AK34" s="53"/>
      <c r="AL34" s="53"/>
      <c r="AM34" s="53"/>
    </row>
    <row r="35" spans="2:39">
      <c r="B35" s="50"/>
      <c r="C35" s="50"/>
      <c r="D35" s="50"/>
      <c r="E35" s="50"/>
      <c r="F35" s="50"/>
      <c r="G35" s="50"/>
      <c r="H35" s="50"/>
      <c r="I35" s="50"/>
      <c r="J35" s="50"/>
      <c r="K35" s="50"/>
      <c r="L35" s="50"/>
      <c r="M35" s="51"/>
      <c r="N35" s="50"/>
      <c r="O35" s="50"/>
      <c r="P35" s="50"/>
      <c r="Q35" s="50"/>
      <c r="R35" s="50"/>
      <c r="S35" s="50"/>
      <c r="T35" s="50"/>
      <c r="U35" s="50"/>
      <c r="V35" s="50"/>
      <c r="W35" s="50"/>
      <c r="X35" s="50"/>
      <c r="Y35" s="50"/>
      <c r="Z35" s="50"/>
      <c r="AA35" s="50"/>
      <c r="AB35" s="50"/>
      <c r="AC35" s="50"/>
      <c r="AD35" s="50"/>
      <c r="AE35" s="50"/>
      <c r="AF35" s="51"/>
      <c r="AG35" s="51"/>
      <c r="AH35" s="51"/>
      <c r="AI35" s="51"/>
      <c r="AJ35" s="51"/>
      <c r="AK35" s="51"/>
      <c r="AL35" s="51"/>
      <c r="AM35" s="51"/>
    </row>
    <row r="36" spans="2:39" ht="21">
      <c r="B36" s="55" t="s">
        <v>94</v>
      </c>
      <c r="C36" s="56"/>
      <c r="D36" s="50"/>
      <c r="E36" s="50"/>
      <c r="F36" s="50"/>
      <c r="G36" s="50"/>
      <c r="H36" s="50"/>
      <c r="I36" s="50"/>
      <c r="J36" s="50"/>
      <c r="K36" s="50"/>
      <c r="L36" s="50"/>
      <c r="M36" s="51"/>
      <c r="N36" s="50"/>
      <c r="O36" s="50"/>
      <c r="P36" s="50"/>
      <c r="Q36" s="50"/>
      <c r="R36" s="50"/>
      <c r="S36" s="50"/>
      <c r="T36" s="50"/>
      <c r="U36" s="50"/>
      <c r="V36" s="50"/>
      <c r="W36" s="50"/>
      <c r="X36" s="50"/>
      <c r="Y36" s="50"/>
      <c r="Z36" s="50"/>
      <c r="AA36" s="50"/>
      <c r="AB36" s="50"/>
      <c r="AC36" s="50"/>
      <c r="AD36" s="50"/>
      <c r="AE36" s="50"/>
      <c r="AF36" s="51"/>
      <c r="AG36" s="51"/>
      <c r="AH36" s="51"/>
      <c r="AI36" s="51"/>
      <c r="AJ36" s="51"/>
      <c r="AK36" s="51"/>
      <c r="AL36" s="51"/>
      <c r="AM36" s="51"/>
    </row>
    <row r="37" spans="2:39" ht="21">
      <c r="B37" s="57"/>
      <c r="C37" s="58" t="s">
        <v>96</v>
      </c>
      <c r="D37" s="50"/>
      <c r="E37" s="50"/>
      <c r="F37" s="50"/>
      <c r="G37" s="50"/>
      <c r="H37" s="50"/>
      <c r="I37" s="50"/>
      <c r="J37" s="50"/>
      <c r="K37" s="50"/>
      <c r="L37" s="50"/>
      <c r="M37" s="51"/>
      <c r="N37" s="50"/>
      <c r="O37" s="50"/>
      <c r="P37" s="50"/>
      <c r="Q37" s="50"/>
      <c r="R37" s="50"/>
      <c r="S37" s="50"/>
      <c r="T37" s="50"/>
      <c r="U37" s="50"/>
      <c r="V37" s="50"/>
      <c r="W37" s="50"/>
      <c r="X37" s="50"/>
      <c r="Y37" s="50"/>
      <c r="Z37" s="50"/>
      <c r="AA37" s="50"/>
      <c r="AB37" s="50"/>
      <c r="AC37" s="50"/>
      <c r="AD37" s="50"/>
      <c r="AE37" s="50"/>
      <c r="AF37" s="51"/>
      <c r="AG37" s="51"/>
      <c r="AH37" s="51"/>
      <c r="AI37" s="51"/>
      <c r="AJ37" s="51"/>
      <c r="AK37" s="51"/>
      <c r="AL37" s="51"/>
      <c r="AM37" s="51"/>
    </row>
    <row r="38" spans="2:39" ht="21">
      <c r="B38" s="57"/>
      <c r="C38" s="58" t="s">
        <v>160</v>
      </c>
      <c r="D38" s="50"/>
      <c r="E38" s="50"/>
      <c r="F38" s="50"/>
      <c r="G38" s="50"/>
      <c r="H38" s="50"/>
      <c r="I38" s="50"/>
      <c r="J38" s="50"/>
      <c r="K38" s="50"/>
      <c r="L38" s="50"/>
      <c r="M38" s="51"/>
      <c r="N38" s="50"/>
      <c r="O38" s="50"/>
      <c r="P38" s="50"/>
      <c r="Q38" s="50"/>
      <c r="R38" s="50"/>
      <c r="S38" s="50"/>
      <c r="T38" s="50"/>
      <c r="U38" s="50"/>
      <c r="V38" s="50"/>
      <c r="W38" s="50"/>
      <c r="X38" s="50"/>
      <c r="Y38" s="50"/>
      <c r="Z38" s="50"/>
      <c r="AA38" s="50"/>
      <c r="AB38" s="50"/>
      <c r="AC38" s="50"/>
      <c r="AD38" s="50"/>
      <c r="AE38" s="50"/>
      <c r="AF38" s="51"/>
      <c r="AG38" s="51"/>
      <c r="AH38" s="51"/>
      <c r="AI38" s="51"/>
      <c r="AJ38" s="51"/>
      <c r="AK38" s="51"/>
      <c r="AL38" s="51"/>
      <c r="AM38" s="51"/>
    </row>
    <row r="39" spans="2:39" ht="21">
      <c r="B39" s="57"/>
      <c r="C39" s="58" t="s">
        <v>124</v>
      </c>
      <c r="D39" s="50"/>
      <c r="E39" s="50"/>
      <c r="F39" s="50"/>
      <c r="G39" s="50"/>
      <c r="H39" s="50"/>
      <c r="I39" s="50"/>
      <c r="J39" s="50"/>
      <c r="K39" s="50"/>
      <c r="L39" s="50"/>
      <c r="M39" s="51"/>
      <c r="N39" s="50"/>
      <c r="O39" s="50"/>
      <c r="P39" s="50"/>
      <c r="Q39" s="50"/>
      <c r="R39" s="50"/>
      <c r="S39" s="50"/>
      <c r="T39" s="50"/>
      <c r="U39" s="50"/>
      <c r="V39" s="50"/>
      <c r="W39" s="50"/>
      <c r="X39" s="50"/>
      <c r="Y39" s="50"/>
      <c r="Z39" s="50"/>
      <c r="AA39" s="50"/>
      <c r="AB39" s="50"/>
      <c r="AC39" s="50"/>
      <c r="AD39" s="50"/>
      <c r="AE39" s="50"/>
      <c r="AF39" s="51"/>
      <c r="AG39" s="51"/>
      <c r="AH39" s="51"/>
      <c r="AI39" s="51"/>
      <c r="AJ39" s="51"/>
      <c r="AK39" s="51"/>
      <c r="AL39" s="51"/>
      <c r="AM39" s="51"/>
    </row>
    <row r="40" spans="2:39" ht="21">
      <c r="B40" s="57"/>
      <c r="C40" s="58" t="s">
        <v>125</v>
      </c>
      <c r="D40" s="50"/>
      <c r="E40" s="50"/>
      <c r="F40" s="50"/>
      <c r="G40" s="50"/>
      <c r="H40" s="50"/>
      <c r="I40" s="50"/>
      <c r="J40" s="50"/>
      <c r="K40" s="50"/>
      <c r="L40" s="50"/>
      <c r="M40" s="51"/>
      <c r="N40" s="50"/>
      <c r="O40" s="50"/>
      <c r="P40" s="50"/>
      <c r="Q40" s="50"/>
      <c r="R40" s="50"/>
      <c r="S40" s="50"/>
      <c r="T40" s="50"/>
      <c r="U40" s="50"/>
      <c r="V40" s="50"/>
      <c r="W40" s="50"/>
      <c r="X40" s="50"/>
      <c r="Y40" s="50"/>
      <c r="Z40" s="50"/>
      <c r="AA40" s="50"/>
      <c r="AB40" s="50"/>
      <c r="AC40" s="50"/>
      <c r="AD40" s="50"/>
      <c r="AE40" s="50"/>
      <c r="AF40" s="51"/>
      <c r="AG40" s="51"/>
      <c r="AH40" s="51"/>
      <c r="AI40" s="51"/>
      <c r="AJ40" s="51"/>
      <c r="AK40" s="51"/>
      <c r="AL40" s="51"/>
      <c r="AM40" s="51"/>
    </row>
    <row r="41" spans="2:39" ht="21">
      <c r="B41" s="57"/>
      <c r="C41" s="58" t="s">
        <v>181</v>
      </c>
      <c r="D41" s="50"/>
      <c r="E41" s="50"/>
      <c r="F41" s="50"/>
      <c r="G41" s="50"/>
      <c r="H41" s="50"/>
      <c r="I41" s="50"/>
      <c r="J41" s="50"/>
      <c r="K41" s="50"/>
      <c r="L41" s="50"/>
      <c r="M41" s="51"/>
      <c r="N41" s="50"/>
      <c r="O41" s="50"/>
      <c r="P41" s="50"/>
      <c r="Q41" s="50"/>
      <c r="R41" s="50"/>
      <c r="S41" s="50"/>
      <c r="T41" s="50"/>
      <c r="U41" s="50"/>
      <c r="V41" s="50"/>
      <c r="W41" s="50"/>
      <c r="X41" s="50"/>
      <c r="Y41" s="50"/>
      <c r="Z41" s="50"/>
      <c r="AA41" s="50"/>
      <c r="AB41" s="50"/>
      <c r="AC41" s="50"/>
      <c r="AD41" s="50"/>
      <c r="AE41" s="50"/>
      <c r="AF41" s="51"/>
      <c r="AG41" s="51"/>
      <c r="AH41" s="51"/>
      <c r="AI41" s="51"/>
      <c r="AJ41" s="51"/>
      <c r="AK41" s="51"/>
      <c r="AL41" s="51"/>
      <c r="AM41" s="51"/>
    </row>
    <row r="42" spans="2:39">
      <c r="B42" s="50"/>
      <c r="C42" s="50"/>
      <c r="D42" s="50"/>
      <c r="E42" s="50"/>
      <c r="F42" s="50"/>
      <c r="G42" s="50"/>
      <c r="H42" s="50"/>
      <c r="I42" s="50"/>
      <c r="J42" s="50"/>
      <c r="K42" s="50"/>
      <c r="L42" s="50"/>
      <c r="M42" s="51"/>
      <c r="N42" s="50"/>
      <c r="O42" s="50"/>
      <c r="P42" s="50"/>
      <c r="Q42" s="50"/>
      <c r="R42" s="50"/>
      <c r="S42" s="50"/>
      <c r="T42" s="50"/>
      <c r="U42" s="50"/>
      <c r="V42" s="50"/>
      <c r="W42" s="50"/>
      <c r="X42" s="50"/>
      <c r="Y42" s="50"/>
      <c r="Z42" s="50"/>
      <c r="AA42" s="50"/>
      <c r="AB42" s="50"/>
      <c r="AC42" s="50"/>
      <c r="AD42" s="50"/>
      <c r="AE42" s="50"/>
      <c r="AF42" s="51"/>
      <c r="AG42" s="51"/>
      <c r="AH42" s="51"/>
      <c r="AI42" s="51"/>
      <c r="AJ42" s="51"/>
      <c r="AK42" s="51"/>
      <c r="AL42" s="51"/>
      <c r="AM42" s="51"/>
    </row>
  </sheetData>
  <sheetProtection algorithmName="SHA-512" hashValue="InvaYWTUXV71HhI7uoK6cSD40vIS8mRiuz601jg2k/ugfqo+S26huuGv13DFJa//+hfhznpAL7KWZPj6tzAfSA==" saltValue="GEQohbH+OkdcrTZjvYyCgg==" spinCount="100000" sheet="1" insertRows="0" deleteRows="0"/>
  <mergeCells count="27">
    <mergeCell ref="AF22:AM22"/>
    <mergeCell ref="T24:T25"/>
    <mergeCell ref="AJ24:AK24"/>
    <mergeCell ref="AF24:AG24"/>
    <mergeCell ref="AE24:AE25"/>
    <mergeCell ref="I23:I25"/>
    <mergeCell ref="M23:M25"/>
    <mergeCell ref="P24:Q24"/>
    <mergeCell ref="AH24:AI24"/>
    <mergeCell ref="AL24:AM24"/>
    <mergeCell ref="N23:AM23"/>
    <mergeCell ref="F23:H24"/>
    <mergeCell ref="J23:L24"/>
    <mergeCell ref="E23:E25"/>
    <mergeCell ref="B2:M2"/>
    <mergeCell ref="U34:AD34"/>
    <mergeCell ref="C23:C25"/>
    <mergeCell ref="F22:H22"/>
    <mergeCell ref="J22:L22"/>
    <mergeCell ref="R22:S22"/>
    <mergeCell ref="U22:AD22"/>
    <mergeCell ref="N24:O24"/>
    <mergeCell ref="B23:B25"/>
    <mergeCell ref="R24:R25"/>
    <mergeCell ref="S24:S25"/>
    <mergeCell ref="U24:AD24"/>
    <mergeCell ref="D23:D25"/>
  </mergeCells>
  <phoneticPr fontId="2"/>
  <conditionalFormatting sqref="U28:AD28 U29:U30">
    <cfRule type="cellIs" dxfId="11" priority="79" operator="equal">
      <formula>"要計算"</formula>
    </cfRule>
    <cfRule type="expression" dxfId="10" priority="80">
      <formula>$T28&lt;&gt;0</formula>
    </cfRule>
    <cfRule type="expression" dxfId="9" priority="81">
      <formula>$T28&lt;&gt;1</formula>
    </cfRule>
  </conditionalFormatting>
  <conditionalFormatting sqref="V30:AD30">
    <cfRule type="cellIs" dxfId="8" priority="7" operator="equal">
      <formula>"要計算"</formula>
    </cfRule>
    <cfRule type="expression" dxfId="7" priority="8">
      <formula>$T30&lt;&gt;0</formula>
    </cfRule>
    <cfRule type="expression" dxfId="6" priority="9">
      <formula>$T30&lt;&gt;1</formula>
    </cfRule>
  </conditionalFormatting>
  <conditionalFormatting sqref="U31:AD32">
    <cfRule type="cellIs" dxfId="5" priority="4" operator="equal">
      <formula>"要計算"</formula>
    </cfRule>
    <cfRule type="expression" dxfId="4" priority="5">
      <formula>$T31&lt;&gt;0</formula>
    </cfRule>
    <cfRule type="expression" dxfId="3" priority="6">
      <formula>$T31&lt;&gt;1</formula>
    </cfRule>
  </conditionalFormatting>
  <conditionalFormatting sqref="V29:AD29">
    <cfRule type="cellIs" dxfId="2" priority="1" operator="equal">
      <formula>"要計算"</formula>
    </cfRule>
    <cfRule type="expression" dxfId="1" priority="2">
      <formula>$T29&lt;&gt;0</formula>
    </cfRule>
    <cfRule type="expression" dxfId="0" priority="3">
      <formula>$T29&lt;&gt;1</formula>
    </cfRule>
  </conditionalFormatting>
  <dataValidations disablePrompts="1" count="7">
    <dataValidation allowBlank="1" showInputMessage="1" sqref="AD26 U26:AC32" xr:uid="{00000000-0002-0000-0200-000000000000}"/>
    <dataValidation allowBlank="1" showDropDown="1" showInputMessage="1" sqref="M26:M27" xr:uid="{00000000-0002-0000-0200-000001000000}"/>
    <dataValidation type="custom" allowBlank="1" showInputMessage="1" showErrorMessage="1" error="小数点第一位までの値を記入してください。" sqref="N30 N32" xr:uid="{00000000-0002-0000-0200-000002000000}">
      <formula1>N30*10=INT(N30*10)</formula1>
    </dataValidation>
    <dataValidation type="whole" operator="greaterThanOrEqual" allowBlank="1" showInputMessage="1" showErrorMessage="1" error="小数点第一位までの値を記入してください。" sqref="N28:N29 N31" xr:uid="{00000000-0002-0000-0200-000004000000}">
      <formula1>1</formula1>
    </dataValidation>
    <dataValidation type="list" allowBlank="1" showInputMessage="1" prompt="プルダウンリスト" sqref="M28:M32" xr:uid="{61D9BF25-1385-486E-BA8C-EB6268390284}">
      <formula1>INDIRECT($E28)</formula1>
    </dataValidation>
    <dataValidation allowBlank="1" showInputMessage="1" showErrorMessage="1" error="2025規制年度にて申請願います" prompt="yyyy/mm/dd の形式で入力" sqref="F28:F32 J28:J32" xr:uid="{32CAC97B-12FD-4E82-AA59-D42D96E8A140}"/>
    <dataValidation allowBlank="1" showInputMessage="1" showErrorMessage="1" prompt="yyyy/mm/dd の形式で入力" sqref="H28:H32 L28:L32" xr:uid="{831873FA-495C-426A-9058-A2A909A702D0}"/>
  </dataValidations>
  <pageMargins left="0.7" right="0.7" top="0.75" bottom="0.75" header="0.3" footer="0.3"/>
  <pageSetup paperSize="8" scale="51" orientation="landscape" r:id="rId1"/>
  <ignoredErrors>
    <ignoredError sqref="AH30:AI32 T29:AD29 AH28:AI28 AH29:AI29 T31:AD32 T30:AD30 T28:AD2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128" r:id="rId4" name="Check Box 8">
              <controlPr defaultSize="0" autoFill="0" autoLine="0" autoPict="0">
                <anchor moveWithCells="1">
                  <from>
                    <xdr:col>1</xdr:col>
                    <xdr:colOff>133350</xdr:colOff>
                    <xdr:row>36</xdr:row>
                    <xdr:rowOff>19050</xdr:rowOff>
                  </from>
                  <to>
                    <xdr:col>2</xdr:col>
                    <xdr:colOff>76200</xdr:colOff>
                    <xdr:row>37</xdr:row>
                    <xdr:rowOff>0</xdr:rowOff>
                  </to>
                </anchor>
              </controlPr>
            </control>
          </mc:Choice>
        </mc:AlternateContent>
        <mc:AlternateContent xmlns:mc="http://schemas.openxmlformats.org/markup-compatibility/2006">
          <mc:Choice Requires="x14">
            <control shapeId="5129" r:id="rId5" name="Check Box 9">
              <controlPr defaultSize="0" autoFill="0" autoLine="0" autoPict="0">
                <anchor moveWithCells="1">
                  <from>
                    <xdr:col>1</xdr:col>
                    <xdr:colOff>133350</xdr:colOff>
                    <xdr:row>37</xdr:row>
                    <xdr:rowOff>19050</xdr:rowOff>
                  </from>
                  <to>
                    <xdr:col>2</xdr:col>
                    <xdr:colOff>76200</xdr:colOff>
                    <xdr:row>38</xdr:row>
                    <xdr:rowOff>0</xdr:rowOff>
                  </to>
                </anchor>
              </controlPr>
            </control>
          </mc:Choice>
        </mc:AlternateContent>
        <mc:AlternateContent xmlns:mc="http://schemas.openxmlformats.org/markup-compatibility/2006">
          <mc:Choice Requires="x14">
            <control shapeId="5130" r:id="rId6" name="Check Box 10">
              <controlPr defaultSize="0" autoFill="0" autoLine="0" autoPict="0">
                <anchor moveWithCells="1">
                  <from>
                    <xdr:col>1</xdr:col>
                    <xdr:colOff>133350</xdr:colOff>
                    <xdr:row>38</xdr:row>
                    <xdr:rowOff>19050</xdr:rowOff>
                  </from>
                  <to>
                    <xdr:col>2</xdr:col>
                    <xdr:colOff>76200</xdr:colOff>
                    <xdr:row>39</xdr:row>
                    <xdr:rowOff>0</xdr:rowOff>
                  </to>
                </anchor>
              </controlPr>
            </control>
          </mc:Choice>
        </mc:AlternateContent>
        <mc:AlternateContent xmlns:mc="http://schemas.openxmlformats.org/markup-compatibility/2006">
          <mc:Choice Requires="x14">
            <control shapeId="5131" r:id="rId7" name="Check Box 11">
              <controlPr defaultSize="0" autoFill="0" autoLine="0" autoPict="0">
                <anchor moveWithCells="1">
                  <from>
                    <xdr:col>1</xdr:col>
                    <xdr:colOff>133350</xdr:colOff>
                    <xdr:row>39</xdr:row>
                    <xdr:rowOff>19050</xdr:rowOff>
                  </from>
                  <to>
                    <xdr:col>2</xdr:col>
                    <xdr:colOff>76200</xdr:colOff>
                    <xdr:row>40</xdr:row>
                    <xdr:rowOff>0</xdr:rowOff>
                  </to>
                </anchor>
              </controlPr>
            </control>
          </mc:Choice>
        </mc:AlternateContent>
        <mc:AlternateContent xmlns:mc="http://schemas.openxmlformats.org/markup-compatibility/2006">
          <mc:Choice Requires="x14">
            <control shapeId="5132" r:id="rId8" name="Check Box 12">
              <controlPr defaultSize="0" autoFill="0" autoLine="0" autoPict="0">
                <anchor moveWithCells="1">
                  <from>
                    <xdr:col>1</xdr:col>
                    <xdr:colOff>133350</xdr:colOff>
                    <xdr:row>40</xdr:row>
                    <xdr:rowOff>19050</xdr:rowOff>
                  </from>
                  <to>
                    <xdr:col>2</xdr:col>
                    <xdr:colOff>76200</xdr:colOff>
                    <xdr:row>41</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6">
        <x14:dataValidation type="list" allowBlank="1" showInputMessage="1" xr:uid="{00000000-0002-0000-0200-000008000000}">
          <x14:formula1>
            <xm:f>選択肢!$D$2:$D$4</xm:f>
          </x14:formula1>
          <xm:sqref>D26:D27</xm:sqref>
        </x14:dataValidation>
        <x14:dataValidation type="list" showInputMessage="1" prompt="プルダウンリスト" xr:uid="{00000000-0002-0000-0200-00000A000000}">
          <x14:formula1>
            <xm:f>選択肢!$D$2:$D$6</xm:f>
          </x14:formula1>
          <xm:sqref>D28:D32</xm:sqref>
        </x14:dataValidation>
        <x14:dataValidation type="list" allowBlank="1" showInputMessage="1" xr:uid="{00000000-0002-0000-0200-000006000000}">
          <x14:formula1>
            <xm:f>選択肢!$A$2:$A$3</xm:f>
          </x14:formula1>
          <xm:sqref>P26:P27</xm:sqref>
        </x14:dataValidation>
        <x14:dataValidation type="list" allowBlank="1" showInputMessage="1" xr:uid="{00000000-0002-0000-0200-000007000000}">
          <x14:formula1>
            <xm:f>選択肢!$B$2:$B$3</xm:f>
          </x14:formula1>
          <xm:sqref>AE26:AE27</xm:sqref>
        </x14:dataValidation>
        <x14:dataValidation type="list" allowBlank="1" showInputMessage="1" xr:uid="{18812C41-6736-4FC9-A304-F95D93D9FE32}">
          <x14:formula1>
            <xm:f>選択肢!$A$2:$A$4</xm:f>
          </x14:formula1>
          <xm:sqref>P28:P32</xm:sqref>
        </x14:dataValidation>
        <x14:dataValidation type="list" allowBlank="1" showInputMessage="1" xr:uid="{32E9F4C4-39B6-46A3-8DC9-66EE3E295038}">
          <x14:formula1>
            <xm:f>選択肢!$B$2:$B$4</xm:f>
          </x14:formula1>
          <xm:sqref>AE28:AE32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0"/>
  <sheetViews>
    <sheetView showGridLines="0" showRowColHeaders="0" showRuler="0" view="pageBreakPreview" zoomScale="90" zoomScaleNormal="100" zoomScaleSheetLayoutView="90" workbookViewId="0"/>
  </sheetViews>
  <sheetFormatPr defaultColWidth="8.875" defaultRowHeight="13.5"/>
  <sheetData>
    <row r="1" spans="1:11">
      <c r="A1" s="139"/>
      <c r="B1" s="139"/>
      <c r="C1" s="139"/>
      <c r="D1" s="139"/>
      <c r="E1" s="139"/>
      <c r="F1" s="139"/>
      <c r="G1" s="139"/>
      <c r="H1" s="139"/>
      <c r="I1" s="139"/>
      <c r="J1" s="139"/>
      <c r="K1" s="139"/>
    </row>
    <row r="2" spans="1:11">
      <c r="A2" s="140"/>
      <c r="B2" s="139"/>
      <c r="C2" s="139"/>
      <c r="D2" s="139"/>
      <c r="E2" s="139"/>
      <c r="F2" s="139"/>
      <c r="G2" s="139"/>
      <c r="H2" s="139"/>
      <c r="I2" s="139"/>
      <c r="J2" s="139"/>
      <c r="K2" s="139"/>
    </row>
    <row r="3" spans="1:11">
      <c r="A3" s="140"/>
      <c r="B3" s="139"/>
      <c r="C3" s="139"/>
      <c r="D3" s="139"/>
      <c r="E3" s="139"/>
      <c r="F3" s="139"/>
      <c r="G3" s="139"/>
      <c r="H3" s="139"/>
      <c r="I3" s="139"/>
      <c r="J3" s="139"/>
      <c r="K3" s="139"/>
    </row>
    <row r="4" spans="1:11">
      <c r="A4" s="139"/>
      <c r="B4" s="139"/>
      <c r="C4" s="139"/>
      <c r="D4" s="139"/>
      <c r="E4" s="139"/>
      <c r="F4" s="139"/>
      <c r="G4" s="139"/>
      <c r="H4" s="139"/>
      <c r="I4" s="139"/>
      <c r="J4" s="139"/>
      <c r="K4" s="139"/>
    </row>
    <row r="5" spans="1:11">
      <c r="A5" s="139"/>
      <c r="B5" s="139"/>
      <c r="C5" s="139"/>
      <c r="D5" s="139"/>
      <c r="E5" s="139"/>
      <c r="F5" s="139"/>
      <c r="G5" s="139"/>
      <c r="H5" s="139"/>
      <c r="I5" s="139"/>
      <c r="J5" s="139"/>
      <c r="K5" s="139"/>
    </row>
    <row r="6" spans="1:11">
      <c r="A6" s="139"/>
      <c r="B6" s="139"/>
      <c r="C6" s="139"/>
      <c r="D6" s="139"/>
      <c r="E6" s="139"/>
      <c r="F6" s="139"/>
      <c r="G6" s="139"/>
      <c r="H6" s="139"/>
      <c r="I6" s="139"/>
      <c r="J6" s="139"/>
      <c r="K6" s="139"/>
    </row>
    <row r="7" spans="1:11">
      <c r="A7" s="139"/>
      <c r="B7" s="139"/>
      <c r="C7" s="139"/>
      <c r="D7" s="139"/>
      <c r="E7" s="139"/>
      <c r="F7" s="139"/>
      <c r="G7" s="139"/>
      <c r="H7" s="139"/>
      <c r="I7" s="139"/>
      <c r="J7" s="139"/>
      <c r="K7" s="139"/>
    </row>
    <row r="8" spans="1:11">
      <c r="A8" s="139"/>
      <c r="B8" s="139"/>
      <c r="C8" s="139"/>
      <c r="D8" s="139"/>
      <c r="E8" s="139"/>
      <c r="F8" s="139"/>
      <c r="G8" s="139"/>
      <c r="H8" s="139"/>
      <c r="I8" s="139"/>
      <c r="J8" s="139"/>
      <c r="K8" s="139"/>
    </row>
    <row r="9" spans="1:11">
      <c r="A9" s="139"/>
      <c r="B9" s="139"/>
      <c r="C9" s="139"/>
      <c r="D9" s="139"/>
      <c r="E9" s="139"/>
      <c r="F9" s="139"/>
      <c r="G9" s="139"/>
      <c r="H9" s="139"/>
      <c r="I9" s="139"/>
      <c r="J9" s="139"/>
      <c r="K9" s="139"/>
    </row>
    <row r="10" spans="1:11">
      <c r="A10" s="139"/>
      <c r="B10" s="139"/>
      <c r="C10" s="139"/>
      <c r="D10" s="139"/>
      <c r="E10" s="139"/>
      <c r="F10" s="139"/>
      <c r="G10" s="139"/>
      <c r="H10" s="139"/>
      <c r="I10" s="139"/>
      <c r="J10" s="139"/>
      <c r="K10" s="139"/>
    </row>
    <row r="11" spans="1:11">
      <c r="A11" s="139"/>
      <c r="B11" s="139"/>
      <c r="C11" s="139"/>
      <c r="D11" s="139"/>
      <c r="E11" s="139"/>
      <c r="F11" s="139"/>
      <c r="G11" s="139"/>
      <c r="H11" s="139"/>
      <c r="I11" s="139"/>
      <c r="J11" s="139"/>
      <c r="K11" s="139"/>
    </row>
    <row r="12" spans="1:11">
      <c r="A12" s="139"/>
      <c r="B12" s="139"/>
      <c r="C12" s="139"/>
      <c r="D12" s="139"/>
      <c r="E12" s="139"/>
      <c r="F12" s="139"/>
      <c r="G12" s="139"/>
      <c r="H12" s="139"/>
      <c r="I12" s="139"/>
      <c r="J12" s="139"/>
      <c r="K12" s="139"/>
    </row>
    <row r="13" spans="1:11">
      <c r="A13" s="139"/>
      <c r="B13" s="139"/>
      <c r="C13" s="139"/>
      <c r="D13" s="139"/>
      <c r="E13" s="139"/>
      <c r="F13" s="139"/>
      <c r="G13" s="139"/>
      <c r="H13" s="139"/>
      <c r="I13" s="139"/>
      <c r="J13" s="139"/>
      <c r="K13" s="139"/>
    </row>
    <row r="14" spans="1:11">
      <c r="A14" s="139"/>
      <c r="B14" s="139"/>
      <c r="C14" s="139"/>
      <c r="D14" s="139"/>
      <c r="E14" s="139"/>
      <c r="F14" s="139"/>
      <c r="G14" s="139"/>
      <c r="H14" s="139"/>
      <c r="I14" s="139"/>
      <c r="J14" s="139"/>
      <c r="K14" s="139"/>
    </row>
    <row r="15" spans="1:11">
      <c r="A15" s="139"/>
      <c r="B15" s="139"/>
      <c r="C15" s="139"/>
      <c r="D15" s="139"/>
      <c r="E15" s="139"/>
      <c r="F15" s="139"/>
      <c r="G15" s="139"/>
      <c r="H15" s="139"/>
      <c r="I15" s="139"/>
      <c r="J15" s="139"/>
      <c r="K15" s="139"/>
    </row>
    <row r="16" spans="1:11">
      <c r="A16" s="139"/>
      <c r="B16" s="241"/>
      <c r="C16" s="241"/>
      <c r="D16" s="241"/>
      <c r="E16" s="139"/>
      <c r="F16" s="139"/>
      <c r="G16" s="139"/>
      <c r="H16" s="139"/>
      <c r="I16" s="139"/>
      <c r="J16" s="139"/>
      <c r="K16" s="139"/>
    </row>
    <row r="17" spans="1:11">
      <c r="A17" s="139"/>
      <c r="B17" s="139"/>
      <c r="C17" s="139"/>
      <c r="D17" s="139"/>
      <c r="E17" s="139"/>
      <c r="F17" s="139"/>
      <c r="G17" s="139"/>
      <c r="H17" s="139"/>
      <c r="I17" s="139"/>
      <c r="J17" s="139"/>
      <c r="K17" s="139"/>
    </row>
    <row r="18" spans="1:11">
      <c r="A18" s="139"/>
      <c r="B18" s="139"/>
      <c r="C18" s="139"/>
      <c r="D18" s="139"/>
      <c r="E18" s="139"/>
      <c r="F18" s="139"/>
      <c r="G18" s="139"/>
      <c r="H18" s="139"/>
      <c r="I18" s="139"/>
      <c r="J18" s="139"/>
      <c r="K18" s="139"/>
    </row>
    <row r="19" spans="1:11">
      <c r="A19" s="139"/>
      <c r="B19" s="139"/>
      <c r="C19" s="139"/>
      <c r="D19" s="139"/>
      <c r="E19" s="139"/>
      <c r="F19" s="139"/>
      <c r="G19" s="139"/>
      <c r="H19" s="139"/>
      <c r="I19" s="139"/>
      <c r="J19" s="139"/>
      <c r="K19" s="139"/>
    </row>
    <row r="20" spans="1:11">
      <c r="A20" s="109"/>
    </row>
  </sheetData>
  <mergeCells count="1">
    <mergeCell ref="B16:D16"/>
  </mergeCells>
  <phoneticPr fontId="2"/>
  <pageMargins left="0.7" right="0.2"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B1:S6"/>
  <sheetViews>
    <sheetView zoomScale="115" zoomScaleNormal="115" workbookViewId="0">
      <selection activeCell="G18" sqref="G18"/>
    </sheetView>
  </sheetViews>
  <sheetFormatPr defaultRowHeight="13.5"/>
  <cols>
    <col min="1" max="1" width="5.75" customWidth="1"/>
    <col min="2" max="2" width="18.875" customWidth="1"/>
    <col min="3" max="3" width="12.375" customWidth="1"/>
    <col min="4" max="4" width="31.625" customWidth="1"/>
    <col min="5" max="5" width="11.75" customWidth="1"/>
    <col min="6" max="6" width="16.25" customWidth="1"/>
    <col min="7" max="7" width="14.625" customWidth="1"/>
    <col min="8" max="8" width="14.25" customWidth="1"/>
    <col min="10" max="10" width="12.375" customWidth="1"/>
    <col min="11" max="14" width="12.125" customWidth="1"/>
    <col min="15" max="15" width="6.875" customWidth="1"/>
    <col min="16" max="19" width="12.25" customWidth="1"/>
  </cols>
  <sheetData>
    <row r="1" spans="2:19">
      <c r="K1" s="244" t="s">
        <v>138</v>
      </c>
      <c r="L1" s="245"/>
      <c r="M1" s="245"/>
      <c r="N1" s="246"/>
      <c r="O1" s="247" t="s">
        <v>137</v>
      </c>
      <c r="P1" s="248"/>
      <c r="Q1" s="248"/>
      <c r="R1" s="248"/>
      <c r="S1" s="249"/>
    </row>
    <row r="2" spans="2:19">
      <c r="B2" s="243" t="s">
        <v>109</v>
      </c>
      <c r="C2" s="242" t="s">
        <v>110</v>
      </c>
      <c r="D2" s="243" t="s">
        <v>111</v>
      </c>
      <c r="E2" s="243" t="s">
        <v>112</v>
      </c>
      <c r="F2" s="242" t="s">
        <v>113</v>
      </c>
      <c r="G2" s="242" t="s">
        <v>114</v>
      </c>
      <c r="H2" s="242" t="s">
        <v>115</v>
      </c>
      <c r="I2" s="242" t="s">
        <v>118</v>
      </c>
      <c r="J2" s="242" t="s">
        <v>106</v>
      </c>
      <c r="K2" s="242" t="s">
        <v>107</v>
      </c>
      <c r="L2" s="243"/>
      <c r="M2" s="243" t="s">
        <v>108</v>
      </c>
      <c r="N2" s="243"/>
      <c r="P2" s="242" t="s">
        <v>107</v>
      </c>
      <c r="Q2" s="243"/>
      <c r="R2" s="243" t="s">
        <v>108</v>
      </c>
      <c r="S2" s="243"/>
    </row>
    <row r="3" spans="2:19">
      <c r="B3" s="243"/>
      <c r="C3" s="242"/>
      <c r="D3" s="243"/>
      <c r="E3" s="243"/>
      <c r="F3" s="242"/>
      <c r="G3" s="242"/>
      <c r="H3" s="242"/>
      <c r="I3" s="242"/>
      <c r="J3" s="242"/>
      <c r="K3" s="49" t="s">
        <v>116</v>
      </c>
      <c r="L3" s="49" t="s">
        <v>117</v>
      </c>
      <c r="M3" s="49" t="s">
        <v>116</v>
      </c>
      <c r="N3" s="49" t="s">
        <v>117</v>
      </c>
      <c r="P3" s="87" t="s">
        <v>116</v>
      </c>
      <c r="Q3" s="87" t="s">
        <v>117</v>
      </c>
      <c r="R3" s="87" t="s">
        <v>116</v>
      </c>
      <c r="S3" s="87" t="s">
        <v>117</v>
      </c>
    </row>
    <row r="4" spans="2:19">
      <c r="B4" s="251" t="str">
        <f>別紙１!$J$20</f>
        <v>ABC株式会社</v>
      </c>
      <c r="C4" s="250" t="str">
        <f>別紙１!$J$23</f>
        <v>111-1111</v>
      </c>
      <c r="D4" s="251" t="str">
        <f>別紙１!$J$24</f>
        <v>東京都千代田区霞が関１丁目３－１</v>
      </c>
      <c r="E4" s="251" t="str">
        <f>別紙１!$J$22</f>
        <v>経産　太郎</v>
      </c>
      <c r="F4" s="251" t="str">
        <f>別紙１!$J$21</f>
        <v>代表取締役社長</v>
      </c>
      <c r="G4" s="250" t="str">
        <f>別紙１!$J$30</f>
        <v>03-1234-5678</v>
      </c>
      <c r="H4" s="251" t="str">
        <f>別紙１!$J$29</f>
        <v>産業 一郎</v>
      </c>
      <c r="I4" s="11" t="str">
        <f>_xlfn.IFNA(VLOOKUP(O4,別紙２!$D$28:$D$32,1,0),"")</f>
        <v/>
      </c>
      <c r="J4" s="11">
        <f>_xlfn.IFNA(SUMIF(別紙２!$D$28:$D$32,$I4,別紙２!$N$28:$N$32),"")</f>
        <v>0</v>
      </c>
      <c r="K4" s="97" t="e">
        <f>_xlfn.IFNA(SUMIF(別紙２!$D$28:$D$32,$I4,別紙２!$AL$28:$AL$32),"")</f>
        <v>#VALUE!</v>
      </c>
      <c r="L4" s="96" t="e">
        <f>_xlfn.IFNA(SUMIF(別紙２!$D$28:$D$32,$I4,別紙２!$AM$28:$AM$32),"")</f>
        <v>#VALUE!</v>
      </c>
      <c r="M4" s="94">
        <f>_xlfn.IFNA(SUMIF(別紙２!$D$28:$D$32,$I4,別紙２!$AF$28:$AF$32),"")</f>
        <v>0</v>
      </c>
      <c r="N4" s="96" t="e">
        <f>_xlfn.IFNA(SUMIF(別紙２!$D$28:$D$32,$I4,別紙２!$AI$28:$AI$32),"")</f>
        <v>#VALUE!</v>
      </c>
      <c r="O4" t="s">
        <v>219</v>
      </c>
      <c r="P4" s="11">
        <f>_xlfn.IFNA(SUMIF(別紙２!$D$28:$D$32,$I4,別紙２!$AJ$28:$AJ$32),"")</f>
        <v>0</v>
      </c>
      <c r="Q4" s="98">
        <f>_xlfn.IFNA(SUMIF(別紙２!$D$28:$D$32,$I4,別紙２!$AK$28:$AK$32),"")</f>
        <v>0</v>
      </c>
      <c r="R4" s="11">
        <f>_xlfn.IFNA(SUMIF(別紙２!$D$28:$D$32,$I4,別紙２!$AF$28:$AF$32),"")</f>
        <v>0</v>
      </c>
      <c r="S4" s="48">
        <f>_xlfn.IFNA(SUMIF(別紙２!$D$28:$D$32,$I4,別紙２!$AG$28:$AG$32),"")</f>
        <v>0</v>
      </c>
    </row>
    <row r="5" spans="2:19">
      <c r="B5" s="251"/>
      <c r="C5" s="250"/>
      <c r="D5" s="251"/>
      <c r="E5" s="251"/>
      <c r="F5" s="251"/>
      <c r="G5" s="250"/>
      <c r="H5" s="251"/>
      <c r="I5" s="11" t="str">
        <f>_xlfn.IFNA(VLOOKUP(O5,別紙２!$D$28:$D$32,1,0),"")</f>
        <v/>
      </c>
      <c r="J5" s="11">
        <f>_xlfn.IFNA(SUMIF(別紙２!$D$28:$D$32,$I5,別紙２!$N$28:$N$32),"")</f>
        <v>0</v>
      </c>
      <c r="K5" s="97" t="e">
        <f>_xlfn.IFNA(SUMIF(別紙２!$D$28:$D$32,$I5,別紙２!$AL$28:$AL$32),"")</f>
        <v>#VALUE!</v>
      </c>
      <c r="L5" s="96" t="e">
        <f>_xlfn.IFNA(SUMIF(別紙２!$D$28:$D$32,$I5,別紙２!$AM$28:$AM$32),"")</f>
        <v>#VALUE!</v>
      </c>
      <c r="M5" s="94">
        <f>_xlfn.IFNA(SUMIF(別紙２!$D$28:$D$32,$I5,別紙２!$AF$28:$AF$32),"")</f>
        <v>0</v>
      </c>
      <c r="N5" s="96" t="e">
        <f>_xlfn.IFNA(SUMIF(別紙２!$D$28:$D$32,$I5,別紙２!$AI$28:$AI$32),"")</f>
        <v>#VALUE!</v>
      </c>
      <c r="O5" t="s">
        <v>220</v>
      </c>
      <c r="P5" s="11">
        <f>_xlfn.IFNA(SUMIF(別紙２!$D$28:$D$32,$I5,別紙２!$AJ$28:$AJ$32),"")</f>
        <v>0</v>
      </c>
      <c r="Q5" s="98">
        <f>_xlfn.IFNA(SUMIF(別紙２!$D$28:$D$32,$I5,別紙２!$AK$28:$AK$32),"")</f>
        <v>0</v>
      </c>
      <c r="R5" s="11">
        <f>_xlfn.IFNA(SUMIF(別紙２!$D$28:$D$32,$I5,別紙２!$AF$28:$AF$32),"")</f>
        <v>0</v>
      </c>
      <c r="S5" s="48">
        <f>_xlfn.IFNA(SUMIF(別紙２!$D$28:$D$32,$I5,別紙２!$AG$28:$AG$32),"")</f>
        <v>0</v>
      </c>
    </row>
    <row r="6" spans="2:19">
      <c r="B6" s="251"/>
      <c r="C6" s="250"/>
      <c r="D6" s="251"/>
      <c r="E6" s="251"/>
      <c r="F6" s="251"/>
      <c r="G6" s="250"/>
      <c r="H6" s="251"/>
      <c r="I6" s="11" t="str">
        <f>_xlfn.IFNA(VLOOKUP(O6,別紙２!$D$28:$D$32,1,0),"")</f>
        <v/>
      </c>
      <c r="J6" s="11">
        <f>_xlfn.IFNA(SUMIF(別紙２!$D$28:$D$32,$I6,別紙２!$N$28:$N$32),"")</f>
        <v>0</v>
      </c>
      <c r="K6" s="97" t="e">
        <f>_xlfn.IFNA(SUMIF(別紙２!$D$28:$D$32,$I6,別紙２!$AL$28:$AL$32),"")</f>
        <v>#VALUE!</v>
      </c>
      <c r="L6" s="96" t="e">
        <f>_xlfn.IFNA(SUMIF(別紙２!$D$28:$D$32,$I6,別紙２!$AM$28:$AM$32),"")</f>
        <v>#VALUE!</v>
      </c>
      <c r="M6" s="94">
        <f>_xlfn.IFNA(SUMIF(別紙２!$D$28:$D$32,$I6,別紙２!$AF$28:$AF$32),"")</f>
        <v>0</v>
      </c>
      <c r="N6" s="96" t="e">
        <f>_xlfn.IFNA(SUMIF(別紙２!$D$28:$D$32,$I6,別紙２!$AI$28:$AI$32),"")</f>
        <v>#VALUE!</v>
      </c>
      <c r="O6" t="s">
        <v>221</v>
      </c>
      <c r="P6" s="11">
        <f>_xlfn.IFNA(SUMIF(別紙２!$D$28:$D$32,$I6,別紙２!$AJ$28:$AJ$32),"")</f>
        <v>0</v>
      </c>
      <c r="Q6" s="98">
        <f>_xlfn.IFNA(SUMIF(別紙２!$D$28:$D$32,$I6,別紙２!$AK$28:$AK$32),"")</f>
        <v>0</v>
      </c>
      <c r="R6" s="11">
        <f>_xlfn.IFNA(SUMIF(別紙２!$D$28:$D$32,$I6,別紙２!$AF$28:$AF$32),"")</f>
        <v>0</v>
      </c>
      <c r="S6" s="48">
        <f>_xlfn.IFNA(SUMIF(別紙２!$D$28:$D$32,$I6,別紙２!$AG$28:$AG$32),"")</f>
        <v>0</v>
      </c>
    </row>
  </sheetData>
  <sheetProtection selectLockedCells="1"/>
  <mergeCells count="22">
    <mergeCell ref="G2:G3"/>
    <mergeCell ref="H2:H3"/>
    <mergeCell ref="C4:C6"/>
    <mergeCell ref="B4:B6"/>
    <mergeCell ref="I2:I3"/>
    <mergeCell ref="H4:H6"/>
    <mergeCell ref="G4:G6"/>
    <mergeCell ref="F4:F6"/>
    <mergeCell ref="E4:E6"/>
    <mergeCell ref="D4:D6"/>
    <mergeCell ref="B2:B3"/>
    <mergeCell ref="C2:C3"/>
    <mergeCell ref="D2:D3"/>
    <mergeCell ref="E2:E3"/>
    <mergeCell ref="F2:F3"/>
    <mergeCell ref="P2:Q2"/>
    <mergeCell ref="R2:S2"/>
    <mergeCell ref="K1:N1"/>
    <mergeCell ref="O1:S1"/>
    <mergeCell ref="J2:J3"/>
    <mergeCell ref="K2:L2"/>
    <mergeCell ref="M2:N2"/>
  </mergeCells>
  <phoneticPr fontId="6"/>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S37"/>
  <sheetViews>
    <sheetView zoomScaleNormal="100" workbookViewId="0">
      <selection activeCell="B5" sqref="B5"/>
    </sheetView>
  </sheetViews>
  <sheetFormatPr defaultColWidth="8.75" defaultRowHeight="15.75"/>
  <cols>
    <col min="1" max="1" width="13.625" style="112" customWidth="1"/>
    <col min="2" max="2" width="47.375" style="112" customWidth="1"/>
    <col min="3" max="3" width="8.375" style="112" customWidth="1"/>
    <col min="4" max="4" width="10" style="112" customWidth="1"/>
    <col min="5" max="6" width="11.25" style="112" customWidth="1"/>
    <col min="7" max="7" width="6.625" style="112" customWidth="1"/>
    <col min="8" max="8" width="7.375" style="112" customWidth="1"/>
    <col min="9" max="9" width="8.75" style="112"/>
    <col min="10" max="14" width="9" style="112" customWidth="1"/>
    <col min="15" max="16384" width="8.75" style="112"/>
  </cols>
  <sheetData>
    <row r="1" spans="1:19" s="155" customFormat="1" ht="47.25">
      <c r="A1" s="154" t="s">
        <v>29</v>
      </c>
      <c r="B1" s="154" t="s">
        <v>206</v>
      </c>
      <c r="D1" s="154" t="s">
        <v>58</v>
      </c>
      <c r="E1" s="154" t="s">
        <v>205</v>
      </c>
      <c r="F1" s="154" t="s">
        <v>20</v>
      </c>
    </row>
    <row r="2" spans="1:19">
      <c r="A2" s="156" t="s">
        <v>97</v>
      </c>
      <c r="B2" s="156" t="s">
        <v>97</v>
      </c>
      <c r="D2" s="157" t="s">
        <v>214</v>
      </c>
      <c r="E2" s="156">
        <f>1-0.06</f>
        <v>0.94</v>
      </c>
      <c r="F2" s="156">
        <v>675</v>
      </c>
    </row>
    <row r="3" spans="1:19">
      <c r="A3" s="158">
        <v>0.1</v>
      </c>
      <c r="B3" s="158">
        <v>0.9</v>
      </c>
      <c r="D3" s="157" t="s">
        <v>216</v>
      </c>
      <c r="E3" s="156">
        <f>1-0.4</f>
        <v>0.6</v>
      </c>
      <c r="F3" s="156">
        <v>92</v>
      </c>
    </row>
    <row r="4" spans="1:19">
      <c r="A4" s="158" t="s">
        <v>188</v>
      </c>
      <c r="B4" s="158" t="s">
        <v>230</v>
      </c>
      <c r="D4" s="157" t="s">
        <v>217</v>
      </c>
      <c r="E4" s="156">
        <f>1-0.4</f>
        <v>0.6</v>
      </c>
      <c r="F4" s="156">
        <v>14800</v>
      </c>
    </row>
    <row r="5" spans="1:19">
      <c r="D5" s="157" t="s">
        <v>218</v>
      </c>
      <c r="E5" s="156"/>
      <c r="F5" s="156">
        <v>3500</v>
      </c>
    </row>
    <row r="7" spans="1:19">
      <c r="A7" s="112" t="s">
        <v>40</v>
      </c>
      <c r="D7" s="112">
        <v>3</v>
      </c>
      <c r="E7" s="112">
        <v>4</v>
      </c>
      <c r="F7" s="112">
        <v>5</v>
      </c>
      <c r="G7" s="112">
        <v>6</v>
      </c>
      <c r="H7" s="112">
        <v>7</v>
      </c>
      <c r="I7" s="112">
        <v>8</v>
      </c>
      <c r="J7" s="112">
        <v>9</v>
      </c>
      <c r="K7" s="112">
        <v>10</v>
      </c>
      <c r="L7" s="112">
        <v>11</v>
      </c>
      <c r="M7" s="112">
        <v>12</v>
      </c>
      <c r="N7" s="112">
        <v>13</v>
      </c>
      <c r="O7" s="112">
        <v>14</v>
      </c>
      <c r="P7" s="112">
        <v>15</v>
      </c>
      <c r="Q7" s="112">
        <v>16</v>
      </c>
      <c r="R7" s="112">
        <v>17</v>
      </c>
      <c r="S7" s="112">
        <v>18</v>
      </c>
    </row>
    <row r="8" spans="1:19" ht="31.5">
      <c r="A8" s="166" t="s">
        <v>42</v>
      </c>
      <c r="B8" s="166" t="s">
        <v>43</v>
      </c>
      <c r="C8" s="154" t="s">
        <v>132</v>
      </c>
      <c r="D8" s="154" t="s">
        <v>133</v>
      </c>
      <c r="E8" s="252" t="s">
        <v>50</v>
      </c>
      <c r="F8" s="253"/>
      <c r="G8" s="253"/>
      <c r="H8" s="253"/>
      <c r="I8" s="254"/>
      <c r="J8" s="252" t="s">
        <v>54</v>
      </c>
      <c r="K8" s="253"/>
      <c r="L8" s="253"/>
      <c r="M8" s="253"/>
      <c r="N8" s="254"/>
      <c r="O8" s="252" t="s">
        <v>57</v>
      </c>
      <c r="P8" s="253"/>
      <c r="Q8" s="253"/>
      <c r="R8" s="253"/>
      <c r="S8" s="254"/>
    </row>
    <row r="9" spans="1:19">
      <c r="A9" s="157" t="s">
        <v>217</v>
      </c>
      <c r="B9" s="159" t="s">
        <v>147</v>
      </c>
      <c r="C9" s="156">
        <v>2</v>
      </c>
      <c r="D9" s="156">
        <f>70*C9</f>
        <v>140</v>
      </c>
      <c r="E9" s="160" t="s">
        <v>141</v>
      </c>
      <c r="F9" s="161" t="s">
        <v>142</v>
      </c>
      <c r="G9" s="161" t="s">
        <v>143</v>
      </c>
      <c r="H9" s="161" t="s">
        <v>144</v>
      </c>
      <c r="I9" s="162" t="s">
        <v>144</v>
      </c>
      <c r="J9" s="160">
        <v>2</v>
      </c>
      <c r="K9" s="161">
        <v>1</v>
      </c>
      <c r="L9" s="161">
        <v>2</v>
      </c>
      <c r="M9" s="161">
        <v>0</v>
      </c>
      <c r="N9" s="162">
        <v>0</v>
      </c>
      <c r="O9" s="160">
        <f t="shared" ref="O9:S13" si="0">IFERROR(VLOOKUP(E9,$A$22:$B$37,2,FALSE)*J9,"")</f>
        <v>88</v>
      </c>
      <c r="P9" s="161">
        <f t="shared" si="0"/>
        <v>104</v>
      </c>
      <c r="Q9" s="161">
        <f t="shared" si="0"/>
        <v>40</v>
      </c>
      <c r="R9" s="161" t="str">
        <f t="shared" si="0"/>
        <v/>
      </c>
      <c r="S9" s="162" t="str">
        <f t="shared" si="0"/>
        <v/>
      </c>
    </row>
    <row r="10" spans="1:19">
      <c r="A10" s="157" t="s">
        <v>217</v>
      </c>
      <c r="B10" s="163" t="s">
        <v>183</v>
      </c>
      <c r="C10" s="156">
        <v>6</v>
      </c>
      <c r="D10" s="156">
        <f>70*C10</f>
        <v>420</v>
      </c>
      <c r="E10" s="160" t="s">
        <v>37</v>
      </c>
      <c r="F10" s="161" t="s">
        <v>142</v>
      </c>
      <c r="G10" s="161" t="s">
        <v>36</v>
      </c>
      <c r="H10" s="161" t="s">
        <v>185</v>
      </c>
      <c r="I10" s="162" t="s">
        <v>144</v>
      </c>
      <c r="J10" s="160">
        <v>6</v>
      </c>
      <c r="K10" s="161">
        <v>3</v>
      </c>
      <c r="L10" s="161">
        <v>6</v>
      </c>
      <c r="M10" s="161">
        <v>2</v>
      </c>
      <c r="N10" s="162">
        <v>0</v>
      </c>
      <c r="O10" s="160">
        <f t="shared" si="0"/>
        <v>264</v>
      </c>
      <c r="P10" s="161">
        <f t="shared" si="0"/>
        <v>312</v>
      </c>
      <c r="Q10" s="161">
        <f t="shared" si="0"/>
        <v>120</v>
      </c>
      <c r="R10" s="161">
        <f t="shared" si="0"/>
        <v>56</v>
      </c>
      <c r="S10" s="162" t="str">
        <f t="shared" si="0"/>
        <v/>
      </c>
    </row>
    <row r="11" spans="1:19">
      <c r="A11" s="157" t="s">
        <v>214</v>
      </c>
      <c r="B11" s="159" t="s">
        <v>153</v>
      </c>
      <c r="C11" s="156">
        <v>6</v>
      </c>
      <c r="D11" s="156">
        <f>52*C11</f>
        <v>312</v>
      </c>
      <c r="E11" s="160" t="s">
        <v>149</v>
      </c>
      <c r="F11" s="161" t="s">
        <v>150</v>
      </c>
      <c r="G11" s="161" t="s">
        <v>152</v>
      </c>
      <c r="H11" s="161" t="s">
        <v>151</v>
      </c>
      <c r="I11" s="162" t="s">
        <v>146</v>
      </c>
      <c r="J11" s="160">
        <v>3</v>
      </c>
      <c r="K11" s="161">
        <v>2</v>
      </c>
      <c r="L11" s="161">
        <v>2</v>
      </c>
      <c r="M11" s="161">
        <v>4</v>
      </c>
      <c r="N11" s="162">
        <v>2</v>
      </c>
      <c r="O11" s="160">
        <f t="shared" si="0"/>
        <v>312</v>
      </c>
      <c r="P11" s="161">
        <f t="shared" si="0"/>
        <v>54</v>
      </c>
      <c r="Q11" s="161">
        <f t="shared" si="0"/>
        <v>34</v>
      </c>
      <c r="R11" s="161">
        <f t="shared" si="0"/>
        <v>112</v>
      </c>
      <c r="S11" s="162">
        <f t="shared" si="0"/>
        <v>36</v>
      </c>
    </row>
    <row r="12" spans="1:19">
      <c r="A12" s="157" t="s">
        <v>214</v>
      </c>
      <c r="B12" s="164" t="s">
        <v>184</v>
      </c>
      <c r="C12" s="156">
        <v>2</v>
      </c>
      <c r="D12" s="156">
        <f>52*C12</f>
        <v>104</v>
      </c>
      <c r="E12" s="160" t="s">
        <v>12</v>
      </c>
      <c r="F12" s="161" t="s">
        <v>37</v>
      </c>
      <c r="G12" s="161" t="s">
        <v>13</v>
      </c>
      <c r="H12" s="161" t="s">
        <v>144</v>
      </c>
      <c r="I12" s="162" t="s">
        <v>144</v>
      </c>
      <c r="J12" s="160">
        <v>1</v>
      </c>
      <c r="K12" s="161">
        <v>2</v>
      </c>
      <c r="L12" s="161">
        <v>2</v>
      </c>
      <c r="M12" s="161">
        <v>0</v>
      </c>
      <c r="N12" s="162">
        <v>0</v>
      </c>
      <c r="O12" s="160">
        <f t="shared" si="0"/>
        <v>104</v>
      </c>
      <c r="P12" s="161">
        <f t="shared" si="0"/>
        <v>88</v>
      </c>
      <c r="Q12" s="161">
        <f t="shared" si="0"/>
        <v>36</v>
      </c>
      <c r="R12" s="161" t="str">
        <f t="shared" si="0"/>
        <v/>
      </c>
      <c r="S12" s="162" t="str">
        <f t="shared" si="0"/>
        <v/>
      </c>
    </row>
    <row r="13" spans="1:19" ht="17.25">
      <c r="A13" s="157" t="s">
        <v>216</v>
      </c>
      <c r="B13" s="159" t="s">
        <v>207</v>
      </c>
      <c r="C13" s="156">
        <v>4</v>
      </c>
      <c r="D13" s="156">
        <f>34*C13</f>
        <v>136</v>
      </c>
      <c r="E13" s="160" t="s">
        <v>145</v>
      </c>
      <c r="F13" s="161" t="s">
        <v>142</v>
      </c>
      <c r="G13" s="161" t="s">
        <v>146</v>
      </c>
      <c r="H13" s="161" t="s">
        <v>144</v>
      </c>
      <c r="I13" s="162" t="s">
        <v>144</v>
      </c>
      <c r="J13" s="160">
        <v>4</v>
      </c>
      <c r="K13" s="161">
        <v>1</v>
      </c>
      <c r="L13" s="161">
        <v>6</v>
      </c>
      <c r="M13" s="161">
        <v>0</v>
      </c>
      <c r="N13" s="162">
        <v>0</v>
      </c>
      <c r="O13" s="160">
        <f t="shared" si="0"/>
        <v>176</v>
      </c>
      <c r="P13" s="161">
        <f t="shared" si="0"/>
        <v>104</v>
      </c>
      <c r="Q13" s="161">
        <f t="shared" si="0"/>
        <v>108</v>
      </c>
      <c r="R13" s="161" t="str">
        <f t="shared" si="0"/>
        <v/>
      </c>
      <c r="S13" s="162" t="str">
        <f t="shared" si="0"/>
        <v/>
      </c>
    </row>
    <row r="14" spans="1:19">
      <c r="A14" s="157" t="s">
        <v>216</v>
      </c>
      <c r="B14" s="158"/>
      <c r="C14" s="156"/>
      <c r="D14" s="156"/>
      <c r="E14" s="160"/>
      <c r="F14" s="161"/>
      <c r="G14" s="161"/>
      <c r="H14" s="161"/>
      <c r="I14" s="162"/>
      <c r="J14" s="160"/>
      <c r="K14" s="161"/>
      <c r="L14" s="161"/>
      <c r="M14" s="161"/>
      <c r="N14" s="162"/>
      <c r="O14" s="160"/>
      <c r="P14" s="161"/>
      <c r="Q14" s="161"/>
      <c r="R14" s="161"/>
      <c r="S14" s="162"/>
    </row>
    <row r="15" spans="1:19">
      <c r="A15" s="157" t="s">
        <v>218</v>
      </c>
      <c r="B15" s="159"/>
      <c r="C15" s="156"/>
      <c r="D15" s="156"/>
      <c r="E15" s="160"/>
      <c r="F15" s="161"/>
      <c r="G15" s="161"/>
      <c r="H15" s="161"/>
      <c r="I15" s="162"/>
      <c r="J15" s="160"/>
      <c r="K15" s="161"/>
      <c r="L15" s="161"/>
      <c r="M15" s="161"/>
      <c r="N15" s="162"/>
      <c r="O15" s="160"/>
      <c r="P15" s="161"/>
      <c r="Q15" s="161"/>
      <c r="R15" s="161"/>
      <c r="S15" s="162"/>
    </row>
    <row r="16" spans="1:19">
      <c r="A16" s="157"/>
      <c r="B16" s="159"/>
      <c r="C16" s="156"/>
      <c r="D16" s="156"/>
      <c r="E16" s="160"/>
      <c r="F16" s="161"/>
      <c r="G16" s="161"/>
      <c r="H16" s="161"/>
      <c r="I16" s="162"/>
      <c r="J16" s="160"/>
      <c r="K16" s="161"/>
      <c r="L16" s="161"/>
      <c r="M16" s="161"/>
      <c r="N16" s="162"/>
      <c r="O16" s="160"/>
      <c r="P16" s="161"/>
      <c r="Q16" s="161"/>
      <c r="R16" s="161"/>
      <c r="S16" s="162"/>
    </row>
    <row r="17" spans="1:19">
      <c r="A17" s="157"/>
      <c r="B17" s="159"/>
      <c r="C17" s="156"/>
      <c r="D17" s="156"/>
      <c r="E17" s="160"/>
      <c r="F17" s="161"/>
      <c r="G17" s="161"/>
      <c r="H17" s="161"/>
      <c r="I17" s="162"/>
      <c r="J17" s="160"/>
      <c r="K17" s="161"/>
      <c r="L17" s="161"/>
      <c r="M17" s="161"/>
      <c r="N17" s="162"/>
      <c r="O17" s="160"/>
      <c r="P17" s="161"/>
      <c r="Q17" s="161"/>
      <c r="R17" s="161"/>
      <c r="S17" s="162"/>
    </row>
    <row r="18" spans="1:19">
      <c r="A18" s="157"/>
      <c r="B18" s="159"/>
      <c r="C18" s="156"/>
      <c r="D18" s="156"/>
      <c r="E18" s="160"/>
      <c r="F18" s="161"/>
      <c r="G18" s="161"/>
      <c r="H18" s="161"/>
      <c r="I18" s="162"/>
      <c r="J18" s="160"/>
      <c r="K18" s="161"/>
      <c r="L18" s="161"/>
      <c r="M18" s="161"/>
      <c r="N18" s="162"/>
      <c r="O18" s="160"/>
      <c r="P18" s="161"/>
      <c r="Q18" s="161"/>
      <c r="R18" s="161"/>
      <c r="S18" s="162"/>
    </row>
    <row r="19" spans="1:19">
      <c r="A19" s="157"/>
      <c r="B19" s="159"/>
      <c r="C19" s="156"/>
      <c r="D19" s="156"/>
      <c r="E19" s="160"/>
      <c r="F19" s="161"/>
      <c r="G19" s="161"/>
      <c r="H19" s="161"/>
      <c r="I19" s="162"/>
      <c r="J19" s="160"/>
      <c r="K19" s="161"/>
      <c r="L19" s="161"/>
      <c r="M19" s="161"/>
      <c r="N19" s="162"/>
      <c r="O19" s="160"/>
      <c r="P19" s="161"/>
      <c r="Q19" s="161"/>
      <c r="R19" s="161"/>
      <c r="S19" s="162"/>
    </row>
    <row r="21" spans="1:19">
      <c r="A21" s="167" t="s">
        <v>56</v>
      </c>
      <c r="B21" s="167" t="s">
        <v>35</v>
      </c>
    </row>
    <row r="22" spans="1:19">
      <c r="A22" s="156" t="s">
        <v>12</v>
      </c>
      <c r="B22" s="156">
        <v>104</v>
      </c>
    </row>
    <row r="23" spans="1:19">
      <c r="A23" s="156" t="s">
        <v>36</v>
      </c>
      <c r="B23" s="156">
        <v>20</v>
      </c>
    </row>
    <row r="24" spans="1:19">
      <c r="A24" s="156" t="s">
        <v>37</v>
      </c>
      <c r="B24" s="156">
        <v>44</v>
      </c>
    </row>
    <row r="25" spans="1:19">
      <c r="A25" s="156" t="s">
        <v>13</v>
      </c>
      <c r="B25" s="156">
        <v>18</v>
      </c>
    </row>
    <row r="26" spans="1:19">
      <c r="A26" s="156" t="s">
        <v>14</v>
      </c>
      <c r="B26" s="156">
        <v>2</v>
      </c>
    </row>
    <row r="27" spans="1:19">
      <c r="A27" s="156" t="s">
        <v>18</v>
      </c>
      <c r="B27" s="156">
        <v>38</v>
      </c>
    </row>
    <row r="28" spans="1:19">
      <c r="A28" s="156" t="s">
        <v>38</v>
      </c>
      <c r="B28" s="156">
        <v>13</v>
      </c>
    </row>
    <row r="29" spans="1:19">
      <c r="A29" s="156" t="s">
        <v>51</v>
      </c>
      <c r="B29" s="156">
        <v>27</v>
      </c>
    </row>
    <row r="30" spans="1:19">
      <c r="A30" s="156" t="s">
        <v>152</v>
      </c>
      <c r="B30" s="156">
        <v>17</v>
      </c>
    </row>
    <row r="31" spans="1:19">
      <c r="A31" s="156" t="s">
        <v>52</v>
      </c>
      <c r="B31" s="156">
        <v>28</v>
      </c>
    </row>
    <row r="32" spans="1:19">
      <c r="A32" s="156" t="s">
        <v>45</v>
      </c>
      <c r="B32" s="156">
        <v>12</v>
      </c>
    </row>
    <row r="33" spans="1:2">
      <c r="A33" s="156" t="s">
        <v>46</v>
      </c>
      <c r="B33" s="156" t="s">
        <v>55</v>
      </c>
    </row>
    <row r="34" spans="1:2">
      <c r="A34" s="156" t="s">
        <v>49</v>
      </c>
      <c r="B34" s="156" t="s">
        <v>55</v>
      </c>
    </row>
    <row r="35" spans="1:2">
      <c r="A35" s="156" t="s">
        <v>47</v>
      </c>
      <c r="B35" s="156">
        <v>30</v>
      </c>
    </row>
    <row r="36" spans="1:2">
      <c r="A36" s="156" t="s">
        <v>48</v>
      </c>
      <c r="B36" s="156">
        <v>16</v>
      </c>
    </row>
    <row r="37" spans="1:2">
      <c r="A37" s="159" t="s">
        <v>185</v>
      </c>
      <c r="B37" s="159">
        <v>28</v>
      </c>
    </row>
  </sheetData>
  <mergeCells count="3">
    <mergeCell ref="E8:I8"/>
    <mergeCell ref="J8:N8"/>
    <mergeCell ref="O8:S8"/>
  </mergeCells>
  <phoneticPr fontId="2"/>
  <pageMargins left="0.7" right="0.7" top="0.75" bottom="0.75" header="0.3" footer="0.3"/>
  <pageSetup paperSize="9" scale="6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1:D10"/>
  <sheetViews>
    <sheetView zoomScale="115" zoomScaleNormal="115" workbookViewId="0">
      <selection activeCell="D2" sqref="D2"/>
    </sheetView>
  </sheetViews>
  <sheetFormatPr defaultColWidth="8.75" defaultRowHeight="15.75"/>
  <cols>
    <col min="1" max="1" width="8.75" style="112"/>
    <col min="2" max="2" width="44.125" style="112" customWidth="1"/>
    <col min="3" max="4" width="39.875" style="112" customWidth="1"/>
    <col min="5" max="16384" width="8.75" style="112"/>
  </cols>
  <sheetData>
    <row r="1" spans="2:4">
      <c r="B1" s="165" t="s">
        <v>214</v>
      </c>
      <c r="C1" s="165" t="s">
        <v>216</v>
      </c>
      <c r="D1" s="165" t="s">
        <v>217</v>
      </c>
    </row>
    <row r="2" spans="2:4">
      <c r="B2" s="156" t="s">
        <v>97</v>
      </c>
      <c r="C2" s="156" t="s">
        <v>97</v>
      </c>
      <c r="D2" s="156" t="s">
        <v>97</v>
      </c>
    </row>
    <row r="3" spans="2:4" ht="17.25">
      <c r="B3" s="159" t="s">
        <v>208</v>
      </c>
      <c r="C3" s="159" t="s">
        <v>209</v>
      </c>
      <c r="D3" s="159" t="s">
        <v>210</v>
      </c>
    </row>
    <row r="4" spans="2:4" ht="17.25">
      <c r="B4" s="159" t="s">
        <v>211</v>
      </c>
      <c r="C4" s="158" t="s">
        <v>148</v>
      </c>
      <c r="D4" s="159" t="s">
        <v>212</v>
      </c>
    </row>
    <row r="5" spans="2:4">
      <c r="B5" s="158" t="s">
        <v>148</v>
      </c>
      <c r="C5" s="156"/>
      <c r="D5" s="158" t="s">
        <v>148</v>
      </c>
    </row>
    <row r="6" spans="2:4">
      <c r="B6" s="156"/>
      <c r="C6" s="156"/>
      <c r="D6" s="159"/>
    </row>
    <row r="7" spans="2:4">
      <c r="B7" s="156"/>
      <c r="C7" s="156"/>
      <c r="D7" s="159"/>
    </row>
    <row r="8" spans="2:4">
      <c r="B8" s="156"/>
      <c r="C8" s="156"/>
      <c r="D8" s="159"/>
    </row>
    <row r="9" spans="2:4">
      <c r="B9" s="156"/>
      <c r="C9" s="156"/>
      <c r="D9" s="159"/>
    </row>
    <row r="10" spans="2:4">
      <c r="B10" s="156"/>
      <c r="C10" s="156"/>
      <c r="D10" s="159"/>
    </row>
  </sheetData>
  <phoneticPr fontId="2"/>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表紙</vt:lpstr>
      <vt:lpstr>別紙１</vt:lpstr>
      <vt:lpstr>別紙２</vt:lpstr>
      <vt:lpstr>設備機能および構造</vt:lpstr>
      <vt:lpstr>様式8作成用</vt:lpstr>
      <vt:lpstr>選択肢</vt:lpstr>
      <vt:lpstr>選択肢2</vt:lpstr>
      <vt:lpstr>HFC23_</vt:lpstr>
      <vt:lpstr>HFC32_</vt:lpstr>
      <vt:lpstr>HFC41_</vt:lpstr>
      <vt:lpstr>設備機能および構造!Print_Area</vt:lpstr>
      <vt:lpstr>表紙!Print_Area</vt:lpstr>
      <vt:lpstr>別紙１!Print_Area</vt:lpstr>
      <vt:lpstr>別紙２!Print_Area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（様式９の２）特定物質等の原料使用の証明書</dc:title>
  <dc:creator/>
  <cp:lastModifiedBy/>
  <dcterms:created xsi:type="dcterms:W3CDTF">2021-10-26T06:11:39Z</dcterms:created>
  <dcterms:modified xsi:type="dcterms:W3CDTF">2024-09-10T02:10:06Z</dcterms:modified>
</cp:coreProperties>
</file>