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metijapan.sharepoint.com/sites/mROOM_240600040/Shared Documents/18_化学物質管理課/40_オゾン層保護等推進室/08_オゾン班/02_許認可手続き/13_内示申請/2026規制年度/申請様式/"/>
    </mc:Choice>
  </mc:AlternateContent>
  <xr:revisionPtr revIDLastSave="1" documentId="13_ncr:1_{9C92F5BD-A010-4C57-AD3C-0AB68DFDD660}" xr6:coauthVersionLast="47" xr6:coauthVersionMax="47" xr10:uidLastSave="{4DD983A1-74BD-477A-A126-7E810FF47FDF}"/>
  <workbookProtection workbookAlgorithmName="SHA-512" workbookHashValue="l2T0zeV+HtgJc5WzOMDuKYq6pJ1cCAwhU3Zz8kwpZX4Uqbd7yxdg6KN9EWZ0U+CbcgLQat90CYkNyvWsSdiz/Q==" workbookSaltValue="03trZ4z5etPFKczP9CeEHA==" workbookSpinCount="100000" lockStructure="1"/>
  <bookViews>
    <workbookView xWindow="-120" yWindow="-120" windowWidth="29040" windowHeight="15720" xr2:uid="{00000000-000D-0000-FFFF-FFFF00000000}"/>
  </bookViews>
  <sheets>
    <sheet name="提出様式" sheetId="4" r:id="rId1"/>
    <sheet name="別添１" sheetId="8" r:id="rId2"/>
    <sheet name="別添２" sheetId="11" r:id="rId3"/>
    <sheet name="バックシート" sheetId="1" state="hidden" r:id="rId4"/>
    <sheet name="出力リスト " sheetId="10" state="hidden" r:id="rId5"/>
  </sheets>
  <definedNames>
    <definedName name="_xlnm.Print_Area" localSheetId="0">提出様式!$B$1:$N$65</definedName>
    <definedName name="_xlnm.Print_Area" localSheetId="2">別添２!$A$1:$F$73</definedName>
    <definedName name="月">提出様式!$AA$7:$AA$19</definedName>
    <definedName name="日">提出様式!$AB$7:$AB$37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0" l="1"/>
  <c r="G28" i="1"/>
  <c r="C28" i="1" s="1"/>
  <c r="C30" i="1" s="1"/>
  <c r="N44" i="4"/>
  <c r="C21" i="4"/>
  <c r="C34" i="4" s="1"/>
  <c r="K44" i="4" l="1"/>
  <c r="I44" i="4"/>
  <c r="M44" i="4"/>
  <c r="C35" i="4"/>
  <c r="C37" i="4" s="1"/>
  <c r="C62" i="11"/>
  <c r="D61" i="11"/>
  <c r="D60" i="11"/>
  <c r="D59" i="11"/>
  <c r="D58" i="11"/>
  <c r="D56" i="11"/>
  <c r="C54" i="11"/>
  <c r="D53" i="11"/>
  <c r="D52" i="11"/>
  <c r="D51" i="11"/>
  <c r="D50" i="11"/>
  <c r="D48" i="11"/>
  <c r="C46" i="11"/>
  <c r="D45" i="11"/>
  <c r="D44" i="11"/>
  <c r="D43" i="11"/>
  <c r="D42" i="11"/>
  <c r="D40" i="11"/>
  <c r="C38" i="11"/>
  <c r="D37" i="11"/>
  <c r="D36" i="11"/>
  <c r="D35" i="11"/>
  <c r="D34" i="11"/>
  <c r="D32" i="11"/>
  <c r="C30" i="11"/>
  <c r="D29" i="11"/>
  <c r="D28" i="11"/>
  <c r="D27" i="11"/>
  <c r="D26" i="11"/>
  <c r="D24" i="11"/>
  <c r="C22" i="11"/>
  <c r="D21" i="11"/>
  <c r="D19" i="11"/>
  <c r="D16" i="11"/>
  <c r="D20" i="11" s="1"/>
  <c r="C12" i="11"/>
  <c r="D6" i="11"/>
  <c r="D8" i="11" s="1"/>
  <c r="C25" i="8"/>
  <c r="D192" i="8"/>
  <c r="D181" i="8"/>
  <c r="D170" i="8"/>
  <c r="D159" i="8"/>
  <c r="D148" i="8"/>
  <c r="D137" i="8"/>
  <c r="D126" i="8"/>
  <c r="D115" i="8"/>
  <c r="D104" i="8"/>
  <c r="D93" i="8"/>
  <c r="D82" i="8"/>
  <c r="D71" i="8"/>
  <c r="D60" i="8"/>
  <c r="D49" i="8"/>
  <c r="D38" i="8"/>
  <c r="D27" i="8"/>
  <c r="D16" i="8"/>
  <c r="D5" i="8"/>
  <c r="AA4" i="10"/>
  <c r="I4" i="10"/>
  <c r="H4" i="10"/>
  <c r="G4" i="10"/>
  <c r="F4" i="10"/>
  <c r="E4" i="10"/>
  <c r="D4" i="10"/>
  <c r="B4" i="10"/>
  <c r="D9" i="11" l="1"/>
  <c r="D11" i="11"/>
  <c r="D54" i="11"/>
  <c r="D62" i="11"/>
  <c r="D46" i="11"/>
  <c r="D38" i="11"/>
  <c r="D30" i="11"/>
  <c r="D10" i="11"/>
  <c r="D12" i="11" s="1"/>
  <c r="D18" i="11"/>
  <c r="D22" i="11" s="1"/>
  <c r="G200" i="8"/>
  <c r="G201" i="8" s="1"/>
  <c r="E200" i="8"/>
  <c r="E201" i="8" s="1"/>
  <c r="D200" i="8"/>
  <c r="D201" i="8" s="1"/>
  <c r="C200" i="8"/>
  <c r="C201" i="8" s="1"/>
  <c r="G199" i="8"/>
  <c r="E199" i="8"/>
  <c r="D199" i="8"/>
  <c r="C199" i="8"/>
  <c r="G198" i="8"/>
  <c r="E198" i="8"/>
  <c r="D198" i="8"/>
  <c r="C198" i="8"/>
  <c r="G197" i="8"/>
  <c r="E197" i="8"/>
  <c r="D197" i="8"/>
  <c r="C197" i="8"/>
  <c r="G189" i="8"/>
  <c r="G190" i="8" s="1"/>
  <c r="E189" i="8"/>
  <c r="E190" i="8" s="1"/>
  <c r="D189" i="8"/>
  <c r="D190" i="8" s="1"/>
  <c r="C189" i="8"/>
  <c r="C190" i="8" s="1"/>
  <c r="G188" i="8"/>
  <c r="E188" i="8"/>
  <c r="D188" i="8"/>
  <c r="C188" i="8"/>
  <c r="G187" i="8"/>
  <c r="E187" i="8"/>
  <c r="D187" i="8"/>
  <c r="C187" i="8"/>
  <c r="G186" i="8"/>
  <c r="E186" i="8"/>
  <c r="D186" i="8"/>
  <c r="C186" i="8"/>
  <c r="G178" i="8"/>
  <c r="G179" i="8" s="1"/>
  <c r="E178" i="8"/>
  <c r="E179" i="8" s="1"/>
  <c r="D178" i="8"/>
  <c r="D179" i="8" s="1"/>
  <c r="C178" i="8"/>
  <c r="C179" i="8" s="1"/>
  <c r="G177" i="8"/>
  <c r="E177" i="8"/>
  <c r="D177" i="8"/>
  <c r="C177" i="8"/>
  <c r="G176" i="8"/>
  <c r="E176" i="8"/>
  <c r="D176" i="8"/>
  <c r="C176" i="8"/>
  <c r="G175" i="8"/>
  <c r="E175" i="8"/>
  <c r="D175" i="8"/>
  <c r="C175" i="8"/>
  <c r="G167" i="8"/>
  <c r="G168" i="8" s="1"/>
  <c r="E167" i="8"/>
  <c r="E168" i="8" s="1"/>
  <c r="D167" i="8"/>
  <c r="D168" i="8" s="1"/>
  <c r="C167" i="8"/>
  <c r="C168" i="8" s="1"/>
  <c r="G166" i="8"/>
  <c r="E166" i="8"/>
  <c r="D166" i="8"/>
  <c r="C166" i="8"/>
  <c r="G165" i="8"/>
  <c r="E165" i="8"/>
  <c r="D165" i="8"/>
  <c r="C165" i="8"/>
  <c r="G164" i="8"/>
  <c r="E164" i="8"/>
  <c r="D164" i="8"/>
  <c r="C164" i="8"/>
  <c r="G156" i="8"/>
  <c r="G157" i="8" s="1"/>
  <c r="E156" i="8"/>
  <c r="E157" i="8" s="1"/>
  <c r="D156" i="8"/>
  <c r="D157" i="8" s="1"/>
  <c r="C156" i="8"/>
  <c r="C157" i="8" s="1"/>
  <c r="G155" i="8"/>
  <c r="E155" i="8"/>
  <c r="D155" i="8"/>
  <c r="C155" i="8"/>
  <c r="G154" i="8"/>
  <c r="E154" i="8"/>
  <c r="D154" i="8"/>
  <c r="C154" i="8"/>
  <c r="G153" i="8"/>
  <c r="E153" i="8"/>
  <c r="D153" i="8"/>
  <c r="C153" i="8"/>
  <c r="G145" i="8"/>
  <c r="G146" i="8" s="1"/>
  <c r="E145" i="8"/>
  <c r="E146" i="8" s="1"/>
  <c r="D145" i="8"/>
  <c r="D146" i="8" s="1"/>
  <c r="C145" i="8"/>
  <c r="C146" i="8" s="1"/>
  <c r="G144" i="8"/>
  <c r="E144" i="8"/>
  <c r="D144" i="8"/>
  <c r="C144" i="8"/>
  <c r="G143" i="8"/>
  <c r="E143" i="8"/>
  <c r="D143" i="8"/>
  <c r="C143" i="8"/>
  <c r="G142" i="8"/>
  <c r="E142" i="8"/>
  <c r="D142" i="8"/>
  <c r="C142" i="8"/>
  <c r="G134" i="8"/>
  <c r="G135" i="8" s="1"/>
  <c r="E134" i="8"/>
  <c r="E135" i="8" s="1"/>
  <c r="D134" i="8"/>
  <c r="D135" i="8" s="1"/>
  <c r="C134" i="8"/>
  <c r="C135" i="8" s="1"/>
  <c r="G133" i="8"/>
  <c r="E133" i="8"/>
  <c r="D133" i="8"/>
  <c r="C133" i="8"/>
  <c r="G132" i="8"/>
  <c r="E132" i="8"/>
  <c r="D132" i="8"/>
  <c r="C132" i="8"/>
  <c r="G131" i="8"/>
  <c r="E131" i="8"/>
  <c r="D131" i="8"/>
  <c r="C131" i="8"/>
  <c r="G123" i="8"/>
  <c r="G124" i="8" s="1"/>
  <c r="E123" i="8"/>
  <c r="E124" i="8" s="1"/>
  <c r="D123" i="8"/>
  <c r="D124" i="8" s="1"/>
  <c r="C123" i="8"/>
  <c r="C124" i="8" s="1"/>
  <c r="G122" i="8"/>
  <c r="E122" i="8"/>
  <c r="D122" i="8"/>
  <c r="C122" i="8"/>
  <c r="G121" i="8"/>
  <c r="E121" i="8"/>
  <c r="D121" i="8"/>
  <c r="C121" i="8"/>
  <c r="G120" i="8"/>
  <c r="E120" i="8"/>
  <c r="D120" i="8"/>
  <c r="C120" i="8"/>
  <c r="G112" i="8"/>
  <c r="G113" i="8" s="1"/>
  <c r="E112" i="8"/>
  <c r="E113" i="8" s="1"/>
  <c r="D112" i="8"/>
  <c r="D113" i="8" s="1"/>
  <c r="C112" i="8"/>
  <c r="C113" i="8" s="1"/>
  <c r="G111" i="8"/>
  <c r="E111" i="8"/>
  <c r="D111" i="8"/>
  <c r="C111" i="8"/>
  <c r="G110" i="8"/>
  <c r="E110" i="8"/>
  <c r="D110" i="8"/>
  <c r="C110" i="8"/>
  <c r="G109" i="8"/>
  <c r="E109" i="8"/>
  <c r="D109" i="8"/>
  <c r="C109" i="8"/>
  <c r="G101" i="8"/>
  <c r="G102" i="8" s="1"/>
  <c r="E101" i="8"/>
  <c r="E102" i="8" s="1"/>
  <c r="D101" i="8"/>
  <c r="D102" i="8" s="1"/>
  <c r="C101" i="8"/>
  <c r="C102" i="8" s="1"/>
  <c r="G100" i="8"/>
  <c r="E100" i="8"/>
  <c r="D100" i="8"/>
  <c r="C100" i="8"/>
  <c r="G99" i="8"/>
  <c r="E99" i="8"/>
  <c r="D99" i="8"/>
  <c r="C99" i="8"/>
  <c r="G98" i="8"/>
  <c r="E98" i="8"/>
  <c r="D98" i="8"/>
  <c r="C98" i="8"/>
  <c r="G90" i="8"/>
  <c r="G91" i="8" s="1"/>
  <c r="E90" i="8"/>
  <c r="E91" i="8" s="1"/>
  <c r="D90" i="8"/>
  <c r="D91" i="8" s="1"/>
  <c r="C90" i="8"/>
  <c r="C91" i="8" s="1"/>
  <c r="G89" i="8"/>
  <c r="E89" i="8"/>
  <c r="D89" i="8"/>
  <c r="C89" i="8"/>
  <c r="G88" i="8"/>
  <c r="E88" i="8"/>
  <c r="D88" i="8"/>
  <c r="C88" i="8"/>
  <c r="G87" i="8"/>
  <c r="E87" i="8"/>
  <c r="D87" i="8"/>
  <c r="C87" i="8"/>
  <c r="G79" i="8"/>
  <c r="G80" i="8" s="1"/>
  <c r="E79" i="8"/>
  <c r="E80" i="8" s="1"/>
  <c r="D79" i="8"/>
  <c r="D80" i="8" s="1"/>
  <c r="C79" i="8"/>
  <c r="C80" i="8" s="1"/>
  <c r="G78" i="8"/>
  <c r="E78" i="8"/>
  <c r="D78" i="8"/>
  <c r="C78" i="8"/>
  <c r="G77" i="8"/>
  <c r="E77" i="8"/>
  <c r="D77" i="8"/>
  <c r="C77" i="8"/>
  <c r="G76" i="8"/>
  <c r="E76" i="8"/>
  <c r="D76" i="8"/>
  <c r="C76" i="8"/>
  <c r="G68" i="8"/>
  <c r="G69" i="8" s="1"/>
  <c r="E68" i="8"/>
  <c r="E69" i="8" s="1"/>
  <c r="D68" i="8"/>
  <c r="D69" i="8" s="1"/>
  <c r="C68" i="8"/>
  <c r="C69" i="8" s="1"/>
  <c r="G67" i="8"/>
  <c r="E67" i="8"/>
  <c r="D67" i="8"/>
  <c r="C67" i="8"/>
  <c r="G66" i="8"/>
  <c r="E66" i="8"/>
  <c r="D66" i="8"/>
  <c r="C66" i="8"/>
  <c r="G65" i="8"/>
  <c r="E65" i="8"/>
  <c r="D65" i="8"/>
  <c r="C65" i="8"/>
  <c r="G57" i="8"/>
  <c r="G58" i="8" s="1"/>
  <c r="E57" i="8"/>
  <c r="E58" i="8" s="1"/>
  <c r="D57" i="8"/>
  <c r="D58" i="8" s="1"/>
  <c r="C57" i="8"/>
  <c r="C58" i="8" s="1"/>
  <c r="G56" i="8"/>
  <c r="E56" i="8"/>
  <c r="D56" i="8"/>
  <c r="C56" i="8"/>
  <c r="G55" i="8"/>
  <c r="E55" i="8"/>
  <c r="D55" i="8"/>
  <c r="C55" i="8"/>
  <c r="G54" i="8"/>
  <c r="E54" i="8"/>
  <c r="D54" i="8"/>
  <c r="C54" i="8"/>
  <c r="G46" i="8"/>
  <c r="G47" i="8" s="1"/>
  <c r="E46" i="8"/>
  <c r="E47" i="8" s="1"/>
  <c r="D46" i="8"/>
  <c r="D47" i="8" s="1"/>
  <c r="C46" i="8"/>
  <c r="C47" i="8" s="1"/>
  <c r="G45" i="8"/>
  <c r="E45" i="8"/>
  <c r="D45" i="8"/>
  <c r="C45" i="8"/>
  <c r="G44" i="8"/>
  <c r="E44" i="8"/>
  <c r="D44" i="8"/>
  <c r="C44" i="8"/>
  <c r="G43" i="8"/>
  <c r="E43" i="8"/>
  <c r="D43" i="8"/>
  <c r="C43" i="8"/>
  <c r="G35" i="8"/>
  <c r="G36" i="8" s="1"/>
  <c r="E35" i="8"/>
  <c r="E36" i="8" s="1"/>
  <c r="D35" i="8"/>
  <c r="D36" i="8" s="1"/>
  <c r="C35" i="8"/>
  <c r="C36" i="8" s="1"/>
  <c r="G34" i="8"/>
  <c r="E34" i="8"/>
  <c r="D34" i="8"/>
  <c r="C34" i="8"/>
  <c r="G33" i="8"/>
  <c r="E33" i="8"/>
  <c r="D33" i="8"/>
  <c r="C33" i="8"/>
  <c r="G32" i="8"/>
  <c r="E32" i="8"/>
  <c r="D32" i="8"/>
  <c r="C32" i="8"/>
  <c r="G24" i="8"/>
  <c r="G25" i="8" s="1"/>
  <c r="E24" i="8"/>
  <c r="E25" i="8" s="1"/>
  <c r="D24" i="8"/>
  <c r="D25" i="8" s="1"/>
  <c r="C24" i="8"/>
  <c r="G23" i="8"/>
  <c r="E23" i="8"/>
  <c r="D23" i="8"/>
  <c r="C23" i="8"/>
  <c r="G22" i="8"/>
  <c r="E22" i="8"/>
  <c r="D22" i="8"/>
  <c r="C22" i="8"/>
  <c r="G21" i="8"/>
  <c r="E21" i="8"/>
  <c r="D21" i="8"/>
  <c r="C21" i="8"/>
  <c r="G13" i="8"/>
  <c r="E13" i="8"/>
  <c r="E14" i="8" s="1"/>
  <c r="D13" i="8"/>
  <c r="D14" i="8" s="1"/>
  <c r="C13" i="8"/>
  <c r="C14" i="8" s="1"/>
  <c r="E12" i="8"/>
  <c r="D12" i="8"/>
  <c r="C12" i="8"/>
  <c r="E11" i="8"/>
  <c r="D11" i="8"/>
  <c r="C11" i="8"/>
  <c r="E10" i="8"/>
  <c r="D10" i="8"/>
  <c r="C10" i="8"/>
  <c r="L10" i="8" l="1"/>
  <c r="K10" i="8"/>
  <c r="K9" i="8"/>
  <c r="K11" i="8"/>
  <c r="J9" i="8"/>
  <c r="L11" i="8"/>
  <c r="J11" i="8"/>
  <c r="L9" i="8"/>
  <c r="J8" i="8"/>
  <c r="K8" i="8"/>
  <c r="J10" i="8"/>
  <c r="L8" i="8"/>
  <c r="G6" i="8" l="1"/>
  <c r="I14" i="8" s="1"/>
  <c r="G28" i="8" l="1"/>
  <c r="E6" i="8"/>
  <c r="D6" i="8"/>
  <c r="C6" i="8"/>
  <c r="N7" i="8"/>
  <c r="G94" i="8"/>
  <c r="G105" i="8"/>
  <c r="G72" i="8"/>
  <c r="G50" i="8"/>
  <c r="G171" i="8"/>
  <c r="G138" i="8"/>
  <c r="G116" i="8"/>
  <c r="G127" i="8"/>
  <c r="G17" i="8"/>
  <c r="G193" i="8"/>
  <c r="G160" i="8"/>
  <c r="G83" i="8"/>
  <c r="G61" i="8"/>
  <c r="G39" i="8"/>
  <c r="G182" i="8"/>
  <c r="G149" i="8"/>
  <c r="C17" i="8" l="1"/>
  <c r="C193" i="8"/>
  <c r="C149" i="8"/>
  <c r="C105" i="8"/>
  <c r="C61" i="8"/>
  <c r="C94" i="8"/>
  <c r="C72" i="8"/>
  <c r="C171" i="8"/>
  <c r="C138" i="8"/>
  <c r="C50" i="8"/>
  <c r="C127" i="8"/>
  <c r="C39" i="8"/>
  <c r="C160" i="8"/>
  <c r="C28" i="8"/>
  <c r="C116" i="8"/>
  <c r="C182" i="8"/>
  <c r="C83" i="8"/>
  <c r="D193" i="8"/>
  <c r="D149" i="8"/>
  <c r="D105" i="8"/>
  <c r="D61" i="8"/>
  <c r="D17" i="8"/>
  <c r="D138" i="8"/>
  <c r="D94" i="8"/>
  <c r="D50" i="8"/>
  <c r="D127" i="8"/>
  <c r="D83" i="8"/>
  <c r="D39" i="8"/>
  <c r="D160" i="8"/>
  <c r="D72" i="8"/>
  <c r="D182" i="8"/>
  <c r="D116" i="8"/>
  <c r="D28" i="8"/>
  <c r="D171" i="8"/>
  <c r="E193" i="8"/>
  <c r="E149" i="8"/>
  <c r="E105" i="8"/>
  <c r="E61" i="8"/>
  <c r="E17" i="8"/>
  <c r="E50" i="8"/>
  <c r="E182" i="8"/>
  <c r="E138" i="8"/>
  <c r="E94" i="8"/>
  <c r="E127" i="8"/>
  <c r="E83" i="8"/>
  <c r="E39" i="8"/>
  <c r="E160" i="8"/>
  <c r="E72" i="8"/>
  <c r="E28" i="8"/>
  <c r="E171" i="8"/>
  <c r="E116" i="8"/>
  <c r="C25" i="1"/>
  <c r="C35" i="1" l="1"/>
  <c r="C34" i="1"/>
  <c r="F31" i="4"/>
  <c r="K7" i="8"/>
  <c r="J7" i="8" l="1"/>
  <c r="L7" i="8"/>
  <c r="O4" i="10" l="1"/>
  <c r="S4" i="10"/>
  <c r="W4" i="10"/>
  <c r="J44" i="4" l="1"/>
  <c r="L44" i="4" l="1"/>
  <c r="E30" i="1" l="1"/>
  <c r="C33" i="1"/>
  <c r="G12" i="8" l="1"/>
  <c r="N11" i="8" s="1"/>
  <c r="J37" i="4" s="1"/>
  <c r="L4" i="10" s="1"/>
  <c r="G10" i="8"/>
  <c r="N9" i="8" s="1"/>
  <c r="G14" i="8"/>
  <c r="N8" i="8" s="1"/>
  <c r="G11" i="8"/>
  <c r="N10" i="8" s="1"/>
  <c r="J36" i="4" s="1"/>
  <c r="K4" i="10" s="1"/>
  <c r="M47" i="4" l="1"/>
  <c r="K47" i="4"/>
  <c r="M46" i="4"/>
  <c r="K45" i="4"/>
  <c r="K46" i="4"/>
  <c r="M45" i="4"/>
  <c r="I46" i="4"/>
  <c r="E34" i="1"/>
  <c r="E33" i="1"/>
  <c r="E35" i="1"/>
  <c r="E36" i="1" l="1"/>
  <c r="U4" i="10"/>
  <c r="T4" i="10"/>
  <c r="X4" i="10"/>
  <c r="V4" i="10"/>
  <c r="Y4" i="10"/>
  <c r="Q4" i="10"/>
  <c r="Z4" i="10"/>
  <c r="I45" i="4"/>
  <c r="I47" i="4"/>
  <c r="R4" i="10" l="1"/>
  <c r="P4" i="10"/>
  <c r="J35" i="4"/>
  <c r="F40" i="4" l="1"/>
  <c r="J4" i="10"/>
  <c r="D33" i="1"/>
  <c r="M40" i="4" l="1"/>
  <c r="M4" i="10"/>
  <c r="K40" i="4"/>
  <c r="N4" i="10" s="1"/>
  <c r="D35" i="1"/>
  <c r="D34" i="1"/>
  <c r="D36" i="1" l="1"/>
  <c r="F36" i="1" s="1"/>
  <c r="F37" i="1" s="1"/>
  <c r="G36" i="1" l="1"/>
  <c r="H36" i="1" s="1"/>
  <c r="C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F36" authorId="0" shapeId="0" xr:uid="{00000000-0006-0000-0200-000001000000}">
      <text>
        <r>
          <rPr>
            <sz val="22"/>
            <color indexed="81"/>
            <rFont val="MS P ゴシック"/>
            <family val="3"/>
            <charset val="128"/>
          </rPr>
          <t>⑨</t>
        </r>
      </text>
    </comment>
    <comment ref="F37" authorId="0" shapeId="0" xr:uid="{00000000-0006-0000-0200-000002000000}">
      <text>
        <r>
          <rPr>
            <sz val="22"/>
            <color indexed="81"/>
            <rFont val="MS P ゴシック"/>
            <family val="3"/>
            <charset val="128"/>
          </rPr>
          <t>⑩</t>
        </r>
      </text>
    </comment>
  </commentList>
</comments>
</file>

<file path=xl/sharedStrings.xml><?xml version="1.0" encoding="utf-8"?>
<sst xmlns="http://schemas.openxmlformats.org/spreadsheetml/2006/main" count="408" uniqueCount="157">
  <si>
    <t>様式第１</t>
    <rPh sb="0" eb="2">
      <t>ヨウシキ</t>
    </rPh>
    <rPh sb="2" eb="3">
      <t>ダイ</t>
    </rPh>
    <phoneticPr fontId="1"/>
  </si>
  <si>
    <t>年</t>
    <phoneticPr fontId="1"/>
  </si>
  <si>
    <t>月</t>
    <rPh sb="0" eb="1">
      <t>ゲツ</t>
    </rPh>
    <phoneticPr fontId="1"/>
  </si>
  <si>
    <t>日</t>
    <rPh sb="0" eb="1">
      <t>ニチ</t>
    </rPh>
    <phoneticPr fontId="1"/>
  </si>
  <si>
    <t>事業者名</t>
    <rPh sb="0" eb="4">
      <t>ジギョウシャメイ</t>
    </rPh>
    <phoneticPr fontId="1"/>
  </si>
  <si>
    <t>資格・代表者名</t>
    <rPh sb="0" eb="2">
      <t>シカク</t>
    </rPh>
    <rPh sb="3" eb="6">
      <t>ダイヒョウシャ</t>
    </rPh>
    <rPh sb="6" eb="7">
      <t>メイ</t>
    </rPh>
    <phoneticPr fontId="1"/>
  </si>
  <si>
    <t>法人番号</t>
    <rPh sb="0" eb="4">
      <t>ホウジンバンゴウ</t>
    </rPh>
    <phoneticPr fontId="1"/>
  </si>
  <si>
    <t>住所</t>
    <rPh sb="0" eb="2">
      <t>ジュウショ</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</si>
  <si>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</si>
  <si>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</si>
  <si>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</si>
  <si>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年度の申請基準値を設定し、製造数量及び輸入数量の割当て</t>
    <rPh sb="0" eb="2">
      <t>ネンド</t>
    </rPh>
    <rPh sb="17" eb="18">
      <t>オヨ</t>
    </rPh>
    <phoneticPr fontId="1"/>
  </si>
  <si>
    <t>内示を受けたいので、別添書類を添えて、次のとおり申請します。</t>
    <phoneticPr fontId="1"/>
  </si>
  <si>
    <r>
      <t>消費量</t>
    </r>
    <r>
      <rPr>
        <sz val="12"/>
        <rFont val="ＭＳ 明朝"/>
        <family val="1"/>
        <charset val="128"/>
      </rPr>
      <t>（GWP換算数量kg）</t>
    </r>
    <r>
      <rPr>
        <sz val="16"/>
        <rFont val="ＭＳ 明朝"/>
        <family val="1"/>
        <charset val="128"/>
      </rPr>
      <t>= 製造数量 - 輸出用製造数量 + 輸入数量</t>
    </r>
    <rPh sb="0" eb="3">
      <t>ショウヒリョウ</t>
    </rPh>
    <rPh sb="16" eb="18">
      <t>セイゾウ</t>
    </rPh>
    <rPh sb="18" eb="20">
      <t>スウリョウ</t>
    </rPh>
    <rPh sb="28" eb="29">
      <t>スウ</t>
    </rPh>
    <rPh sb="33" eb="35">
      <t>ユニュウ</t>
    </rPh>
    <rPh sb="35" eb="37">
      <t>スウリョウ</t>
    </rPh>
    <phoneticPr fontId="1"/>
  </si>
  <si>
    <t>昨年度の申請基準値</t>
    <rPh sb="0" eb="3">
      <t>サクネンド</t>
    </rPh>
    <rPh sb="4" eb="6">
      <t>シンセイ</t>
    </rPh>
    <rPh sb="6" eb="9">
      <t>キジュンチ</t>
    </rPh>
    <phoneticPr fontId="1"/>
  </si>
  <si>
    <t>申請基準値</t>
    <rPh sb="0" eb="2">
      <t>シンセイ</t>
    </rPh>
    <rPh sb="2" eb="5">
      <t>キジュンチ</t>
    </rPh>
    <phoneticPr fontId="1"/>
  </si>
  <si>
    <t>(GWP換算数量kg)</t>
    <phoneticPr fontId="1"/>
  </si>
  <si>
    <t>規制年度割当て希望製造数量</t>
    <rPh sb="0" eb="2">
      <t>キセイ</t>
    </rPh>
    <rPh sb="2" eb="3">
      <t>ネン</t>
    </rPh>
    <rPh sb="3" eb="4">
      <t>ド</t>
    </rPh>
    <phoneticPr fontId="1"/>
  </si>
  <si>
    <t>　うち輸出用製造数量</t>
    <rPh sb="8" eb="10">
      <t>スウリョウ</t>
    </rPh>
    <phoneticPr fontId="1"/>
  </si>
  <si>
    <t>規制年度割当て希望輸入数量</t>
    <rPh sb="0" eb="2">
      <t>キセイ</t>
    </rPh>
    <rPh sb="2" eb="3">
      <t>ネン</t>
    </rPh>
    <rPh sb="3" eb="4">
      <t>ド</t>
    </rPh>
    <phoneticPr fontId="1"/>
  </si>
  <si>
    <t>（GWP換算数量kg）</t>
    <rPh sb="4" eb="6">
      <t>カンサン</t>
    </rPh>
    <rPh sb="6" eb="8">
      <t>スウリョウ</t>
    </rPh>
    <phoneticPr fontId="1"/>
  </si>
  <si>
    <t>希望消費数量</t>
    <rPh sb="0" eb="2">
      <t>キボウ</t>
    </rPh>
    <rPh sb="2" eb="4">
      <t>ショウヒ</t>
    </rPh>
    <rPh sb="4" eb="6">
      <t>スウリョウ</t>
    </rPh>
    <phoneticPr fontId="1"/>
  </si>
  <si>
    <t>判定</t>
    <rPh sb="0" eb="2">
      <t>ハンテイ</t>
    </rPh>
    <phoneticPr fontId="1"/>
  </si>
  <si>
    <t>超過量</t>
    <phoneticPr fontId="1"/>
  </si>
  <si>
    <t>直近の製造数量等の実績</t>
    <rPh sb="0" eb="2">
      <t>チョッキン</t>
    </rPh>
    <rPh sb="3" eb="5">
      <t>セイゾウ</t>
    </rPh>
    <rPh sb="5" eb="7">
      <t>スウリョウ</t>
    </rPh>
    <rPh sb="7" eb="8">
      <t>トウ</t>
    </rPh>
    <rPh sb="9" eb="11">
      <t>ジッセキ</t>
    </rPh>
    <phoneticPr fontId="1"/>
  </si>
  <si>
    <t>製造数量</t>
    <rPh sb="0" eb="2">
      <t>セイゾウ</t>
    </rPh>
    <rPh sb="2" eb="4">
      <t>スウリョウ</t>
    </rPh>
    <phoneticPr fontId="1"/>
  </si>
  <si>
    <t>輸入数量</t>
    <rPh sb="0" eb="2">
      <t>ユニュウ</t>
    </rPh>
    <rPh sb="2" eb="4">
      <t>スウリョウ</t>
    </rPh>
    <phoneticPr fontId="1"/>
  </si>
  <si>
    <t>別添様式１</t>
    <rPh sb="0" eb="2">
      <t>ベッテン</t>
    </rPh>
    <rPh sb="2" eb="4">
      <t>ヨウシキ</t>
    </rPh>
    <phoneticPr fontId="1"/>
  </si>
  <si>
    <t>申請基準値の設定並びに製造数量及び輸入数量の割当て内示申請書の根拠データ</t>
    <rPh sb="0" eb="2">
      <t>シンセイ</t>
    </rPh>
    <rPh sb="2" eb="5">
      <t>キジュンチ</t>
    </rPh>
    <rPh sb="6" eb="8">
      <t>セッテイ</t>
    </rPh>
    <rPh sb="8" eb="9">
      <t>ナラ</t>
    </rPh>
    <rPh sb="11" eb="13">
      <t>セイゾウ</t>
    </rPh>
    <rPh sb="13" eb="15">
      <t>スウリョウ</t>
    </rPh>
    <rPh sb="15" eb="16">
      <t>オヨ</t>
    </rPh>
    <rPh sb="17" eb="19">
      <t>ユニュウ</t>
    </rPh>
    <rPh sb="19" eb="21">
      <t>スウリョウ</t>
    </rPh>
    <rPh sb="22" eb="24">
      <t>ワリア</t>
    </rPh>
    <rPh sb="25" eb="27">
      <t>ナイジ</t>
    </rPh>
    <rPh sb="27" eb="30">
      <t>シンセイショ</t>
    </rPh>
    <rPh sb="31" eb="33">
      <t>コンキョ</t>
    </rPh>
    <phoneticPr fontId="1"/>
  </si>
  <si>
    <t>HFC-134</t>
    <phoneticPr fontId="1"/>
  </si>
  <si>
    <t>GWP</t>
    <phoneticPr fontId="1"/>
  </si>
  <si>
    <t>年</t>
    <rPh sb="0" eb="1">
      <t>ネン</t>
    </rPh>
    <phoneticPr fontId="1"/>
  </si>
  <si>
    <t>総計</t>
    <rPh sb="0" eb="2">
      <t>ソウケイ</t>
    </rPh>
    <phoneticPr fontId="1"/>
  </si>
  <si>
    <t>製造量（有姿kg）</t>
    <phoneticPr fontId="1"/>
  </si>
  <si>
    <t>GWP換算数量kg＼年</t>
    <rPh sb="10" eb="11">
      <t>ネン</t>
    </rPh>
    <phoneticPr fontId="1"/>
  </si>
  <si>
    <t>　うち輸出用製造量（有姿kg）</t>
    <phoneticPr fontId="1"/>
  </si>
  <si>
    <t>消費量</t>
    <rPh sb="0" eb="3">
      <t>ショウヒリョウ</t>
    </rPh>
    <phoneticPr fontId="1"/>
  </si>
  <si>
    <t>輸入量（有姿kg）</t>
    <phoneticPr fontId="1"/>
  </si>
  <si>
    <t>製造数量</t>
    <phoneticPr fontId="1"/>
  </si>
  <si>
    <t>製造数量（GWP換算数量kg）</t>
    <phoneticPr fontId="1"/>
  </si>
  <si>
    <t>　うち輸出用製造数量</t>
  </si>
  <si>
    <t>　うち輸出用製造数量（GWP換算数量kg）</t>
  </si>
  <si>
    <t>輸入数量</t>
    <phoneticPr fontId="1"/>
  </si>
  <si>
    <t>輸入数量（GWP換算数量kg）</t>
  </si>
  <si>
    <t>消費量（有姿kg）</t>
    <phoneticPr fontId="1"/>
  </si>
  <si>
    <t>消費数量（GWP換算数量kg）</t>
    <rPh sb="0" eb="2">
      <t>ショウヒ</t>
    </rPh>
    <rPh sb="2" eb="3">
      <t>スウ</t>
    </rPh>
    <rPh sb="3" eb="4">
      <t>リョウ</t>
    </rPh>
    <phoneticPr fontId="1"/>
  </si>
  <si>
    <t>HFC-134a</t>
    <phoneticPr fontId="1"/>
  </si>
  <si>
    <t>GWP</t>
  </si>
  <si>
    <t>　うち輸出用製造数量（有姿kg）</t>
    <phoneticPr fontId="1"/>
  </si>
  <si>
    <t>輸入量（有姿kg）</t>
  </si>
  <si>
    <t>製造数量（GWP換算数量kg）</t>
  </si>
  <si>
    <t>HFC-143</t>
    <phoneticPr fontId="1"/>
  </si>
  <si>
    <t>製造量（有姿kg）</t>
  </si>
  <si>
    <t>　うち輸出用製造量（有姿kg）</t>
  </si>
  <si>
    <t>消費数量（GWP換算数量kg）</t>
    <phoneticPr fontId="1"/>
  </si>
  <si>
    <t>HFC-245fa</t>
    <phoneticPr fontId="1"/>
  </si>
  <si>
    <t>HFC-365mfc</t>
    <phoneticPr fontId="1"/>
  </si>
  <si>
    <t>HFC-227ea</t>
    <phoneticPr fontId="1"/>
  </si>
  <si>
    <t>消費数量（GWP換算数量kg）</t>
  </si>
  <si>
    <t>HFC-236cb</t>
    <phoneticPr fontId="1"/>
  </si>
  <si>
    <t>HFC-236ea</t>
    <phoneticPr fontId="1"/>
  </si>
  <si>
    <t>HFC-236fa</t>
    <phoneticPr fontId="1"/>
  </si>
  <si>
    <t>HFC-245ca</t>
    <phoneticPr fontId="1"/>
  </si>
  <si>
    <t>HFC-43-10mee</t>
    <phoneticPr fontId="1"/>
  </si>
  <si>
    <t>HFC-32</t>
    <phoneticPr fontId="1"/>
  </si>
  <si>
    <t>HFC-125</t>
    <phoneticPr fontId="1"/>
  </si>
  <si>
    <t>HFC-143a</t>
    <phoneticPr fontId="1"/>
  </si>
  <si>
    <t>HFC-41</t>
    <phoneticPr fontId="1"/>
  </si>
  <si>
    <t>HFC-152</t>
    <phoneticPr fontId="1"/>
  </si>
  <si>
    <t>HFC-152a</t>
    <phoneticPr fontId="1"/>
  </si>
  <si>
    <t>HFC-23</t>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</si>
  <si>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</si>
  <si>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</si>
  <si>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</si>
  <si>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</si>
  <si>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HFC-227ea</t>
  </si>
  <si>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</si>
  <si>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</si>
  <si>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</si>
  <si>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</si>
  <si>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</si>
  <si>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</si>
  <si>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</si>
  <si>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</si>
  <si>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</si>
  <si>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</si>
  <si>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</si>
  <si>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</si>
  <si>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種類</t>
    <rPh sb="0" eb="2">
      <t>シュルイ</t>
    </rPh>
    <phoneticPr fontId="1"/>
  </si>
  <si>
    <t>GWP値</t>
    <rPh sb="3" eb="4">
      <t>チ</t>
    </rPh>
    <phoneticPr fontId="1"/>
  </si>
  <si>
    <t>○申請基準値算出</t>
    <rPh sb="1" eb="3">
      <t>シンセイ</t>
    </rPh>
    <rPh sb="3" eb="6">
      <t>キジュンチ</t>
    </rPh>
    <rPh sb="6" eb="8">
      <t>サンシュツ</t>
    </rPh>
    <phoneticPr fontId="1"/>
  </si>
  <si>
    <t>昨年の申請基準値</t>
    <rPh sb="0" eb="2">
      <t>サクネン</t>
    </rPh>
    <rPh sb="3" eb="5">
      <t>シンセイ</t>
    </rPh>
    <rPh sb="5" eb="8">
      <t>キジュンチ</t>
    </rPh>
    <phoneticPr fontId="1"/>
  </si>
  <si>
    <t>α</t>
    <phoneticPr fontId="1"/>
  </si>
  <si>
    <t>β</t>
    <phoneticPr fontId="1"/>
  </si>
  <si>
    <t>←計算式</t>
    <rPh sb="1" eb="4">
      <t>ケイサンシキ</t>
    </rPh>
    <phoneticPr fontId="1"/>
  </si>
  <si>
    <t>小数点一位を四捨五入</t>
    <rPh sb="0" eb="3">
      <t>ショウスウテン</t>
    </rPh>
    <rPh sb="3" eb="5">
      <t>イチイ</t>
    </rPh>
    <rPh sb="6" eb="10">
      <t>シシャゴニュウ</t>
    </rPh>
    <phoneticPr fontId="1"/>
  </si>
  <si>
    <t>→</t>
    <phoneticPr fontId="1"/>
  </si>
  <si>
    <t>実績値</t>
    <rPh sb="0" eb="2">
      <t>ジッセキ</t>
    </rPh>
    <rPh sb="2" eb="3">
      <t>チ</t>
    </rPh>
    <phoneticPr fontId="1"/>
  </si>
  <si>
    <t>実績値と見なし基準値の差</t>
    <rPh sb="0" eb="3">
      <t>ジッセキチ</t>
    </rPh>
    <rPh sb="4" eb="5">
      <t>ミ</t>
    </rPh>
    <rPh sb="7" eb="10">
      <t>キジュンチ</t>
    </rPh>
    <rPh sb="11" eb="12">
      <t>サ</t>
    </rPh>
    <phoneticPr fontId="1"/>
  </si>
  <si>
    <t>エラーの場合</t>
    <rPh sb="4" eb="6">
      <t>バアイ</t>
    </rPh>
    <phoneticPr fontId="1"/>
  </si>
  <si>
    <t>２０％より多い場合</t>
    <rPh sb="5" eb="6">
      <t>オオ</t>
    </rPh>
    <rPh sb="7" eb="9">
      <t>バアイ</t>
    </rPh>
    <phoneticPr fontId="1"/>
  </si>
  <si>
    <t>平均</t>
    <rPh sb="0" eb="2">
      <t>ヘイキン</t>
    </rPh>
    <phoneticPr fontId="1"/>
  </si>
  <si>
    <t>確定初年度の申請基準値</t>
    <rPh sb="0" eb="2">
      <t>カクテイ</t>
    </rPh>
    <rPh sb="2" eb="5">
      <t>ショネンド</t>
    </rPh>
    <rPh sb="6" eb="8">
      <t>シンセイ</t>
    </rPh>
    <rPh sb="8" eb="11">
      <t>キジュンチ</t>
    </rPh>
    <phoneticPr fontId="1"/>
  </si>
  <si>
    <t>これまでの実績１</t>
    <rPh sb="5" eb="7">
      <t>ジッセキ</t>
    </rPh>
    <phoneticPr fontId="1"/>
  </si>
  <si>
    <t>これまでの実績２</t>
    <rPh sb="5" eb="7">
      <t>ジッセキ</t>
    </rPh>
    <phoneticPr fontId="1"/>
  </si>
  <si>
    <t>これまでの実績３</t>
    <rPh sb="5" eb="7">
      <t>ジッセキ</t>
    </rPh>
    <phoneticPr fontId="1"/>
  </si>
  <si>
    <t>NO</t>
    <phoneticPr fontId="1"/>
  </si>
  <si>
    <t>規制対象年</t>
    <rPh sb="0" eb="2">
      <t>キセイ</t>
    </rPh>
    <rPh sb="2" eb="4">
      <t>タイショウ</t>
    </rPh>
    <rPh sb="4" eb="5">
      <t>ネン</t>
    </rPh>
    <phoneticPr fontId="1"/>
  </si>
  <si>
    <t>事業者名</t>
    <rPh sb="0" eb="3">
      <t>ジギョウシャ</t>
    </rPh>
    <rPh sb="3" eb="4">
      <t>メイ</t>
    </rPh>
    <phoneticPr fontId="1"/>
  </si>
  <si>
    <t>資格・代表者</t>
    <rPh sb="0" eb="2">
      <t>シカク</t>
    </rPh>
    <rPh sb="3" eb="6">
      <t>ダイヒョウシャ</t>
    </rPh>
    <phoneticPr fontId="1"/>
  </si>
  <si>
    <t>担当者</t>
    <rPh sb="0" eb="3">
      <t>タントウシャ</t>
    </rPh>
    <phoneticPr fontId="1"/>
  </si>
  <si>
    <t>割当て希望製造数量</t>
    <rPh sb="0" eb="2">
      <t>ワリア</t>
    </rPh>
    <rPh sb="3" eb="5">
      <t>キボウ</t>
    </rPh>
    <rPh sb="5" eb="7">
      <t>セイゾウ</t>
    </rPh>
    <rPh sb="7" eb="9">
      <t>スウリョウ</t>
    </rPh>
    <phoneticPr fontId="1"/>
  </si>
  <si>
    <t>うち輸出用製造数量</t>
    <phoneticPr fontId="1"/>
  </si>
  <si>
    <t>割当て希望輸入数量</t>
  </si>
  <si>
    <t>輸出用製造数量</t>
    <rPh sb="0" eb="3">
      <t>ユシュツヨウ</t>
    </rPh>
    <rPh sb="3" eb="5">
      <t>セイゾウ</t>
    </rPh>
    <rPh sb="5" eb="7">
      <t>スウリョウ</t>
    </rPh>
    <phoneticPr fontId="1"/>
  </si>
  <si>
    <t>その他特記すべき事項</t>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</si>
  <si>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</si>
  <si>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</si>
  <si>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</si>
  <si>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</si>
  <si>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</si>
  <si>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備考</t>
    <rPh sb="0" eb="2">
      <t>ビコウ</t>
    </rPh>
    <phoneticPr fontId="1"/>
  </si>
  <si>
    <t>物質毎の輸入数量</t>
    <rPh sb="0" eb="2">
      <t>ブッシツ</t>
    </rPh>
    <rPh sb="2" eb="3">
      <t>ゴト</t>
    </rPh>
    <rPh sb="4" eb="6">
      <t>ユニュウ</t>
    </rPh>
    <rPh sb="6" eb="8">
      <t>スウリョウ</t>
    </rPh>
    <phoneticPr fontId="1"/>
  </si>
  <si>
    <t>別添様式「特定物質代替物質の申請基準値の設定並びに製造数量及び輸入</t>
  </si>
  <si>
    <t>数量の割当て内示申請書の根拠データ」を添付すること。</t>
    <phoneticPr fontId="1"/>
  </si>
  <si>
    <t>書面により申請する場合、用紙の大きさは日本産業規格Ａ４とすること。</t>
  </si>
  <si>
    <t>申請内容について、必要に応じてヒアリング等を行う場合がある。</t>
    <phoneticPr fontId="1"/>
  </si>
  <si>
    <t>別添様式の他、参考となる書類を添付することができる。</t>
    <phoneticPr fontId="1"/>
  </si>
  <si>
    <t>１．</t>
    <phoneticPr fontId="1"/>
  </si>
  <si>
    <t>申請基準値（消費量）</t>
    <rPh sb="0" eb="2">
      <t>シンセイ</t>
    </rPh>
    <rPh sb="2" eb="5">
      <t>キジュンチ</t>
    </rPh>
    <rPh sb="6" eb="9">
      <t>ショウヒリョウ</t>
    </rPh>
    <phoneticPr fontId="1"/>
  </si>
  <si>
    <t>２．</t>
    <phoneticPr fontId="1"/>
  </si>
  <si>
    <t>３．</t>
    <phoneticPr fontId="1"/>
  </si>
  <si>
    <t>規制年度割当て希望製造数量及び希望輸入数量</t>
    <phoneticPr fontId="1"/>
  </si>
  <si>
    <t xml:space="preserve">備考 </t>
    <rPh sb="0" eb="2">
      <t>ビコウ</t>
    </rPh>
    <phoneticPr fontId="1"/>
  </si>
  <si>
    <t>1.</t>
    <phoneticPr fontId="1"/>
  </si>
  <si>
    <t>2.</t>
    <phoneticPr fontId="1"/>
  </si>
  <si>
    <t>3.</t>
    <phoneticPr fontId="1"/>
  </si>
  <si>
    <t>4.</t>
    <phoneticPr fontId="1"/>
  </si>
  <si>
    <t>2. 1月1日～12月31日の1年間の数量を記入すること。</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</si>
  <si>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</si>
  <si>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申請基準値の設定並びに製造数量及び輸入数量の</t>
  </si>
  <si>
    <t>割当て内示申請書</t>
  </si>
  <si>
    <r>
      <rPr>
        <sz val="11"/>
        <color rgb="FFC00000"/>
        <rFont val="游ゴシック"/>
        <family val="3"/>
        <charset val="128"/>
        <scheme val="minor"/>
      </rPr>
      <t>2025年</t>
    </r>
    <r>
      <rPr>
        <sz val="11"/>
        <rFont val="游ゴシック"/>
        <family val="3"/>
        <charset val="128"/>
        <scheme val="minor"/>
      </rPr>
      <t>の使用見通し</t>
    </r>
    <r>
      <rPr>
        <sz val="11"/>
        <color theme="1"/>
        <rFont val="游ゴシック"/>
        <family val="2"/>
        <charset val="128"/>
        <scheme val="minor"/>
      </rPr>
      <t>（国全体）</t>
    </r>
    <rPh sb="4" eb="5">
      <t>ネン</t>
    </rPh>
    <rPh sb="6" eb="8">
      <t>シヨウ</t>
    </rPh>
    <rPh sb="8" eb="10">
      <t>ミトオ</t>
    </rPh>
    <rPh sb="12" eb="13">
      <t>クニ</t>
    </rPh>
    <rPh sb="13" eb="15">
      <t>ゼンタイ</t>
    </rPh>
    <phoneticPr fontId="1"/>
  </si>
  <si>
    <r>
      <rPr>
        <sz val="11"/>
        <color rgb="FFC00000"/>
        <rFont val="游ゴシック"/>
        <family val="3"/>
        <charset val="128"/>
        <scheme val="minor"/>
      </rPr>
      <t>2029年</t>
    </r>
    <r>
      <rPr>
        <sz val="11"/>
        <color theme="1"/>
        <rFont val="游ゴシック"/>
        <family val="2"/>
        <charset val="128"/>
        <scheme val="minor"/>
      </rPr>
      <t>の使用見通し（国全体）</t>
    </r>
    <rPh sb="4" eb="5">
      <t>ネン</t>
    </rPh>
    <rPh sb="6" eb="8">
      <t>シヨウ</t>
    </rPh>
    <rPh sb="8" eb="10">
      <t>ミトオ</t>
    </rPh>
    <rPh sb="12" eb="13">
      <t>クニ</t>
    </rPh>
    <rPh sb="13" eb="15">
      <t>ゼンタイ</t>
    </rPh>
    <phoneticPr fontId="1"/>
  </si>
  <si>
    <t>γ1</t>
    <phoneticPr fontId="1"/>
  </si>
  <si>
    <t>※γ1算出根拠</t>
    <rPh sb="3" eb="5">
      <t>サンシュツ</t>
    </rPh>
    <rPh sb="5" eb="7">
      <t>コンキョ</t>
    </rPh>
    <phoneticPr fontId="1"/>
  </si>
  <si>
    <t>みなし申請基準値（前年度）</t>
    <rPh sb="3" eb="5">
      <t>シンセイ</t>
    </rPh>
    <rPh sb="5" eb="8">
      <t>キジュンチ</t>
    </rPh>
    <rPh sb="9" eb="12">
      <t>ゼンネンド</t>
    </rPh>
    <phoneticPr fontId="1"/>
  </si>
  <si>
    <t>申請基準値（前年度）</t>
    <rPh sb="0" eb="2">
      <t>シンセイ</t>
    </rPh>
    <rPh sb="2" eb="5">
      <t>キジュンチ</t>
    </rPh>
    <rPh sb="6" eb="7">
      <t>ゼン</t>
    </rPh>
    <rPh sb="7" eb="8">
      <t>ネン</t>
    </rPh>
    <rPh sb="8" eb="9">
      <t>ド</t>
    </rPh>
    <phoneticPr fontId="1"/>
  </si>
  <si>
    <t>前年基準値×(1-γ)</t>
    <rPh sb="0" eb="1">
      <t>ゼン</t>
    </rPh>
    <rPh sb="1" eb="2">
      <t>ネン</t>
    </rPh>
    <rPh sb="2" eb="5">
      <t>キジュンチ</t>
    </rPh>
    <phoneticPr fontId="1"/>
  </si>
  <si>
    <t>前年の申請基準値</t>
    <rPh sb="0" eb="2">
      <t>ゼンネン</t>
    </rPh>
    <rPh sb="3" eb="5">
      <t>シンセイ</t>
    </rPh>
    <rPh sb="5" eb="8">
      <t>キジュンチ</t>
    </rPh>
    <phoneticPr fontId="1"/>
  </si>
  <si>
    <t>申請日</t>
    <rPh sb="0" eb="3">
      <t>シンセイビ</t>
    </rPh>
    <phoneticPr fontId="1"/>
  </si>
  <si>
    <t xml:space="preserve"> &lt; 資格（役職名）と代表者名を記載のこと</t>
    <rPh sb="3" eb="5">
      <t>シカク</t>
    </rPh>
    <rPh sb="6" eb="9">
      <t>ヤクショクメイ</t>
    </rPh>
    <rPh sb="11" eb="14">
      <t>ダイヒョウシャ</t>
    </rPh>
    <rPh sb="14" eb="15">
      <t>メイ</t>
    </rPh>
    <rPh sb="16" eb="18">
      <t>キサイ</t>
    </rPh>
    <phoneticPr fontId="1"/>
  </si>
  <si>
    <t>＜１３桁</t>
    <rPh sb="3" eb="4">
      <t>ケタ</t>
    </rPh>
    <phoneticPr fontId="1"/>
  </si>
  <si>
    <t>　＜（F31）セルは、（C28）セル「昨年度の申請基準値」の記入により、自動表示</t>
    <rPh sb="19" eb="22">
      <t>サクネンド</t>
    </rPh>
    <rPh sb="23" eb="25">
      <t>シンセイ</t>
    </rPh>
    <rPh sb="25" eb="28">
      <t>キジュンチ</t>
    </rPh>
    <rPh sb="30" eb="32">
      <t>キニュウ</t>
    </rPh>
    <rPh sb="36" eb="38">
      <t>ジドウ</t>
    </rPh>
    <rPh sb="38" eb="40">
      <t>ヒョウジ</t>
    </rPh>
    <phoneticPr fontId="1"/>
  </si>
  <si>
    <t>　＜（C21）セルは、（I7）セル「申請年」を決定後に自動表示</t>
    <rPh sb="23" eb="25">
      <t>ケッテイ</t>
    </rPh>
    <rPh sb="25" eb="26">
      <t>ゴ</t>
    </rPh>
    <rPh sb="27" eb="29">
      <t>ジドウ</t>
    </rPh>
    <rPh sb="29" eb="31">
      <t>ヒョウジ</t>
    </rPh>
    <phoneticPr fontId="1"/>
  </si>
  <si>
    <t>　＜（C34）～（C37）セルは、（I7）セル「申請年」を決定後に自動表示</t>
    <rPh sb="29" eb="31">
      <t>ケッテイ</t>
    </rPh>
    <rPh sb="31" eb="32">
      <t>ゴ</t>
    </rPh>
    <rPh sb="33" eb="35">
      <t>ジドウ</t>
    </rPh>
    <rPh sb="35" eb="37">
      <t>ヒョウジ</t>
    </rPh>
    <phoneticPr fontId="1"/>
  </si>
  <si>
    <t>　＜（I44）～（M44）セルは、（I7）セル「申請年」を決定後に自動表示</t>
    <rPh sb="29" eb="31">
      <t>ケッテイ</t>
    </rPh>
    <rPh sb="31" eb="32">
      <t>ゴ</t>
    </rPh>
    <rPh sb="33" eb="35">
      <t>ジドウ</t>
    </rPh>
    <rPh sb="35" eb="37">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</si>
</sst>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Red]\(#,##0\)"/>
    <numFmt numFmtId="178" formatCode="0_ "/>
    <numFmt numFmtId="179" formatCode="General&quot;年&quot;"/>
    <numFmt numFmtId="180" formatCode="General&quot;規制年度（希望数量）&quot;"/>
    <numFmt numFmtId="181" formatCode="General&quot;規制&quot;"/>
    <numFmt numFmtId="182" formatCode="#,##0.000_ "/>
    <numFmt numFmtId="183" formatCode="&quot;物質名&quot;\ \ @"/>
    <numFmt numFmtId="184" formatCode="#,##0\ &quot;GWPkg&quot;"/>
    <numFmt numFmtId="185" formatCode="General\ "/>
    <numFmt numFmtId="186" formatCode="&quot;1. &quot;General&quot;規制年度は希望（予定）数量を記入すること。&quot;"/>
    <numFmt numFmtId="187" formatCode="0.0000000_ "/>
    <numFmt numFmtId="188" formatCode="0_);[Red]\(0\)"/>
    <numFmt numFmtId="189" formatCode="m&quot;月&quot;d&quot;日&quot;;@"/>
  </numFmts>
  <fonts count="39">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name val="Century"/>
      <family val="1"/>
    </font>
    <font>
      <sz val="12"/>
      <color theme="1"/>
      <name val="ＭＳ 明朝"/>
      <family val="1"/>
      <charset val="128"/>
    </font>
    <font>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6"/>
      <color theme="0"/>
      <name val="ＭＳ 明朝"/>
      <family val="1"/>
      <charset val="128"/>
    </font>
    <font>
      <sz val="18"/>
      <color theme="1"/>
      <name val="ＭＳ 明朝"/>
      <family val="1"/>
      <charset val="128"/>
    </font>
    <font>
      <sz val="10.5"/>
      <name val="游ゴシック"/>
      <family val="2"/>
      <charset val="128"/>
    </font>
    <font>
      <b/>
      <sz val="14"/>
      <color theme="1"/>
      <name val="游ゴシック"/>
      <family val="3"/>
      <charset val="128"/>
      <scheme val="minor"/>
    </font>
    <font>
      <sz val="16"/>
      <name val="ＭＳ 明朝"/>
      <family val="1"/>
      <charset val="128"/>
    </font>
    <font>
      <b/>
      <sz val="16"/>
      <color theme="1"/>
      <name val="ＭＳ 明朝"/>
      <family val="1"/>
      <charset val="128"/>
    </font>
    <font>
      <sz val="14"/>
      <color theme="1"/>
      <name val="游ゴシック"/>
      <family val="3"/>
      <charset val="128"/>
      <scheme val="minor"/>
    </font>
    <font>
      <sz val="14"/>
      <color rgb="FFFF0000"/>
      <name val="游ゴシック"/>
      <family val="3"/>
      <charset val="128"/>
      <scheme val="minor"/>
    </font>
    <font>
      <sz val="12"/>
      <name val="ＭＳ 明朝"/>
      <family val="1"/>
      <charset val="128"/>
    </font>
    <font>
      <sz val="10"/>
      <color theme="1"/>
      <name val="ＭＳ 明朝"/>
      <family val="1"/>
      <charset val="128"/>
    </font>
    <font>
      <sz val="11"/>
      <name val="游ゴシック"/>
      <family val="2"/>
      <charset val="128"/>
      <scheme val="minor"/>
    </font>
    <font>
      <sz val="11"/>
      <color theme="0" tint="-0.34998626667073579"/>
      <name val="游ゴシック"/>
      <family val="2"/>
      <charset val="128"/>
      <scheme val="minor"/>
    </font>
    <font>
      <sz val="11"/>
      <color rgb="FFFF0000"/>
      <name val="游ゴシック"/>
      <family val="2"/>
      <charset val="128"/>
      <scheme val="minor"/>
    </font>
    <font>
      <sz val="22"/>
      <color indexed="81"/>
      <name val="MS P ゴシック"/>
      <family val="3"/>
      <charset val="128"/>
    </font>
    <font>
      <sz val="11"/>
      <color rgb="FFC00000"/>
      <name val="游ゴシック"/>
      <family val="2"/>
      <charset val="128"/>
      <scheme val="minor"/>
    </font>
    <font>
      <sz val="11"/>
      <color theme="1"/>
      <name val="游ゴシック"/>
      <family val="3"/>
      <charset val="128"/>
      <scheme val="minor"/>
    </font>
    <font>
      <sz val="11"/>
      <color rgb="FFC00000"/>
      <name val="游ゴシック"/>
      <family val="3"/>
      <charset val="128"/>
      <scheme val="minor"/>
    </font>
    <font>
      <sz val="11"/>
      <name val="游ゴシック"/>
      <family val="3"/>
      <charset val="128"/>
      <scheme val="minor"/>
    </font>
    <font>
      <sz val="10"/>
      <color theme="1"/>
      <name val="游ゴシック"/>
      <family val="2"/>
      <charset val="128"/>
      <scheme val="minor"/>
    </font>
    <font>
      <sz val="15"/>
      <name val="ＭＳ 明朝"/>
      <family val="1"/>
      <charset val="128"/>
    </font>
    <font>
      <sz val="15"/>
      <name val="游ゴシック"/>
      <family val="2"/>
      <charset val="128"/>
      <scheme val="minor"/>
    </font>
    <font>
      <sz val="15"/>
      <color theme="1"/>
      <name val="ＭＳ 明朝"/>
      <family val="1"/>
      <charset val="128"/>
    </font>
    <font>
      <sz val="15"/>
      <color theme="1"/>
      <name val="游ゴシック"/>
      <family val="2"/>
      <charset val="128"/>
      <scheme val="minor"/>
    </font>
    <font>
      <sz val="10.5"/>
      <color theme="1"/>
      <name val="ＭＳ 明朝"/>
      <family val="1"/>
      <charset val="128"/>
    </font>
    <font>
      <sz val="13"/>
      <color theme="1"/>
      <name val="ＭＳ 明朝"/>
      <family val="1"/>
      <charset val="128"/>
    </font>
    <font>
      <sz val="14"/>
      <color theme="1"/>
      <name val="ＭＳ 明朝"/>
      <family val="1"/>
    </font>
    <font>
      <sz val="20"/>
      <color theme="0" tint="-0.34998626667073579"/>
      <name val="ＭＳ 明朝"/>
      <family val="1"/>
      <charset val="128"/>
    </font>
  </fonts>
  <fills count="13">
    <fill>
      <patternFill patternType="none"/>
    </fill>
    <fill>
      <patternFill patternType="gray125"/>
    </fill>
    <fill>
      <patternFill patternType="solid">
        <fgColor theme="0" tint="-0.249977111117893"/>
        <bgColor indexed="64"/>
      </patternFill>
    </fill>
    <fill>
      <patternFill patternType="solid">
        <fgColor rgb="FF0070C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rgb="FFFCE4D6"/>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187">
    <xf numFmtId="0" fontId="0" fillId="0" borderId="0" xfId="0">
      <alignment vertical="center"/>
    </xf>
    <xf numFmtId="0" fontId="0" fillId="0" borderId="1" xfId="0" applyBorder="1">
      <alignment vertical="center"/>
    </xf>
    <xf numFmtId="0" fontId="0" fillId="2" borderId="1" xfId="0" applyFill="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right" vertical="center"/>
    </xf>
    <xf numFmtId="0" fontId="4" fillId="0" borderId="0" xfId="0" applyFont="1" applyAlignment="1">
      <alignment vertical="center" wrapText="1"/>
    </xf>
    <xf numFmtId="0" fontId="2" fillId="0" borderId="0" xfId="0" applyFont="1">
      <alignmen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8" fillId="0" borderId="0" xfId="0" applyFont="1">
      <alignment vertical="center"/>
    </xf>
    <xf numFmtId="0" fontId="10" fillId="0" borderId="0" xfId="0" applyFont="1">
      <alignment vertical="center"/>
    </xf>
    <xf numFmtId="0" fontId="11" fillId="0" borderId="0" xfId="0" applyFont="1">
      <alignment vertical="center"/>
    </xf>
    <xf numFmtId="0" fontId="7" fillId="0" borderId="0" xfId="0" applyFont="1" applyAlignment="1">
      <alignment vertical="center" wrapText="1"/>
    </xf>
    <xf numFmtId="0" fontId="13" fillId="0" borderId="0" xfId="0" applyFont="1">
      <alignment vertical="center"/>
    </xf>
    <xf numFmtId="0" fontId="7" fillId="0" borderId="0" xfId="0" applyFont="1">
      <alignment vertical="center"/>
    </xf>
    <xf numFmtId="0" fontId="10" fillId="0" borderId="1" xfId="0" applyFont="1" applyBorder="1">
      <alignment vertical="center"/>
    </xf>
    <xf numFmtId="0" fontId="8" fillId="0" borderId="5" xfId="0" applyFont="1" applyBorder="1">
      <alignment vertical="center"/>
    </xf>
    <xf numFmtId="0" fontId="9" fillId="0" borderId="0" xfId="0" applyFont="1" applyAlignment="1">
      <alignment horizontal="center" vertical="center" wrapText="1"/>
    </xf>
    <xf numFmtId="0" fontId="10" fillId="5" borderId="1" xfId="0" applyFont="1" applyFill="1" applyBorder="1">
      <alignment vertical="center"/>
    </xf>
    <xf numFmtId="0" fontId="11" fillId="0" borderId="2" xfId="0" applyFont="1" applyBorder="1">
      <alignment vertical="center"/>
    </xf>
    <xf numFmtId="0" fontId="11" fillId="0" borderId="5" xfId="0" applyFont="1" applyBorder="1">
      <alignment vertical="center"/>
    </xf>
    <xf numFmtId="0" fontId="11" fillId="0" borderId="4" xfId="0" applyFont="1" applyBorder="1">
      <alignment vertical="center"/>
    </xf>
    <xf numFmtId="0" fontId="0" fillId="0" borderId="5" xfId="0" applyBorder="1">
      <alignment vertical="center"/>
    </xf>
    <xf numFmtId="0" fontId="9" fillId="0" borderId="0" xfId="0" applyFont="1" applyAlignment="1">
      <alignment vertical="center" wrapText="1"/>
    </xf>
    <xf numFmtId="0" fontId="18" fillId="0" borderId="0" xfId="0" applyFont="1">
      <alignment vertical="center"/>
    </xf>
    <xf numFmtId="0" fontId="11" fillId="0" borderId="1" xfId="0" applyFont="1" applyBorder="1">
      <alignment vertical="center"/>
    </xf>
    <xf numFmtId="0" fontId="8" fillId="0" borderId="4" xfId="0" applyFont="1" applyBorder="1">
      <alignment vertical="center"/>
    </xf>
    <xf numFmtId="0" fontId="0" fillId="0" borderId="4" xfId="0" applyBorder="1">
      <alignment vertical="center"/>
    </xf>
    <xf numFmtId="0" fontId="8" fillId="0" borderId="1" xfId="0" applyFont="1" applyBorder="1">
      <alignment vertical="center"/>
    </xf>
    <xf numFmtId="0" fontId="8" fillId="0" borderId="0" xfId="0" applyFont="1" applyAlignment="1">
      <alignment vertical="center" wrapText="1"/>
    </xf>
    <xf numFmtId="0" fontId="16" fillId="0" borderId="0" xfId="0" applyFont="1" applyAlignment="1">
      <alignment vertical="center" wrapText="1"/>
    </xf>
    <xf numFmtId="0" fontId="19" fillId="0" borderId="0" xfId="0" applyFont="1">
      <alignment vertical="center"/>
    </xf>
    <xf numFmtId="176" fontId="10" fillId="5" borderId="1" xfId="0" applyNumberFormat="1" applyFont="1" applyFill="1" applyBorder="1">
      <alignment vertical="center"/>
    </xf>
    <xf numFmtId="176" fontId="10" fillId="0" borderId="1" xfId="0" applyNumberFormat="1" applyFont="1" applyBorder="1">
      <alignment vertical="center"/>
    </xf>
    <xf numFmtId="177" fontId="10" fillId="0" borderId="1" xfId="0" applyNumberFormat="1" applyFont="1" applyBorder="1">
      <alignment vertical="center"/>
    </xf>
    <xf numFmtId="177" fontId="0" fillId="0" borderId="0" xfId="0" applyNumberFormat="1">
      <alignment vertical="center"/>
    </xf>
    <xf numFmtId="177" fontId="11" fillId="0" borderId="1" xfId="0" applyNumberFormat="1" applyFont="1" applyBorder="1">
      <alignment vertical="center"/>
    </xf>
    <xf numFmtId="177" fontId="10" fillId="5" borderId="1" xfId="0" applyNumberFormat="1" applyFont="1" applyFill="1" applyBorder="1">
      <alignment vertical="center"/>
    </xf>
    <xf numFmtId="177" fontId="10" fillId="0" borderId="0" xfId="0" applyNumberFormat="1" applyFont="1">
      <alignment vertical="center"/>
    </xf>
    <xf numFmtId="176" fontId="10" fillId="0" borderId="0" xfId="0" applyNumberFormat="1" applyFont="1">
      <alignment vertical="center"/>
    </xf>
    <xf numFmtId="176" fontId="0" fillId="0" borderId="0" xfId="0" applyNumberFormat="1">
      <alignment vertical="center"/>
    </xf>
    <xf numFmtId="176" fontId="16" fillId="0" borderId="0" xfId="0" applyNumberFormat="1" applyFont="1" applyAlignment="1">
      <alignment vertical="center" wrapText="1"/>
    </xf>
    <xf numFmtId="176" fontId="11" fillId="0" borderId="0" xfId="0" applyNumberFormat="1" applyFont="1">
      <alignment vertical="center"/>
    </xf>
    <xf numFmtId="177" fontId="16" fillId="0" borderId="0" xfId="0" applyNumberFormat="1" applyFont="1" applyAlignment="1">
      <alignment vertical="center" wrapText="1"/>
    </xf>
    <xf numFmtId="177" fontId="11" fillId="0" borderId="0" xfId="0" applyNumberFormat="1" applyFont="1" applyAlignment="1">
      <alignment horizontal="center" vertical="center"/>
    </xf>
    <xf numFmtId="177" fontId="8" fillId="0" borderId="0" xfId="0" applyNumberFormat="1" applyFont="1">
      <alignment vertical="center"/>
    </xf>
    <xf numFmtId="177" fontId="17" fillId="0" borderId="3" xfId="0" applyNumberFormat="1" applyFont="1" applyBorder="1">
      <alignment vertical="center"/>
    </xf>
    <xf numFmtId="177" fontId="8" fillId="0" borderId="3" xfId="0" applyNumberFormat="1" applyFont="1" applyBorder="1">
      <alignment vertical="center"/>
    </xf>
    <xf numFmtId="177" fontId="7" fillId="0" borderId="3" xfId="0" applyNumberFormat="1" applyFont="1" applyBorder="1">
      <alignment vertical="center"/>
    </xf>
    <xf numFmtId="176" fontId="8" fillId="0" borderId="0" xfId="0" applyNumberFormat="1" applyFont="1">
      <alignment vertical="center"/>
    </xf>
    <xf numFmtId="176" fontId="17" fillId="0" borderId="3" xfId="0" applyNumberFormat="1" applyFont="1" applyBorder="1">
      <alignment vertical="center"/>
    </xf>
    <xf numFmtId="176" fontId="0" fillId="0" borderId="3" xfId="0" applyNumberFormat="1" applyBorder="1">
      <alignment vertical="center"/>
    </xf>
    <xf numFmtId="176" fontId="11" fillId="0" borderId="1" xfId="0" applyNumberFormat="1" applyFont="1" applyBorder="1" applyAlignment="1">
      <alignment horizontal="center" vertical="center"/>
    </xf>
    <xf numFmtId="176" fontId="7" fillId="0" borderId="0" xfId="0" applyNumberFormat="1" applyFont="1" applyAlignment="1">
      <alignment horizontal="right" vertical="center"/>
    </xf>
    <xf numFmtId="176" fontId="11" fillId="0" borderId="1" xfId="0" applyNumberFormat="1" applyFont="1" applyBorder="1">
      <alignment vertical="center"/>
    </xf>
    <xf numFmtId="176" fontId="0" fillId="0" borderId="5" xfId="0" applyNumberFormat="1" applyBorder="1">
      <alignment vertical="center"/>
    </xf>
    <xf numFmtId="176" fontId="11" fillId="0" borderId="5" xfId="0" applyNumberFormat="1" applyFont="1" applyBorder="1">
      <alignment vertical="center"/>
    </xf>
    <xf numFmtId="176" fontId="0" fillId="0" borderId="4" xfId="0" applyNumberFormat="1" applyBorder="1">
      <alignment vertical="center"/>
    </xf>
    <xf numFmtId="177" fontId="0" fillId="0" borderId="3" xfId="0" applyNumberFormat="1" applyBorder="1">
      <alignment vertical="center"/>
    </xf>
    <xf numFmtId="0" fontId="23" fillId="0" borderId="0" xfId="0" applyFont="1">
      <alignment vertical="center"/>
    </xf>
    <xf numFmtId="177" fontId="23" fillId="0" borderId="0" xfId="0" applyNumberFormat="1" applyFont="1">
      <alignment vertical="center"/>
    </xf>
    <xf numFmtId="0" fontId="24" fillId="0" borderId="0" xfId="0" applyFont="1">
      <alignment vertical="center"/>
    </xf>
    <xf numFmtId="176" fontId="24" fillId="0" borderId="0" xfId="0" applyNumberFormat="1" applyFont="1">
      <alignment vertical="center"/>
    </xf>
    <xf numFmtId="177" fontId="10" fillId="6" borderId="1" xfId="0" applyNumberFormat="1" applyFont="1" applyFill="1" applyBorder="1" applyProtection="1">
      <alignment vertical="center"/>
      <protection locked="0"/>
    </xf>
    <xf numFmtId="0" fontId="14" fillId="0" borderId="0" xfId="0" applyFont="1" applyAlignment="1">
      <alignment vertical="center" wrapText="1"/>
    </xf>
    <xf numFmtId="179" fontId="10" fillId="0" borderId="1" xfId="0" applyNumberFormat="1" applyFont="1" applyBorder="1" applyAlignment="1">
      <alignment horizontal="center" vertical="center"/>
    </xf>
    <xf numFmtId="180" fontId="10" fillId="0" borderId="1" xfId="0" applyNumberFormat="1" applyFont="1" applyBorder="1" applyAlignment="1">
      <alignment horizontal="center" vertical="center"/>
    </xf>
    <xf numFmtId="178" fontId="11" fillId="6" borderId="0" xfId="0" applyNumberFormat="1" applyFont="1" applyFill="1" applyProtection="1">
      <alignment vertical="center"/>
      <protection locked="0"/>
    </xf>
    <xf numFmtId="0" fontId="11" fillId="6" borderId="0" xfId="0" applyFont="1" applyFill="1" applyProtection="1">
      <alignment vertical="center"/>
      <protection locked="0"/>
    </xf>
    <xf numFmtId="0" fontId="0" fillId="0" borderId="13" xfId="0" applyBorder="1">
      <alignment vertical="center"/>
    </xf>
    <xf numFmtId="0" fontId="22" fillId="0" borderId="1" xfId="0" applyFont="1"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5" fillId="0" borderId="18" xfId="0" applyFont="1" applyBorder="1">
      <alignment vertical="center"/>
    </xf>
    <xf numFmtId="0" fontId="0" fillId="0" borderId="19" xfId="0" applyBorder="1">
      <alignment vertical="center"/>
    </xf>
    <xf numFmtId="0" fontId="0" fillId="0" borderId="20" xfId="0" applyBorder="1">
      <alignment vertical="center"/>
    </xf>
    <xf numFmtId="0" fontId="23" fillId="0" borderId="0" xfId="0" applyFont="1" applyProtection="1">
      <alignment vertical="center"/>
      <protection locked="0"/>
    </xf>
    <xf numFmtId="10" fontId="0" fillId="0" borderId="1" xfId="0" applyNumberFormat="1" applyBorder="1">
      <alignment vertical="center"/>
    </xf>
    <xf numFmtId="0" fontId="11" fillId="9" borderId="0" xfId="0" applyFont="1" applyFill="1" applyAlignment="1" applyProtection="1">
      <alignment horizontal="center" vertical="center" wrapText="1"/>
      <protection locked="0"/>
    </xf>
    <xf numFmtId="0" fontId="26" fillId="0" borderId="16" xfId="0" applyFont="1" applyBorder="1">
      <alignment vertical="center"/>
    </xf>
    <xf numFmtId="0" fontId="26" fillId="0" borderId="0" xfId="0" applyFont="1">
      <alignment vertical="center"/>
    </xf>
    <xf numFmtId="182" fontId="26" fillId="2" borderId="1" xfId="0" applyNumberFormat="1" applyFont="1" applyFill="1" applyBorder="1">
      <alignment vertical="center"/>
    </xf>
    <xf numFmtId="0" fontId="27" fillId="0" borderId="1" xfId="0" applyFont="1" applyBorder="1">
      <alignment vertical="center"/>
    </xf>
    <xf numFmtId="0" fontId="0" fillId="0" borderId="21" xfId="0" applyBorder="1">
      <alignment vertical="center"/>
    </xf>
    <xf numFmtId="0" fontId="0" fillId="0" borderId="22" xfId="0" applyBorder="1">
      <alignment vertical="center"/>
    </xf>
    <xf numFmtId="176" fontId="30" fillId="0" borderId="6" xfId="0" applyNumberFormat="1" applyFont="1" applyBorder="1">
      <alignment vertical="center"/>
    </xf>
    <xf numFmtId="176" fontId="35" fillId="0" borderId="3" xfId="0" applyNumberFormat="1" applyFont="1" applyBorder="1">
      <alignment vertical="center"/>
    </xf>
    <xf numFmtId="176" fontId="36" fillId="0" borderId="2" xfId="0" applyNumberFormat="1" applyFont="1" applyBorder="1">
      <alignment vertical="center"/>
    </xf>
    <xf numFmtId="0" fontId="11" fillId="0" borderId="0" xfId="0" applyFont="1" applyAlignment="1">
      <alignment horizontal="center" vertical="center"/>
    </xf>
    <xf numFmtId="176" fontId="10" fillId="0" borderId="1" xfId="0" applyNumberFormat="1" applyFont="1" applyBorder="1" applyAlignment="1">
      <alignment horizontal="center" vertical="center"/>
    </xf>
    <xf numFmtId="0" fontId="10" fillId="0" borderId="23" xfId="0" applyFont="1" applyBorder="1" applyAlignment="1">
      <alignment horizontal="center" vertical="center"/>
    </xf>
    <xf numFmtId="177" fontId="10" fillId="0" borderId="23" xfId="0" applyNumberFormat="1" applyFont="1" applyBorder="1" applyProtection="1">
      <alignment vertical="center"/>
      <protection locked="0"/>
    </xf>
    <xf numFmtId="177" fontId="10" fillId="0" borderId="23" xfId="0" applyNumberFormat="1" applyFont="1" applyBorder="1">
      <alignment vertical="center"/>
    </xf>
    <xf numFmtId="0" fontId="10" fillId="0" borderId="23" xfId="0" applyFont="1" applyBorder="1">
      <alignment vertical="center"/>
    </xf>
    <xf numFmtId="179" fontId="10" fillId="0" borderId="23" xfId="0" applyNumberFormat="1" applyFont="1" applyBorder="1" applyAlignment="1">
      <alignment horizontal="center" vertical="center"/>
    </xf>
    <xf numFmtId="177" fontId="11" fillId="0" borderId="23" xfId="0" applyNumberFormat="1" applyFont="1" applyBorder="1">
      <alignment vertical="center"/>
    </xf>
    <xf numFmtId="0" fontId="0" fillId="0" borderId="0" xfId="0" applyAlignment="1">
      <alignment horizontal="lef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vertical="center"/>
    </xf>
    <xf numFmtId="183" fontId="10" fillId="0" borderId="0" xfId="0" applyNumberFormat="1" applyFont="1">
      <alignment vertical="center"/>
    </xf>
    <xf numFmtId="177" fontId="10" fillId="10" borderId="1" xfId="0" applyNumberFormat="1" applyFont="1" applyFill="1" applyBorder="1">
      <alignment vertical="center"/>
    </xf>
    <xf numFmtId="176" fontId="10" fillId="10" borderId="1" xfId="0" applyNumberFormat="1" applyFont="1" applyFill="1" applyBorder="1">
      <alignment vertical="center"/>
    </xf>
    <xf numFmtId="184" fontId="10" fillId="11" borderId="1" xfId="0" applyNumberFormat="1" applyFont="1" applyFill="1" applyBorder="1">
      <alignment vertical="center"/>
    </xf>
    <xf numFmtId="176" fontId="10" fillId="11" borderId="1" xfId="0" applyNumberFormat="1" applyFont="1" applyFill="1" applyBorder="1">
      <alignment vertical="center"/>
    </xf>
    <xf numFmtId="177" fontId="10" fillId="11" borderId="1" xfId="0" applyNumberFormat="1" applyFont="1" applyFill="1" applyBorder="1">
      <alignment vertical="center"/>
    </xf>
    <xf numFmtId="176" fontId="10" fillId="10" borderId="1" xfId="0" applyNumberFormat="1" applyFont="1" applyFill="1" applyBorder="1" applyAlignment="1">
      <alignment horizontal="center" vertical="center"/>
    </xf>
    <xf numFmtId="176" fontId="10" fillId="11" borderId="1" xfId="0" applyNumberFormat="1" applyFont="1" applyFill="1" applyBorder="1" applyAlignment="1">
      <alignment horizontal="center" vertical="center"/>
    </xf>
    <xf numFmtId="176" fontId="10" fillId="9" borderId="1" xfId="0" applyNumberFormat="1" applyFont="1" applyFill="1" applyBorder="1" applyProtection="1">
      <alignment vertical="center"/>
      <protection locked="0"/>
    </xf>
    <xf numFmtId="0" fontId="37" fillId="0" borderId="0" xfId="0" applyFont="1">
      <alignment vertical="center"/>
    </xf>
    <xf numFmtId="185" fontId="10" fillId="0" borderId="0" xfId="0" applyNumberFormat="1" applyFont="1">
      <alignment vertical="center"/>
    </xf>
    <xf numFmtId="176" fontId="10" fillId="12" borderId="1" xfId="0" applyNumberFormat="1" applyFont="1" applyFill="1" applyBorder="1" applyProtection="1">
      <alignment vertical="center"/>
      <protection locked="0"/>
    </xf>
    <xf numFmtId="176" fontId="10" fillId="12" borderId="1" xfId="0" applyNumberFormat="1" applyFont="1" applyFill="1" applyBorder="1" applyAlignment="1" applyProtection="1">
      <alignment horizontal="center" vertical="center"/>
      <protection locked="0"/>
    </xf>
    <xf numFmtId="49" fontId="11" fillId="0" borderId="0" xfId="0" applyNumberFormat="1" applyFont="1" applyAlignment="1">
      <alignment horizontal="right" vertical="center"/>
    </xf>
    <xf numFmtId="177" fontId="13" fillId="0" borderId="0" xfId="0" applyNumberFormat="1" applyFont="1">
      <alignment vertical="center"/>
    </xf>
    <xf numFmtId="49" fontId="11" fillId="0" borderId="2" xfId="0" applyNumberFormat="1" applyFont="1" applyBorder="1" applyAlignment="1">
      <alignment horizontal="center" vertical="center"/>
    </xf>
    <xf numFmtId="176" fontId="11" fillId="0" borderId="0" xfId="0" applyNumberFormat="1" applyFont="1" applyAlignment="1">
      <alignment horizontal="right" vertical="center"/>
    </xf>
    <xf numFmtId="0" fontId="9" fillId="0" borderId="0" xfId="0" applyFont="1">
      <alignment vertical="center"/>
    </xf>
    <xf numFmtId="0" fontId="9" fillId="0" borderId="0" xfId="0" applyFont="1" applyAlignment="1">
      <alignment horizontal="left" vertical="center"/>
    </xf>
    <xf numFmtId="0" fontId="11" fillId="0" borderId="0" xfId="0" applyFont="1" applyAlignment="1">
      <alignment horizontal="left" vertical="center"/>
    </xf>
    <xf numFmtId="49" fontId="13" fillId="0" borderId="0" xfId="0" applyNumberFormat="1" applyFont="1" applyAlignment="1">
      <alignment horizontal="center" vertical="center"/>
    </xf>
    <xf numFmtId="0" fontId="9" fillId="0" borderId="0" xfId="0" applyFont="1" applyAlignment="1">
      <alignment horizontal="left" vertical="center" wrapText="1"/>
    </xf>
    <xf numFmtId="0" fontId="38" fillId="0" borderId="0" xfId="0" applyFont="1" applyAlignment="1">
      <alignment horizontal="left" vertical="center" wrapText="1"/>
    </xf>
    <xf numFmtId="176" fontId="23" fillId="0" borderId="0" xfId="0" applyNumberFormat="1" applyFont="1">
      <alignment vertical="center"/>
    </xf>
    <xf numFmtId="187" fontId="26" fillId="0" borderId="0" xfId="0" applyNumberFormat="1" applyFont="1">
      <alignment vertical="center"/>
    </xf>
    <xf numFmtId="187" fontId="0" fillId="2" borderId="14" xfId="0" applyNumberFormat="1" applyFill="1" applyBorder="1">
      <alignment vertical="center"/>
    </xf>
    <xf numFmtId="0" fontId="0" fillId="0" borderId="1" xfId="0" applyBorder="1" applyAlignment="1">
      <alignment vertical="center" shrinkToFit="1"/>
    </xf>
    <xf numFmtId="0" fontId="0" fillId="0" borderId="17" xfId="0" applyBorder="1" applyAlignment="1">
      <alignment vertical="center" shrinkToFit="1"/>
    </xf>
    <xf numFmtId="188" fontId="0" fillId="0" borderId="0" xfId="0" applyNumberFormat="1">
      <alignment vertical="center"/>
    </xf>
    <xf numFmtId="189" fontId="0" fillId="0" borderId="0" xfId="0" applyNumberFormat="1" applyAlignment="1">
      <alignment horizontal="center" vertical="center"/>
    </xf>
    <xf numFmtId="180" fontId="10" fillId="9" borderId="1" xfId="0" applyNumberFormat="1" applyFont="1" applyFill="1" applyBorder="1" applyAlignment="1" applyProtection="1">
      <alignment horizontal="center" vertical="center"/>
      <protection locked="0"/>
    </xf>
    <xf numFmtId="177" fontId="7" fillId="7" borderId="12" xfId="0" applyNumberFormat="1" applyFont="1" applyFill="1" applyBorder="1" applyAlignment="1" applyProtection="1">
      <alignment horizontal="center" vertical="center" shrinkToFit="1"/>
      <protection locked="0"/>
    </xf>
    <xf numFmtId="177" fontId="7" fillId="7" borderId="3" xfId="0" applyNumberFormat="1" applyFont="1" applyFill="1" applyBorder="1" applyAlignment="1" applyProtection="1">
      <alignment horizontal="center" vertical="center" shrinkToFit="1"/>
      <protection locked="0"/>
    </xf>
    <xf numFmtId="177" fontId="4" fillId="0" borderId="3" xfId="0" applyNumberFormat="1" applyFont="1" applyBorder="1" applyAlignment="1" applyProtection="1">
      <alignment vertical="center" shrinkToFit="1"/>
      <protection locked="0"/>
    </xf>
    <xf numFmtId="177" fontId="4" fillId="0" borderId="6" xfId="0" applyNumberFormat="1" applyFont="1" applyBorder="1" applyAlignment="1" applyProtection="1">
      <alignment vertical="center" shrinkToFit="1"/>
      <protection locked="0"/>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179" fontId="11" fillId="0" borderId="2" xfId="0" applyNumberFormat="1" applyFont="1" applyBorder="1" applyAlignment="1">
      <alignment horizontal="center" vertical="center"/>
    </xf>
    <xf numFmtId="179" fontId="0" fillId="0" borderId="4" xfId="0" applyNumberFormat="1" applyBorder="1" applyAlignment="1">
      <alignment horizontal="center" vertical="center"/>
    </xf>
    <xf numFmtId="177" fontId="11" fillId="0" borderId="3" xfId="0" applyNumberFormat="1" applyFont="1" applyBorder="1" applyAlignment="1">
      <alignment horizontal="center" vertical="center" shrinkToFit="1"/>
    </xf>
    <xf numFmtId="177" fontId="11" fillId="0" borderId="3" xfId="0" applyNumberFormat="1" applyFont="1" applyBorder="1" applyAlignment="1">
      <alignment vertical="center" shrinkToFit="1"/>
    </xf>
    <xf numFmtId="176" fontId="21" fillId="0" borderId="3" xfId="0" applyNumberFormat="1" applyFont="1" applyBorder="1" applyAlignment="1">
      <alignment horizontal="center" vertical="center" shrinkToFit="1"/>
    </xf>
    <xf numFmtId="176" fontId="7" fillId="6" borderId="8" xfId="0" applyNumberFormat="1" applyFont="1" applyFill="1" applyBorder="1" applyAlignment="1" applyProtection="1">
      <alignment horizontal="left" vertical="top" wrapText="1"/>
      <protection locked="0"/>
    </xf>
    <xf numFmtId="176" fontId="7" fillId="6" borderId="7" xfId="0" applyNumberFormat="1" applyFont="1" applyFill="1" applyBorder="1" applyAlignment="1" applyProtection="1">
      <alignment horizontal="left" vertical="top" wrapText="1"/>
      <protection locked="0"/>
    </xf>
    <xf numFmtId="176" fontId="7" fillId="6" borderId="9" xfId="0" applyNumberFormat="1" applyFont="1" applyFill="1" applyBorder="1" applyAlignment="1" applyProtection="1">
      <alignment horizontal="left" vertical="top" wrapText="1"/>
      <protection locked="0"/>
    </xf>
    <xf numFmtId="176" fontId="7" fillId="6" borderId="10" xfId="0" applyNumberFormat="1" applyFont="1" applyFill="1" applyBorder="1" applyAlignment="1" applyProtection="1">
      <alignment horizontal="left" vertical="top" wrapText="1"/>
      <protection locked="0"/>
    </xf>
    <xf numFmtId="176" fontId="7" fillId="6" borderId="0" xfId="0" applyNumberFormat="1" applyFont="1" applyFill="1" applyAlignment="1" applyProtection="1">
      <alignment horizontal="left" vertical="top" wrapText="1"/>
      <protection locked="0"/>
    </xf>
    <xf numFmtId="176" fontId="7" fillId="6" borderId="11" xfId="0" applyNumberFormat="1" applyFont="1" applyFill="1" applyBorder="1" applyAlignment="1" applyProtection="1">
      <alignment horizontal="left" vertical="top" wrapText="1"/>
      <protection locked="0"/>
    </xf>
    <xf numFmtId="176" fontId="7" fillId="6" borderId="12" xfId="0" applyNumberFormat="1" applyFont="1" applyFill="1" applyBorder="1" applyAlignment="1" applyProtection="1">
      <alignment horizontal="left" vertical="top" wrapText="1"/>
      <protection locked="0"/>
    </xf>
    <xf numFmtId="176" fontId="7" fillId="6" borderId="3" xfId="0" applyNumberFormat="1" applyFont="1" applyFill="1" applyBorder="1" applyAlignment="1" applyProtection="1">
      <alignment horizontal="left" vertical="top" wrapText="1"/>
      <protection locked="0"/>
    </xf>
    <xf numFmtId="176" fontId="7" fillId="6" borderId="6" xfId="0" applyNumberFormat="1" applyFont="1" applyFill="1" applyBorder="1" applyAlignment="1" applyProtection="1">
      <alignment horizontal="left" vertical="top" wrapText="1"/>
      <protection locked="0"/>
    </xf>
    <xf numFmtId="176" fontId="21" fillId="0" borderId="2" xfId="0" applyNumberFormat="1" applyFont="1" applyBorder="1" applyAlignment="1">
      <alignment horizontal="center" vertical="center" shrinkToFit="1"/>
    </xf>
    <xf numFmtId="176" fontId="21" fillId="0" borderId="4" xfId="0" applyNumberFormat="1" applyFont="1" applyBorder="1" applyAlignment="1">
      <alignment horizontal="center" vertical="center" shrinkToFit="1"/>
    </xf>
    <xf numFmtId="176" fontId="11" fillId="0" borderId="2" xfId="0" applyNumberFormat="1" applyFont="1" applyBorder="1" applyAlignment="1">
      <alignment horizontal="right" vertical="center" indent="3" shrinkToFit="1"/>
    </xf>
    <xf numFmtId="176" fontId="11" fillId="0" borderId="5" xfId="0" applyNumberFormat="1" applyFont="1" applyBorder="1" applyAlignment="1">
      <alignment horizontal="right" vertical="center" indent="3" shrinkToFit="1"/>
    </xf>
    <xf numFmtId="176" fontId="11" fillId="0" borderId="4" xfId="0" applyNumberFormat="1" applyFont="1" applyBorder="1" applyAlignment="1">
      <alignment horizontal="right" vertical="center" indent="3" shrinkToFit="1"/>
    </xf>
    <xf numFmtId="176" fontId="7" fillId="0" borderId="7" xfId="0" applyNumberFormat="1" applyFont="1" applyBorder="1" applyAlignment="1">
      <alignment horizontal="right" vertical="center"/>
    </xf>
    <xf numFmtId="176" fontId="21" fillId="0" borderId="2" xfId="0" applyNumberFormat="1" applyFont="1" applyBorder="1" applyAlignment="1">
      <alignment vertical="center" shrinkToFit="1"/>
    </xf>
    <xf numFmtId="176" fontId="21" fillId="0" borderId="4" xfId="0" applyNumberFormat="1" applyFont="1" applyBorder="1" applyAlignment="1">
      <alignment vertical="center" shrinkToFit="1"/>
    </xf>
    <xf numFmtId="176" fontId="21" fillId="0" borderId="1" xfId="0" applyNumberFormat="1" applyFont="1" applyBorder="1" applyAlignment="1">
      <alignment vertical="center" shrinkToFi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0" fillId="6" borderId="3" xfId="0" applyFont="1" applyFill="1" applyBorder="1" applyAlignment="1" applyProtection="1">
      <alignment horizontal="left" vertical="center" indent="1" shrinkToFit="1"/>
      <protection locked="0"/>
    </xf>
    <xf numFmtId="178" fontId="10" fillId="6" borderId="5" xfId="0" quotePrefix="1" applyNumberFormat="1" applyFont="1" applyFill="1" applyBorder="1" applyAlignment="1" applyProtection="1">
      <alignment horizontal="left" vertical="center" indent="1" shrinkToFit="1"/>
      <protection locked="0"/>
    </xf>
    <xf numFmtId="181" fontId="31" fillId="0" borderId="0" xfId="0" applyNumberFormat="1" applyFont="1" applyAlignment="1">
      <alignment horizontal="right" vertical="center" wrapText="1"/>
    </xf>
    <xf numFmtId="181" fontId="32" fillId="0" borderId="0" xfId="0" applyNumberFormat="1" applyFont="1" applyAlignment="1">
      <alignment horizontal="right" vertical="center" wrapText="1"/>
    </xf>
    <xf numFmtId="0" fontId="10" fillId="6" borderId="5" xfId="0" applyFont="1" applyFill="1" applyBorder="1" applyAlignment="1" applyProtection="1">
      <alignment horizontal="left" vertical="center" indent="1" shrinkToFit="1"/>
      <protection locked="0"/>
    </xf>
    <xf numFmtId="0" fontId="7" fillId="8" borderId="7" xfId="0" applyFont="1" applyFill="1" applyBorder="1" applyAlignment="1">
      <alignment horizontal="center" vertical="center" wrapText="1" shrinkToFit="1"/>
    </xf>
    <xf numFmtId="0" fontId="0" fillId="0" borderId="7" xfId="0" applyBorder="1" applyAlignment="1">
      <alignment horizontal="center" vertical="center" shrinkToFit="1"/>
    </xf>
    <xf numFmtId="0" fontId="31" fillId="0" borderId="0" xfId="0" applyFont="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3"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186" fontId="8" fillId="0" borderId="0" xfId="0" applyNumberFormat="1" applyFont="1" applyAlignment="1">
      <alignment horizontal="left" vertical="center"/>
    </xf>
    <xf numFmtId="0" fontId="7" fillId="0" borderId="0" xfId="0" applyFont="1">
      <alignment vertical="center"/>
    </xf>
    <xf numFmtId="0" fontId="7" fillId="0" borderId="0" xfId="0" applyFont="1" applyAlignment="1">
      <alignment horizontal="left" vertical="center" wrapText="1" indent="1"/>
    </xf>
  </cellXfs>
  <cellStyles count="1">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DECE3"/>
      <color rgb="FF000000"/>
      <color rgb="FFFCE4D6"/>
      <color rgb="FFFFCC99"/>
      <color rgb="FFFFCCCC"/>
      <color rgb="FFFF99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333374</xdr:colOff>
      <xdr:row>1</xdr:row>
      <xdr:rowOff>119063</xdr:rowOff>
    </xdr:from>
    <xdr:to>
      <xdr:col>9</xdr:col>
      <xdr:colOff>484187</xdr:colOff>
      <xdr:row>2</xdr:row>
      <xdr:rowOff>87313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175249" y="349251"/>
          <a:ext cx="722313" cy="198437"/>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63501</xdr:colOff>
      <xdr:row>0</xdr:row>
      <xdr:rowOff>63501</xdr:rowOff>
    </xdr:from>
    <xdr:to>
      <xdr:col>13</xdr:col>
      <xdr:colOff>529166</xdr:colOff>
      <xdr:row>2</xdr:row>
      <xdr:rowOff>198438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05376" y="63501"/>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AC70"/>
  <sheetViews>
    <sheetView showGridLines="0" tabSelected="1" view="pageBreakPreview" zoomScale="85" zoomScaleNormal="85" zoomScaleSheetLayoutView="85" workbookViewId="0">
      <selection activeCell="I7" sqref="I7"/>
    </sheetView>
  </sheetViews>
  <sheetFormatPr defaultRowHeight="18.75"/>
  <cols>
    <col min="1" max="1" width="1.25" customWidth="1"/>
    <col min="2" max="2" width="9.875" customWidth="1"/>
    <col min="3" max="3" width="7.75" customWidth="1"/>
    <col min="4" max="4" width="7" customWidth="1"/>
    <col min="5" max="14" width="7.5" customWidth="1"/>
    <col min="21" max="25" width="9" customWidth="1"/>
    <col min="26" max="28" width="9" style="64"/>
  </cols>
  <sheetData>
    <row r="2" spans="2:29">
      <c r="B2" s="125" t="s">
        <v>0</v>
      </c>
    </row>
    <row r="3" spans="2:29">
      <c r="C3" s="12"/>
      <c r="D3" s="12"/>
      <c r="E3" s="12"/>
      <c r="F3" s="12"/>
      <c r="G3" s="12"/>
      <c r="H3" s="12"/>
      <c r="I3" s="12"/>
      <c r="J3" s="12"/>
      <c r="K3" s="12"/>
      <c r="L3" s="12"/>
      <c r="M3" s="12"/>
      <c r="N3" s="12"/>
    </row>
    <row r="4" spans="2:29" ht="23.25" customHeight="1">
      <c r="B4" s="12"/>
      <c r="C4" s="123" t="s">
        <v>140</v>
      </c>
      <c r="N4" s="12"/>
      <c r="Q4" s="26"/>
      <c r="R4" s="26"/>
      <c r="S4" s="26"/>
      <c r="T4" s="26"/>
      <c r="U4" s="26"/>
      <c r="V4" s="26"/>
      <c r="W4" s="26"/>
      <c r="X4" s="26"/>
    </row>
    <row r="5" spans="2:29" ht="23.45" customHeight="1">
      <c r="B5" s="12"/>
      <c r="C5" s="124" t="s">
        <v>141</v>
      </c>
      <c r="N5" s="12"/>
      <c r="P5" s="26"/>
      <c r="Q5" s="26"/>
      <c r="R5" s="26"/>
      <c r="S5" s="26"/>
      <c r="T5" s="26"/>
      <c r="U5" s="26"/>
      <c r="V5" s="26"/>
      <c r="W5" s="26"/>
      <c r="X5" s="26"/>
    </row>
    <row r="6" spans="2:29" ht="18.75" customHeight="1">
      <c r="B6" s="12"/>
      <c r="D6" s="20"/>
      <c r="E6" s="20"/>
      <c r="F6" s="20"/>
      <c r="G6" s="20"/>
      <c r="I6" s="20"/>
      <c r="J6" s="20"/>
      <c r="K6" s="20"/>
      <c r="L6" s="12"/>
      <c r="M6" s="12"/>
      <c r="N6" s="12"/>
    </row>
    <row r="7" spans="2:29" ht="18.75" customHeight="1">
      <c r="B7" s="12"/>
      <c r="C7" s="12"/>
      <c r="D7" s="12"/>
      <c r="E7" s="12"/>
      <c r="F7" s="12"/>
      <c r="G7" s="12"/>
      <c r="H7" s="12"/>
      <c r="I7" s="84"/>
      <c r="J7" s="94" t="s">
        <v>1</v>
      </c>
      <c r="K7" s="70"/>
      <c r="L7" s="94" t="s">
        <v>2</v>
      </c>
      <c r="M7" s="71"/>
      <c r="N7" s="94" t="s">
        <v>3</v>
      </c>
      <c r="P7" s="127"/>
      <c r="Q7" s="127"/>
      <c r="R7" s="127"/>
      <c r="S7" s="127"/>
      <c r="T7" s="127"/>
      <c r="U7" s="127"/>
      <c r="V7" s="127"/>
      <c r="W7" s="127"/>
      <c r="X7" s="127"/>
      <c r="Y7" s="127"/>
      <c r="Z7" s="127"/>
      <c r="AA7" s="86"/>
      <c r="AB7" s="86"/>
      <c r="AC7" s="62"/>
    </row>
    <row r="8" spans="2:29" ht="18.75" customHeight="1">
      <c r="B8" s="12"/>
      <c r="C8" s="12"/>
      <c r="D8" s="12"/>
      <c r="E8" s="12"/>
      <c r="F8" s="12"/>
      <c r="G8" s="12"/>
      <c r="H8" s="12"/>
      <c r="N8" s="94"/>
      <c r="P8" s="127"/>
      <c r="Q8" s="127"/>
      <c r="R8" s="127"/>
      <c r="S8" s="127"/>
      <c r="T8" s="127"/>
      <c r="U8" s="127"/>
      <c r="V8" s="127"/>
      <c r="W8" s="127"/>
      <c r="X8" s="127"/>
      <c r="Y8" s="127"/>
      <c r="Z8" s="128"/>
      <c r="AA8" s="62">
        <v>9</v>
      </c>
      <c r="AB8" s="62">
        <v>1</v>
      </c>
      <c r="AC8" s="62"/>
    </row>
    <row r="9" spans="2:29" ht="21">
      <c r="B9" s="12"/>
      <c r="C9" s="16" t="s">
        <v>139</v>
      </c>
      <c r="D9" s="12"/>
      <c r="E9" s="12"/>
      <c r="F9" s="12"/>
      <c r="G9" s="12"/>
      <c r="H9" s="12"/>
      <c r="I9" s="12"/>
      <c r="J9" s="12"/>
      <c r="L9" s="12"/>
      <c r="N9" s="12"/>
      <c r="O9" s="3"/>
      <c r="P9" s="3"/>
      <c r="Q9" s="3"/>
      <c r="R9" s="3"/>
      <c r="Z9" s="82">
        <v>2019</v>
      </c>
      <c r="AA9" s="62">
        <v>10</v>
      </c>
      <c r="AB9" s="62">
        <v>2</v>
      </c>
      <c r="AC9" s="62"/>
    </row>
    <row r="10" spans="2:29" ht="18.75" customHeight="1">
      <c r="B10" s="12"/>
      <c r="C10" s="16"/>
      <c r="D10" s="12"/>
      <c r="E10" s="12"/>
      <c r="F10" s="12"/>
      <c r="G10" s="12"/>
      <c r="H10" s="12"/>
      <c r="I10" s="12"/>
      <c r="J10" s="12"/>
      <c r="K10" s="12"/>
      <c r="L10" s="12"/>
      <c r="M10" s="12"/>
      <c r="N10" s="12"/>
      <c r="Z10" s="82">
        <v>2020</v>
      </c>
      <c r="AA10" s="62">
        <v>11</v>
      </c>
      <c r="AB10" s="62">
        <v>3</v>
      </c>
      <c r="AC10" s="62"/>
    </row>
    <row r="11" spans="2:29" ht="18.95" customHeight="1">
      <c r="B11" s="12"/>
      <c r="C11" s="12"/>
      <c r="D11" s="12"/>
      <c r="E11" s="12"/>
      <c r="F11" s="12"/>
      <c r="G11" s="14" t="s">
        <v>4</v>
      </c>
      <c r="I11" s="14"/>
      <c r="J11" s="171"/>
      <c r="K11" s="171"/>
      <c r="L11" s="171"/>
      <c r="M11" s="171"/>
      <c r="N11" s="171"/>
      <c r="Z11" s="82">
        <v>2021</v>
      </c>
      <c r="AA11" s="62">
        <v>12</v>
      </c>
      <c r="AB11" s="62">
        <v>4</v>
      </c>
      <c r="AC11" s="62"/>
    </row>
    <row r="12" spans="2:29" ht="18.95" customHeight="1">
      <c r="B12" s="12"/>
      <c r="C12" s="12"/>
      <c r="D12" s="12"/>
      <c r="E12" s="12"/>
      <c r="F12" s="12"/>
      <c r="G12" s="14" t="s">
        <v>5</v>
      </c>
      <c r="I12" s="14"/>
      <c r="J12" s="175"/>
      <c r="K12" s="175"/>
      <c r="L12" s="175"/>
      <c r="M12" s="175"/>
      <c r="N12" s="175"/>
      <c r="O12" s="34" t="s">
        <v>151</v>
      </c>
      <c r="Z12" s="82">
        <v>2022</v>
      </c>
      <c r="AA12" s="62">
        <v>1</v>
      </c>
      <c r="AB12" s="62">
        <v>5</v>
      </c>
      <c r="AC12" s="62"/>
    </row>
    <row r="13" spans="2:29" ht="18.95" customHeight="1">
      <c r="B13" s="12"/>
      <c r="C13" s="12"/>
      <c r="D13" s="12"/>
      <c r="E13" s="12"/>
      <c r="F13" s="12"/>
      <c r="G13" s="14" t="s">
        <v>6</v>
      </c>
      <c r="I13" s="14"/>
      <c r="J13" s="172"/>
      <c r="K13" s="172"/>
      <c r="L13" s="172"/>
      <c r="M13" s="172"/>
      <c r="N13" s="172"/>
      <c r="O13" s="34" t="s">
        <v>152</v>
      </c>
      <c r="Z13" s="82">
        <v>2023</v>
      </c>
      <c r="AA13" s="62">
        <v>2</v>
      </c>
      <c r="AB13" s="62">
        <v>6</v>
      </c>
      <c r="AC13" s="62"/>
    </row>
    <row r="14" spans="2:29" ht="18.95" customHeight="1">
      <c r="B14" s="12"/>
      <c r="C14" s="12"/>
      <c r="D14" s="12"/>
      <c r="E14" s="12"/>
      <c r="F14" s="12"/>
      <c r="G14" s="14" t="s">
        <v>7</v>
      </c>
      <c r="I14" s="14"/>
      <c r="J14" s="171"/>
      <c r="K14" s="171"/>
      <c r="L14" s="171"/>
      <c r="M14" s="171"/>
      <c r="N14" s="171"/>
      <c r="Z14" s="82">
        <v>2024</v>
      </c>
      <c r="AA14" s="62">
        <v>3</v>
      </c>
      <c r="AB14" s="62">
        <v>7</v>
      </c>
      <c r="AC14" s="62"/>
    </row>
    <row r="15" spans="2:29" ht="18.95" customHeight="1">
      <c r="B15" s="12"/>
      <c r="C15" s="12"/>
      <c r="D15" s="12"/>
      <c r="E15" s="12"/>
      <c r="F15" s="12"/>
      <c r="G15" s="14"/>
      <c r="I15" s="14"/>
      <c r="J15" s="171"/>
      <c r="K15" s="171"/>
      <c r="L15" s="171"/>
      <c r="M15" s="171"/>
      <c r="N15" s="171"/>
      <c r="Z15" s="82">
        <v>2025</v>
      </c>
      <c r="AA15" s="62">
        <v>4</v>
      </c>
      <c r="AB15" s="62">
        <v>8</v>
      </c>
      <c r="AC15" s="62"/>
    </row>
    <row r="16" spans="2:29" ht="18.95" customHeight="1">
      <c r="B16" s="12"/>
      <c r="C16" s="12"/>
      <c r="D16" s="12"/>
      <c r="E16" s="12"/>
      <c r="F16" s="12"/>
      <c r="G16" s="12"/>
      <c r="I16" s="12"/>
      <c r="J16" s="171"/>
      <c r="K16" s="171"/>
      <c r="L16" s="171"/>
      <c r="M16" s="171"/>
      <c r="N16" s="171"/>
      <c r="Z16" s="82">
        <v>2026</v>
      </c>
      <c r="AA16" s="62">
        <v>5</v>
      </c>
      <c r="AB16" s="62">
        <v>9</v>
      </c>
      <c r="AC16" s="62"/>
    </row>
    <row r="17" spans="2:29" ht="18.95" customHeight="1">
      <c r="B17" s="12"/>
      <c r="C17" s="12"/>
      <c r="D17" s="12"/>
      <c r="E17" s="12"/>
      <c r="F17" s="12"/>
      <c r="G17" s="14" t="s">
        <v>8</v>
      </c>
      <c r="I17" s="12"/>
      <c r="J17" s="171"/>
      <c r="K17" s="171"/>
      <c r="L17" s="171"/>
      <c r="M17" s="171"/>
      <c r="N17" s="171"/>
      <c r="Z17" s="82">
        <v>2027</v>
      </c>
      <c r="AA17" s="62">
        <v>6</v>
      </c>
      <c r="AB17" s="62">
        <v>10</v>
      </c>
      <c r="AC17" s="62"/>
    </row>
    <row r="18" spans="2:29" ht="18.95" customHeight="1">
      <c r="B18" s="12"/>
      <c r="C18" s="12"/>
      <c r="D18" s="12"/>
      <c r="E18" s="12"/>
      <c r="F18" s="12"/>
      <c r="G18" s="14" t="s">
        <v>9</v>
      </c>
      <c r="I18" s="12"/>
      <c r="J18" s="171"/>
      <c r="K18" s="171"/>
      <c r="L18" s="171"/>
      <c r="M18" s="171"/>
      <c r="N18" s="171"/>
      <c r="Z18" s="82">
        <v>2028</v>
      </c>
      <c r="AA18" s="62">
        <v>7</v>
      </c>
      <c r="AB18" s="62">
        <v>11</v>
      </c>
      <c r="AC18" s="62"/>
    </row>
    <row r="19" spans="2:29" ht="18.95" customHeight="1">
      <c r="B19" s="12"/>
      <c r="C19" s="12"/>
      <c r="D19" s="12"/>
      <c r="E19" s="12"/>
      <c r="F19" s="12"/>
      <c r="G19" s="14" t="s">
        <v>10</v>
      </c>
      <c r="I19" s="12"/>
      <c r="J19" s="171"/>
      <c r="K19" s="171"/>
      <c r="L19" s="171"/>
      <c r="M19" s="171"/>
      <c r="N19" s="171"/>
      <c r="Z19" s="82">
        <v>2029</v>
      </c>
      <c r="AA19" s="62">
        <v>8</v>
      </c>
      <c r="AB19" s="62">
        <v>12</v>
      </c>
      <c r="AC19" s="62"/>
    </row>
    <row r="20" spans="2:29" ht="27.75" customHeight="1">
      <c r="B20" s="12"/>
      <c r="C20" s="15"/>
      <c r="D20" s="15"/>
      <c r="E20" s="15"/>
      <c r="F20" s="15"/>
      <c r="G20" s="15"/>
      <c r="H20" s="15"/>
      <c r="I20" s="15"/>
      <c r="J20" s="176"/>
      <c r="K20" s="177"/>
      <c r="L20" s="177"/>
      <c r="M20" s="177"/>
      <c r="N20" s="177"/>
      <c r="Z20" s="62">
        <v>2030</v>
      </c>
      <c r="AA20" s="62"/>
      <c r="AB20" s="62">
        <v>13</v>
      </c>
      <c r="AC20" s="62"/>
    </row>
    <row r="21" spans="2:29" ht="27" customHeight="1">
      <c r="B21" s="12"/>
      <c r="C21" s="173" t="str">
        <f>IF($I$7="","",$I$7+1)</f>
        <v/>
      </c>
      <c r="D21" s="174"/>
      <c r="E21" s="178" t="s">
        <v>11</v>
      </c>
      <c r="F21" s="179"/>
      <c r="G21" s="179"/>
      <c r="H21" s="179"/>
      <c r="I21" s="179"/>
      <c r="J21" s="179"/>
      <c r="K21" s="179"/>
      <c r="L21" s="179"/>
      <c r="M21" s="179"/>
      <c r="N21" s="180"/>
      <c r="O21" t="s">
        <v>154</v>
      </c>
      <c r="Z21" s="62">
        <v>2031</v>
      </c>
      <c r="AA21" s="62"/>
      <c r="AB21" s="62">
        <v>14</v>
      </c>
      <c r="AC21" s="62"/>
    </row>
    <row r="22" spans="2:29" ht="27.75" customHeight="1">
      <c r="B22" s="12"/>
      <c r="C22" s="181" t="s">
        <v>12</v>
      </c>
      <c r="D22" s="182"/>
      <c r="E22" s="182"/>
      <c r="F22" s="182"/>
      <c r="G22" s="182"/>
      <c r="H22" s="182"/>
      <c r="I22" s="182"/>
      <c r="J22" s="182"/>
      <c r="K22" s="182"/>
      <c r="L22" s="182"/>
      <c r="M22" s="182"/>
      <c r="N22" s="183"/>
      <c r="Z22" s="62">
        <v>2032</v>
      </c>
      <c r="AA22" s="62"/>
      <c r="AB22" s="62">
        <v>15</v>
      </c>
      <c r="AC22" s="62"/>
    </row>
    <row r="23" spans="2:29" ht="18" customHeight="1">
      <c r="B23" s="12"/>
      <c r="C23" s="15"/>
      <c r="D23" s="15"/>
      <c r="E23" s="15"/>
      <c r="F23" s="15"/>
      <c r="G23" s="15"/>
      <c r="H23" s="15"/>
      <c r="I23" s="15"/>
      <c r="J23" s="15"/>
      <c r="K23" s="15"/>
      <c r="L23" s="15"/>
      <c r="M23" s="15"/>
      <c r="N23" s="12"/>
      <c r="Z23" s="62">
        <v>2033</v>
      </c>
      <c r="AA23" s="62"/>
      <c r="AB23" s="62">
        <v>16</v>
      </c>
      <c r="AC23" s="62"/>
    </row>
    <row r="24" spans="2:29" ht="18" customHeight="1">
      <c r="B24" s="12"/>
      <c r="C24" s="15"/>
      <c r="D24" s="15"/>
      <c r="E24" s="15"/>
      <c r="F24" s="15"/>
      <c r="G24" s="15"/>
      <c r="H24" s="15"/>
      <c r="I24" s="15"/>
      <c r="J24" s="15"/>
      <c r="K24" s="15"/>
      <c r="L24" s="15"/>
      <c r="M24" s="15"/>
      <c r="N24" s="12"/>
      <c r="Z24" s="62">
        <v>2034</v>
      </c>
      <c r="AA24" s="62"/>
      <c r="AB24" s="62">
        <v>17</v>
      </c>
      <c r="AC24" s="62"/>
    </row>
    <row r="25" spans="2:29" ht="30" customHeight="1">
      <c r="B25" s="119" t="s">
        <v>128</v>
      </c>
      <c r="C25" s="14" t="s">
        <v>129</v>
      </c>
      <c r="D25" s="12"/>
      <c r="E25" s="12"/>
      <c r="F25" s="12"/>
      <c r="G25" s="12"/>
      <c r="H25" s="12"/>
      <c r="I25" s="12"/>
      <c r="J25" s="12"/>
      <c r="K25" s="12"/>
      <c r="L25" s="12"/>
      <c r="M25" s="12"/>
      <c r="N25" s="12"/>
      <c r="Z25" s="62">
        <v>2035</v>
      </c>
      <c r="AA25" s="62"/>
      <c r="AB25" s="62">
        <v>18</v>
      </c>
      <c r="AC25" s="62"/>
    </row>
    <row r="26" spans="2:29">
      <c r="B26" s="14"/>
      <c r="C26" s="168" t="s">
        <v>13</v>
      </c>
      <c r="D26" s="169"/>
      <c r="E26" s="169"/>
      <c r="F26" s="169"/>
      <c r="G26" s="169"/>
      <c r="H26" s="169"/>
      <c r="I26" s="169"/>
      <c r="J26" s="169"/>
      <c r="K26" s="169"/>
      <c r="L26" s="169"/>
      <c r="M26" s="169"/>
      <c r="N26" s="170"/>
      <c r="Z26" s="62"/>
      <c r="AA26" s="62"/>
      <c r="AB26" s="62">
        <v>19</v>
      </c>
      <c r="AC26" s="62"/>
    </row>
    <row r="27" spans="2:29">
      <c r="B27" s="14"/>
      <c r="C27" s="141" t="s">
        <v>14</v>
      </c>
      <c r="D27" s="142"/>
      <c r="E27" s="142"/>
      <c r="F27" s="142"/>
      <c r="G27" s="142"/>
      <c r="H27" s="142"/>
      <c r="I27" s="143"/>
      <c r="J27" s="143"/>
      <c r="K27" s="143"/>
      <c r="L27" s="143"/>
      <c r="M27" s="143"/>
      <c r="N27" s="144"/>
      <c r="T27" s="62"/>
      <c r="U27" s="62"/>
      <c r="V27" s="62"/>
      <c r="W27" s="62"/>
      <c r="Z27" s="63"/>
      <c r="AA27" s="62"/>
      <c r="AB27" s="62">
        <v>20</v>
      </c>
    </row>
    <row r="28" spans="2:29" s="38" customFormat="1" ht="26.1" customHeight="1">
      <c r="B28" s="46"/>
      <c r="C28" s="137"/>
      <c r="D28" s="138"/>
      <c r="E28" s="138"/>
      <c r="F28" s="138"/>
      <c r="G28" s="138"/>
      <c r="H28" s="138"/>
      <c r="I28" s="139"/>
      <c r="J28" s="139"/>
      <c r="K28" s="139"/>
      <c r="L28" s="139"/>
      <c r="M28" s="139"/>
      <c r="N28" s="140"/>
      <c r="T28" s="63"/>
      <c r="U28" s="63"/>
      <c r="V28" s="62"/>
      <c r="W28" s="63"/>
      <c r="Z28" s="63"/>
      <c r="AA28" s="63"/>
      <c r="AB28" s="62">
        <v>21</v>
      </c>
    </row>
    <row r="29" spans="2:29" s="38" customFormat="1" ht="10.5" customHeight="1">
      <c r="B29" s="46"/>
      <c r="C29" s="47"/>
      <c r="D29" s="47"/>
      <c r="E29" s="47"/>
      <c r="F29" s="47"/>
      <c r="G29" s="47"/>
      <c r="H29" s="47"/>
      <c r="I29" s="47"/>
      <c r="J29" s="47"/>
      <c r="K29" s="47"/>
      <c r="L29" s="47"/>
      <c r="M29" s="47"/>
      <c r="N29" s="47"/>
      <c r="Z29" s="63"/>
      <c r="AA29" s="63"/>
      <c r="AB29" s="62">
        <v>22</v>
      </c>
      <c r="AC29" s="63"/>
    </row>
    <row r="30" spans="2:29" s="38" customFormat="1" ht="14.1" customHeight="1">
      <c r="B30" s="48"/>
      <c r="C30" s="48"/>
      <c r="D30" s="48"/>
      <c r="E30" s="48"/>
      <c r="F30" s="48"/>
      <c r="G30" s="48"/>
      <c r="H30" s="48"/>
      <c r="I30" s="48"/>
      <c r="J30" s="48"/>
      <c r="K30" s="48"/>
      <c r="L30" s="48"/>
      <c r="M30" s="48"/>
      <c r="N30" s="48"/>
      <c r="Z30" s="63"/>
      <c r="AA30" s="63"/>
      <c r="AB30" s="62">
        <v>23</v>
      </c>
      <c r="AC30" s="63"/>
    </row>
    <row r="31" spans="2:29" s="38" customFormat="1" ht="24.6" customHeight="1">
      <c r="C31" s="49" t="s">
        <v>15</v>
      </c>
      <c r="D31" s="50"/>
      <c r="E31" s="61"/>
      <c r="F31" s="147" t="str">
        <f>IF($C$28="","",バックシート!C30)</f>
        <v/>
      </c>
      <c r="G31" s="147"/>
      <c r="H31" s="148"/>
      <c r="I31" s="148"/>
      <c r="J31" s="51" t="s">
        <v>16</v>
      </c>
      <c r="K31" s="61"/>
      <c r="O31" t="s">
        <v>153</v>
      </c>
      <c r="U31" s="63"/>
      <c r="V31" s="63"/>
      <c r="W31" s="62"/>
      <c r="X31" s="63"/>
      <c r="Z31" s="63"/>
      <c r="AA31" s="63"/>
      <c r="AB31" s="62">
        <v>24</v>
      </c>
    </row>
    <row r="32" spans="2:29" s="38" customFormat="1">
      <c r="B32" s="48"/>
      <c r="C32" s="48"/>
      <c r="D32" s="48"/>
      <c r="E32" s="48"/>
      <c r="F32" s="48"/>
      <c r="G32" s="48"/>
      <c r="H32" s="48"/>
      <c r="I32" s="48"/>
      <c r="J32" s="48"/>
      <c r="K32" s="48"/>
      <c r="L32" s="48"/>
      <c r="M32" s="48"/>
      <c r="N32" s="48"/>
      <c r="Z32" s="63"/>
      <c r="AA32" s="63"/>
      <c r="AB32" s="62">
        <v>25</v>
      </c>
      <c r="AC32" s="63"/>
    </row>
    <row r="33" spans="2:29" s="38" customFormat="1" ht="5.25" customHeight="1">
      <c r="B33" s="48"/>
      <c r="D33" s="48"/>
      <c r="E33" s="48"/>
      <c r="F33" s="48"/>
      <c r="G33" s="48"/>
      <c r="H33" s="48"/>
      <c r="I33" s="48"/>
      <c r="J33" s="48"/>
      <c r="K33" s="48"/>
      <c r="L33" s="48"/>
      <c r="M33" s="48"/>
      <c r="N33" s="48"/>
      <c r="Z33" s="63"/>
      <c r="AA33" s="63"/>
      <c r="AB33" s="62">
        <v>26</v>
      </c>
      <c r="AC33" s="63"/>
    </row>
    <row r="34" spans="2:29" s="38" customFormat="1" ht="30" customHeight="1">
      <c r="B34" s="119" t="s">
        <v>130</v>
      </c>
      <c r="C34" s="126" t="str">
        <f>C21</f>
        <v/>
      </c>
      <c r="D34" s="120" t="s">
        <v>132</v>
      </c>
      <c r="E34" s="48"/>
      <c r="F34" s="48"/>
      <c r="G34" s="48"/>
      <c r="H34" s="48"/>
      <c r="I34" s="48"/>
      <c r="J34" s="48"/>
      <c r="K34" s="48"/>
      <c r="L34" s="48"/>
      <c r="M34" s="48"/>
      <c r="N34" s="48"/>
      <c r="O34" t="s">
        <v>155</v>
      </c>
      <c r="Z34" s="62"/>
      <c r="AA34" s="63"/>
      <c r="AB34" s="62">
        <v>27</v>
      </c>
      <c r="AC34" s="63"/>
    </row>
    <row r="35" spans="2:29">
      <c r="B35" s="12"/>
      <c r="C35" s="121" t="str">
        <f>$C$21</f>
        <v/>
      </c>
      <c r="D35" s="23" t="s">
        <v>17</v>
      </c>
      <c r="E35" s="23"/>
      <c r="F35" s="23"/>
      <c r="G35" s="23"/>
      <c r="H35" s="23"/>
      <c r="I35" s="24"/>
      <c r="J35" s="161" t="str">
        <f>IF(別添１!$N$9="","",別添１!$N9)</f>
        <v/>
      </c>
      <c r="K35" s="162"/>
      <c r="L35" s="162"/>
      <c r="M35" s="162"/>
      <c r="N35" s="163"/>
      <c r="Z35" s="62"/>
      <c r="AA35" s="62"/>
      <c r="AB35" s="62">
        <v>28</v>
      </c>
      <c r="AC35" s="62"/>
    </row>
    <row r="36" spans="2:29">
      <c r="B36" s="12"/>
      <c r="C36" s="22" t="s">
        <v>18</v>
      </c>
      <c r="D36" s="19"/>
      <c r="E36" s="19"/>
      <c r="F36" s="19"/>
      <c r="G36" s="19"/>
      <c r="H36" s="19"/>
      <c r="I36" s="29"/>
      <c r="J36" s="161" t="str">
        <f>IF(別添１!$N$10="","",別添１!$N10)</f>
        <v/>
      </c>
      <c r="K36" s="162"/>
      <c r="L36" s="162"/>
      <c r="M36" s="162"/>
      <c r="N36" s="163"/>
      <c r="Z36" s="62"/>
      <c r="AA36" s="62"/>
      <c r="AB36" s="62">
        <v>29</v>
      </c>
    </row>
    <row r="37" spans="2:29">
      <c r="B37" s="12"/>
      <c r="C37" s="121" t="str">
        <f>C35</f>
        <v/>
      </c>
      <c r="D37" s="23" t="s">
        <v>19</v>
      </c>
      <c r="E37" s="23"/>
      <c r="F37" s="23"/>
      <c r="G37" s="23"/>
      <c r="H37" s="23"/>
      <c r="I37" s="24"/>
      <c r="J37" s="161" t="str">
        <f>IF(別添１!$N$11="","",別添１!$N11)</f>
        <v/>
      </c>
      <c r="K37" s="162"/>
      <c r="L37" s="162"/>
      <c r="M37" s="162"/>
      <c r="N37" s="163"/>
      <c r="Z37" s="129"/>
      <c r="AA37" s="62"/>
      <c r="AB37" s="62">
        <v>30</v>
      </c>
    </row>
    <row r="38" spans="2:29" s="43" customFormat="1" ht="18.95" customHeight="1">
      <c r="K38" s="164" t="s">
        <v>20</v>
      </c>
      <c r="L38" s="164"/>
      <c r="M38" s="164"/>
      <c r="N38" s="164"/>
      <c r="Z38" s="129"/>
      <c r="AA38" s="129"/>
      <c r="AB38" s="62">
        <v>31</v>
      </c>
    </row>
    <row r="39" spans="2:29" s="43" customFormat="1" ht="12.75" customHeight="1">
      <c r="K39" s="45"/>
      <c r="L39" s="45"/>
      <c r="M39" s="45"/>
      <c r="N39" s="52"/>
      <c r="Z39" s="65"/>
      <c r="AA39" s="65"/>
    </row>
    <row r="40" spans="2:29" s="43" customFormat="1" ht="24.95" customHeight="1">
      <c r="B40" s="52"/>
      <c r="C40" s="53" t="s">
        <v>21</v>
      </c>
      <c r="D40" s="54"/>
      <c r="E40" s="54"/>
      <c r="F40" s="149" t="str">
        <f>IF(AND($J$35="",$J$37=""),"",IF(ISNUMBER($J$35),$J$35,0)-IF(ISNUMBER($J$36),$J$36,0)+IF(ISNUMBER($J$37),$J$37,0))</f>
        <v/>
      </c>
      <c r="G40" s="149"/>
      <c r="H40" s="92" t="s">
        <v>16</v>
      </c>
      <c r="I40" s="91"/>
      <c r="J40" s="95" t="s">
        <v>22</v>
      </c>
      <c r="K40" s="55" t="str">
        <f>IF($F$40="","",IF($F$31&gt;=$F$40,"OK","超過"))</f>
        <v/>
      </c>
      <c r="L40" s="93" t="s">
        <v>23</v>
      </c>
      <c r="M40" s="159" t="str">
        <f>IF($F$40="","",IF($F$40&gt;$F$31,$F$40-$F$31,"ー"))</f>
        <v/>
      </c>
      <c r="N40" s="160"/>
      <c r="Z40" s="65"/>
      <c r="AA40" s="65"/>
      <c r="AB40" s="64"/>
    </row>
    <row r="41" spans="2:29" s="43" customFormat="1">
      <c r="B41" s="52"/>
      <c r="C41" s="52"/>
      <c r="D41" s="52"/>
      <c r="E41" s="52"/>
      <c r="F41" s="52"/>
      <c r="G41" s="52"/>
      <c r="H41" s="52"/>
      <c r="I41" s="52"/>
      <c r="J41" s="52"/>
      <c r="K41" s="52"/>
      <c r="L41" s="52"/>
      <c r="M41" s="52"/>
      <c r="N41" s="52"/>
      <c r="Z41" s="65"/>
      <c r="AA41" s="65"/>
      <c r="AB41" s="64"/>
    </row>
    <row r="42" spans="2:29" s="43" customFormat="1">
      <c r="B42" s="52"/>
      <c r="C42" s="52"/>
      <c r="D42" s="52"/>
      <c r="E42" s="52"/>
      <c r="F42" s="52"/>
      <c r="J42" s="52"/>
      <c r="K42" s="56"/>
      <c r="L42" s="56"/>
      <c r="M42" s="56"/>
      <c r="N42" s="56"/>
      <c r="Z42" s="64"/>
      <c r="AA42" s="65"/>
      <c r="AB42" s="64"/>
    </row>
    <row r="43" spans="2:29">
      <c r="B43" s="12"/>
      <c r="C43" s="14" t="s">
        <v>24</v>
      </c>
      <c r="D43" s="12"/>
      <c r="E43" s="12"/>
      <c r="F43" s="12"/>
      <c r="G43" s="12"/>
      <c r="H43" s="12"/>
      <c r="I43" s="12"/>
      <c r="J43" s="12"/>
      <c r="K43" s="12"/>
      <c r="L43" s="12"/>
      <c r="M43" s="12"/>
      <c r="N43" s="12"/>
      <c r="AB43" s="65"/>
    </row>
    <row r="44" spans="2:29">
      <c r="B44" s="14"/>
      <c r="C44" s="22"/>
      <c r="D44" s="25"/>
      <c r="E44" s="23"/>
      <c r="F44" s="23"/>
      <c r="G44" s="25"/>
      <c r="H44" s="30"/>
      <c r="I44" s="145" t="str">
        <f>IFERROR($C$21-3,"")</f>
        <v/>
      </c>
      <c r="J44" s="146" t="e">
        <f>K44-1</f>
        <v>#VALUE!</v>
      </c>
      <c r="K44" s="145" t="str">
        <f>IFERROR($C$21-2,"")</f>
        <v/>
      </c>
      <c r="L44" s="146">
        <f>N44-2</f>
        <v>-4</v>
      </c>
      <c r="M44" s="145" t="str">
        <f>IFERROR($C$21-1,"")</f>
        <v/>
      </c>
      <c r="N44" s="146">
        <f>P44-2</f>
        <v>-2</v>
      </c>
      <c r="O44" t="s">
        <v>156</v>
      </c>
      <c r="P44" s="14"/>
      <c r="Q44" s="14"/>
      <c r="R44" s="14"/>
      <c r="S44" s="14"/>
      <c r="T44" s="14"/>
      <c r="U44" s="14"/>
      <c r="V44" s="14"/>
      <c r="W44" s="14"/>
      <c r="X44" s="14"/>
      <c r="Y44" s="14"/>
      <c r="Z44" s="65"/>
      <c r="AB44" s="65"/>
    </row>
    <row r="45" spans="2:29" s="43" customFormat="1">
      <c r="C45" s="57" t="s">
        <v>25</v>
      </c>
      <c r="D45" s="58"/>
      <c r="E45" s="59"/>
      <c r="F45" s="59"/>
      <c r="G45" s="58"/>
      <c r="H45" s="60"/>
      <c r="I45" s="165" t="str">
        <f>別添１!J9</f>
        <v/>
      </c>
      <c r="J45" s="166"/>
      <c r="K45" s="165" t="str">
        <f>別添１!K9</f>
        <v/>
      </c>
      <c r="L45" s="166"/>
      <c r="M45" s="165" t="str">
        <f>別添１!L9</f>
        <v/>
      </c>
      <c r="N45" s="166"/>
      <c r="Z45" s="65"/>
      <c r="AA45" s="65"/>
      <c r="AB45" s="65"/>
    </row>
    <row r="46" spans="2:29" s="43" customFormat="1">
      <c r="C46" s="57" t="s">
        <v>18</v>
      </c>
      <c r="D46" s="58"/>
      <c r="E46" s="58"/>
      <c r="F46" s="58"/>
      <c r="G46" s="58"/>
      <c r="H46" s="60"/>
      <c r="I46" s="167" t="str">
        <f>別添１!J10</f>
        <v/>
      </c>
      <c r="J46" s="167"/>
      <c r="K46" s="165" t="str">
        <f>別添１!K10</f>
        <v/>
      </c>
      <c r="L46" s="166"/>
      <c r="M46" s="165" t="str">
        <f>別添１!L10</f>
        <v/>
      </c>
      <c r="N46" s="166"/>
      <c r="Z46" s="65"/>
      <c r="AA46" s="65"/>
      <c r="AB46" s="65"/>
    </row>
    <row r="47" spans="2:29" s="43" customFormat="1">
      <c r="C47" s="57" t="s">
        <v>26</v>
      </c>
      <c r="D47" s="58"/>
      <c r="E47" s="59"/>
      <c r="F47" s="59"/>
      <c r="G47" s="58"/>
      <c r="H47" s="60"/>
      <c r="I47" s="165" t="str">
        <f>別添１!J11</f>
        <v/>
      </c>
      <c r="J47" s="166"/>
      <c r="K47" s="165" t="str">
        <f>別添１!K11</f>
        <v/>
      </c>
      <c r="L47" s="166"/>
      <c r="M47" s="165" t="str">
        <f>別添１!L11</f>
        <v/>
      </c>
      <c r="N47" s="166"/>
      <c r="Z47" s="65"/>
      <c r="AA47" s="65"/>
      <c r="AB47" s="65"/>
    </row>
    <row r="48" spans="2:29" s="43" customFormat="1">
      <c r="B48" s="45"/>
      <c r="C48" s="45"/>
      <c r="D48" s="45"/>
      <c r="E48" s="45"/>
      <c r="F48" s="45"/>
      <c r="G48" s="45"/>
      <c r="H48" s="45"/>
      <c r="I48" s="45"/>
      <c r="J48" s="45"/>
      <c r="K48" s="164" t="s">
        <v>20</v>
      </c>
      <c r="L48" s="164"/>
      <c r="M48" s="164"/>
      <c r="N48" s="164"/>
      <c r="Z48" s="65"/>
      <c r="AA48" s="65"/>
      <c r="AB48" s="64"/>
    </row>
    <row r="49" spans="2:28" s="43" customFormat="1">
      <c r="B49" s="45"/>
      <c r="C49" s="45"/>
      <c r="D49" s="45"/>
      <c r="E49" s="45"/>
      <c r="F49" s="45"/>
      <c r="G49" s="45"/>
      <c r="H49" s="45"/>
      <c r="I49" s="45"/>
      <c r="J49" s="45"/>
      <c r="K49" s="56"/>
      <c r="L49" s="56"/>
      <c r="M49" s="56"/>
      <c r="N49" s="56"/>
      <c r="Z49" s="65"/>
      <c r="AA49" s="65"/>
      <c r="AB49" s="64"/>
    </row>
    <row r="50" spans="2:28" s="43" customFormat="1" ht="30" customHeight="1">
      <c r="B50" s="119" t="s">
        <v>131</v>
      </c>
      <c r="C50" s="45" t="s">
        <v>115</v>
      </c>
      <c r="D50" s="45"/>
      <c r="E50" s="45"/>
      <c r="F50" s="45"/>
      <c r="G50" s="45"/>
      <c r="H50" s="45"/>
      <c r="I50" s="45"/>
      <c r="J50" s="45"/>
      <c r="K50" s="56"/>
      <c r="L50" s="56"/>
      <c r="M50" s="56"/>
      <c r="N50" s="56"/>
      <c r="Z50" s="65"/>
      <c r="AA50" s="65"/>
      <c r="AB50" s="65"/>
    </row>
    <row r="51" spans="2:28" s="43" customFormat="1">
      <c r="B51" s="45"/>
      <c r="C51" s="150"/>
      <c r="D51" s="151"/>
      <c r="E51" s="151"/>
      <c r="F51" s="151"/>
      <c r="G51" s="151"/>
      <c r="H51" s="151"/>
      <c r="I51" s="151"/>
      <c r="J51" s="151"/>
      <c r="K51" s="151"/>
      <c r="L51" s="151"/>
      <c r="M51" s="151"/>
      <c r="N51" s="152"/>
      <c r="Z51" s="65"/>
      <c r="AA51" s="65"/>
      <c r="AB51" s="65"/>
    </row>
    <row r="52" spans="2:28" s="43" customFormat="1">
      <c r="B52" s="45"/>
      <c r="C52" s="153"/>
      <c r="D52" s="154"/>
      <c r="E52" s="154"/>
      <c r="F52" s="154"/>
      <c r="G52" s="154"/>
      <c r="H52" s="154"/>
      <c r="I52" s="154"/>
      <c r="J52" s="154"/>
      <c r="K52" s="154"/>
      <c r="L52" s="154"/>
      <c r="M52" s="154"/>
      <c r="N52" s="155"/>
      <c r="Z52" s="65"/>
      <c r="AA52" s="65"/>
      <c r="AB52" s="65"/>
    </row>
    <row r="53" spans="2:28" s="43" customFormat="1">
      <c r="B53" s="45"/>
      <c r="C53" s="153"/>
      <c r="D53" s="154"/>
      <c r="E53" s="154"/>
      <c r="F53" s="154"/>
      <c r="G53" s="154"/>
      <c r="H53" s="154"/>
      <c r="I53" s="154"/>
      <c r="J53" s="154"/>
      <c r="K53" s="154"/>
      <c r="L53" s="154"/>
      <c r="M53" s="154"/>
      <c r="N53" s="155"/>
      <c r="Z53" s="65"/>
      <c r="AA53" s="65"/>
      <c r="AB53" s="65"/>
    </row>
    <row r="54" spans="2:28" s="43" customFormat="1">
      <c r="B54" s="45"/>
      <c r="C54" s="156"/>
      <c r="D54" s="157"/>
      <c r="E54" s="157"/>
      <c r="F54" s="157"/>
      <c r="G54" s="157"/>
      <c r="H54" s="157"/>
      <c r="I54" s="157"/>
      <c r="J54" s="157"/>
      <c r="K54" s="157"/>
      <c r="L54" s="157"/>
      <c r="M54" s="157"/>
      <c r="N54" s="158"/>
      <c r="Z54" s="65"/>
      <c r="AA54" s="65"/>
      <c r="AB54" s="65"/>
    </row>
    <row r="55" spans="2:28" s="43" customFormat="1">
      <c r="Z55" s="65"/>
      <c r="AA55" s="65"/>
      <c r="AB55" s="65"/>
    </row>
    <row r="56" spans="2:28" s="43" customFormat="1">
      <c r="B56" s="122" t="s">
        <v>133</v>
      </c>
      <c r="Z56" s="65"/>
      <c r="AA56" s="65"/>
      <c r="AB56" s="65"/>
    </row>
    <row r="57" spans="2:28" s="43" customFormat="1">
      <c r="B57" s="119" t="s">
        <v>134</v>
      </c>
      <c r="C57" s="45" t="s">
        <v>123</v>
      </c>
      <c r="D57" s="45"/>
      <c r="E57" s="45"/>
      <c r="F57" s="45"/>
      <c r="G57" s="45"/>
      <c r="H57" s="45"/>
      <c r="I57" s="45"/>
      <c r="J57" s="45"/>
      <c r="K57" s="45"/>
      <c r="L57" s="45"/>
      <c r="M57" s="45"/>
      <c r="N57" s="45"/>
      <c r="Z57" s="65"/>
      <c r="AA57" s="65"/>
      <c r="AB57" s="65"/>
    </row>
    <row r="58" spans="2:28" s="43" customFormat="1">
      <c r="B58" s="119"/>
      <c r="C58" s="45" t="s">
        <v>124</v>
      </c>
      <c r="D58" s="45"/>
      <c r="E58" s="45"/>
      <c r="F58" s="45"/>
      <c r="G58" s="45"/>
      <c r="H58" s="45"/>
      <c r="I58" s="45"/>
      <c r="J58" s="45"/>
      <c r="K58" s="45"/>
      <c r="L58" s="45"/>
      <c r="M58" s="45"/>
      <c r="N58" s="45"/>
      <c r="Z58" s="65"/>
      <c r="AA58" s="65"/>
      <c r="AB58" s="65"/>
    </row>
    <row r="59" spans="2:28" s="43" customFormat="1">
      <c r="B59" s="119" t="s">
        <v>135</v>
      </c>
      <c r="C59" s="45" t="s">
        <v>127</v>
      </c>
      <c r="D59" s="45"/>
      <c r="E59" s="45"/>
      <c r="F59" s="45"/>
      <c r="G59" s="45"/>
      <c r="H59" s="45"/>
      <c r="I59" s="45"/>
      <c r="J59" s="45"/>
      <c r="K59" s="45"/>
      <c r="L59" s="45"/>
      <c r="M59" s="45"/>
      <c r="N59" s="45"/>
      <c r="Z59" s="65"/>
      <c r="AA59" s="65"/>
      <c r="AB59" s="65"/>
    </row>
    <row r="60" spans="2:28" s="43" customFormat="1">
      <c r="B60" s="119" t="s">
        <v>136</v>
      </c>
      <c r="C60" s="45" t="s">
        <v>125</v>
      </c>
      <c r="D60" s="45"/>
      <c r="E60" s="45"/>
      <c r="F60" s="45"/>
      <c r="G60" s="45"/>
      <c r="H60" s="45"/>
      <c r="I60" s="45"/>
      <c r="J60" s="45"/>
      <c r="K60" s="45"/>
      <c r="L60" s="45"/>
      <c r="M60" s="45"/>
      <c r="N60" s="45"/>
      <c r="Z60" s="65"/>
      <c r="AA60" s="65"/>
      <c r="AB60" s="65"/>
    </row>
    <row r="61" spans="2:28" s="43" customFormat="1">
      <c r="B61" s="119" t="s">
        <v>137</v>
      </c>
      <c r="C61" s="45" t="s">
        <v>126</v>
      </c>
      <c r="D61" s="45"/>
      <c r="E61" s="45"/>
      <c r="F61" s="45"/>
      <c r="G61" s="45"/>
      <c r="H61" s="45"/>
      <c r="I61" s="45"/>
      <c r="J61" s="45"/>
      <c r="K61" s="45"/>
      <c r="L61" s="45"/>
      <c r="M61" s="45"/>
      <c r="N61" s="45"/>
      <c r="Z61" s="65"/>
      <c r="AA61" s="65"/>
      <c r="AB61" s="65"/>
    </row>
    <row r="62" spans="2:28" s="43" customFormat="1">
      <c r="B62" s="45"/>
      <c r="C62" s="45"/>
      <c r="D62" s="45"/>
      <c r="E62" s="45"/>
      <c r="F62" s="45"/>
      <c r="G62" s="45"/>
      <c r="H62" s="45"/>
      <c r="I62" s="45"/>
      <c r="J62" s="45"/>
      <c r="K62" s="45"/>
      <c r="L62" s="45"/>
      <c r="M62" s="45"/>
      <c r="N62" s="45"/>
      <c r="Z62" s="65"/>
      <c r="AA62" s="65"/>
      <c r="AB62" s="65"/>
    </row>
    <row r="63" spans="2:28" s="43" customFormat="1">
      <c r="B63" s="45"/>
      <c r="C63" s="45"/>
      <c r="D63" s="45"/>
      <c r="E63" s="45"/>
      <c r="F63" s="45"/>
      <c r="G63" s="45"/>
      <c r="H63" s="45"/>
      <c r="I63" s="45"/>
      <c r="J63" s="45"/>
      <c r="K63" s="45"/>
      <c r="L63" s="45"/>
      <c r="M63" s="45"/>
      <c r="N63" s="45"/>
      <c r="Z63" s="65"/>
      <c r="AA63" s="65"/>
      <c r="AB63" s="65"/>
    </row>
    <row r="64" spans="2:28" s="43" customFormat="1">
      <c r="B64" s="45"/>
      <c r="C64" s="45"/>
      <c r="D64" s="45"/>
      <c r="E64" s="45"/>
      <c r="F64" s="45"/>
      <c r="G64" s="45"/>
      <c r="H64" s="45"/>
      <c r="I64" s="45"/>
      <c r="J64" s="45"/>
      <c r="K64" s="45"/>
      <c r="L64" s="45"/>
      <c r="M64" s="45"/>
      <c r="N64" s="45"/>
      <c r="Z64" s="65"/>
      <c r="AA64" s="65"/>
      <c r="AB64" s="65"/>
    </row>
    <row r="65" spans="2:28" s="43" customFormat="1">
      <c r="B65" s="45"/>
      <c r="C65" s="45"/>
      <c r="D65" s="45"/>
      <c r="E65" s="45"/>
      <c r="F65" s="45"/>
      <c r="G65" s="45"/>
      <c r="H65" s="45"/>
      <c r="I65" s="45"/>
      <c r="J65" s="45"/>
      <c r="K65" s="45"/>
      <c r="L65" s="45"/>
      <c r="M65" s="45"/>
      <c r="N65" s="45"/>
      <c r="Z65" s="64"/>
      <c r="AA65" s="65"/>
      <c r="AB65" s="65"/>
    </row>
    <row r="66" spans="2:28">
      <c r="AB66" s="65"/>
    </row>
    <row r="67" spans="2:28">
      <c r="AB67" s="65"/>
    </row>
    <row r="68" spans="2:28">
      <c r="AB68" s="65"/>
    </row>
    <row r="69" spans="2:28">
      <c r="AB69" s="65"/>
    </row>
    <row r="70" spans="2:28">
      <c r="AB70" s="65"/>
    </row>
  </sheetData>
  <sheetProtection algorithmName="SHA-512" hashValue="dIv96HfUtKFGMEmwAijieNNGRBk694Euy313kcJT5OtARv3EH7mdCaV0c/ZFEUYW9CnIQSqHdE488O6G0Kir5g==" saltValue="ol2xmmV+52PJulAbTNym5Q==" spinCount="100000" sheet="1" formatCells="0"/>
  <mergeCells count="37">
    <mergeCell ref="C26:N26"/>
    <mergeCell ref="J11:N11"/>
    <mergeCell ref="J19:N19"/>
    <mergeCell ref="J13:N13"/>
    <mergeCell ref="J14:N14"/>
    <mergeCell ref="J16:N16"/>
    <mergeCell ref="J17:N17"/>
    <mergeCell ref="C21:D21"/>
    <mergeCell ref="J18:N18"/>
    <mergeCell ref="J12:N12"/>
    <mergeCell ref="J20:N20"/>
    <mergeCell ref="E21:N21"/>
    <mergeCell ref="C22:N22"/>
    <mergeCell ref="J15:N15"/>
    <mergeCell ref="C51:N54"/>
    <mergeCell ref="M40:N40"/>
    <mergeCell ref="J35:N35"/>
    <mergeCell ref="J37:N37"/>
    <mergeCell ref="K38:N38"/>
    <mergeCell ref="J36:N36"/>
    <mergeCell ref="K48:N48"/>
    <mergeCell ref="M47:N47"/>
    <mergeCell ref="K45:L45"/>
    <mergeCell ref="K46:L46"/>
    <mergeCell ref="K47:L47"/>
    <mergeCell ref="M45:N45"/>
    <mergeCell ref="M46:N46"/>
    <mergeCell ref="I47:J47"/>
    <mergeCell ref="I46:J46"/>
    <mergeCell ref="I45:J45"/>
    <mergeCell ref="C28:N28"/>
    <mergeCell ref="C27:N27"/>
    <mergeCell ref="I44:J44"/>
    <mergeCell ref="K44:L44"/>
    <mergeCell ref="M44:N44"/>
    <mergeCell ref="F31:I31"/>
    <mergeCell ref="F40:G40"/>
  </mergeCells>
  <phoneticPr fontId="1"/>
  <conditionalFormatting sqref="C36 C43:C47 P44">
    <cfRule type="containsText" dxfId="3" priority="3" operator="containsText" text="要調整">
      <formula>NOT(ISERROR(SEARCH("要調整",C36)))</formula>
    </cfRule>
  </conditionalFormatting>
  <conditionalFormatting sqref="D35:I35">
    <cfRule type="containsText" dxfId="2" priority="2" operator="containsText" text="要調整">
      <formula>NOT(ISERROR(SEARCH("要調整",D35)))</formula>
    </cfRule>
  </conditionalFormatting>
  <conditionalFormatting sqref="D37:I37">
    <cfRule type="containsText" dxfId="1" priority="1" operator="containsText" text="要調整">
      <formula>NOT(ISERROR(SEARCH("要調整",D37)))</formula>
    </cfRule>
  </conditionalFormatting>
  <dataValidations count="4">
    <dataValidation type="list" allowBlank="1" showInputMessage="1" showErrorMessage="1" sqref="K7" xr:uid="{00000000-0002-0000-0000-000000000000}">
      <formula1>$AA$7:$AA$19</formula1>
    </dataValidation>
    <dataValidation type="list" showInputMessage="1" showErrorMessage="1" sqref="I7" xr:uid="{00000000-0002-0000-0000-000001000000}">
      <formula1>$Z$15:$Z$20</formula1>
    </dataValidation>
    <dataValidation type="list" allowBlank="1" showInputMessage="1" showErrorMessage="1" sqref="M7" xr:uid="{00000000-0002-0000-0000-000002000000}">
      <formula1>$AB$7:$AB$38</formula1>
    </dataValidation>
    <dataValidation type="textLength" allowBlank="1" showInputMessage="1" showErrorMessage="1" error="13桁の法人番号を入力ください。_x000a_" sqref="J13:N13" xr:uid="{3BCFB7CC-90B2-42D9-AC00-7FD6A5A551DF}">
      <formula1>13</formula1>
      <formula2>13</formula2>
    </dataValidation>
  </dataValidations>
  <pageMargins left="0.7" right="0.7" top="0.75" bottom="0.75" header="0.3" footer="0.3"/>
  <pageSetup paperSize="9" scale="80" fitToHeight="0" orientation="portrait" r:id="rId1"/>
  <headerFooter differentFirst="1"/>
  <rowBreaks count="1" manualBreakCount="1">
    <brk id="32" min="1" max="13" man="1"/>
  </rowBreaks>
  <ignoredErrors>
    <ignoredError sqref="B25 B34 B50 B57:B6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2:N202"/>
  <sheetViews>
    <sheetView showGridLines="0" view="pageBreakPreview" zoomScale="60" zoomScaleNormal="78" workbookViewId="0">
      <selection activeCell="G6" sqref="G6"/>
    </sheetView>
  </sheetViews>
  <sheetFormatPr defaultColWidth="9" defaultRowHeight="13.5"/>
  <cols>
    <col min="1" max="1" width="3.625" style="12" customWidth="1"/>
    <col min="2" max="2" width="47.5" style="12" customWidth="1"/>
    <col min="3" max="5" width="29.875" style="12" customWidth="1"/>
    <col min="6" max="6" width="0.5" style="12" customWidth="1"/>
    <col min="7" max="7" width="34.375" style="12" customWidth="1"/>
    <col min="8" max="8" width="9" style="12"/>
    <col min="9" max="9" width="34.375" style="12" customWidth="1"/>
    <col min="10" max="12" width="34.625" style="12" customWidth="1"/>
    <col min="13" max="13" width="0.375" style="12" customWidth="1"/>
    <col min="14" max="14" width="40.125" style="12" customWidth="1"/>
    <col min="15" max="16384" width="9" style="12"/>
  </cols>
  <sheetData>
    <row r="2" spans="2:14" ht="17.25">
      <c r="B2" s="17" t="s">
        <v>27</v>
      </c>
      <c r="C2" s="13"/>
      <c r="D2" s="13"/>
      <c r="E2" s="13"/>
      <c r="F2" s="13"/>
      <c r="G2" s="13"/>
    </row>
    <row r="3" spans="2:14" ht="18.75">
      <c r="B3" s="14" t="s">
        <v>28</v>
      </c>
      <c r="C3" s="13"/>
      <c r="D3" s="13"/>
      <c r="E3" s="13"/>
      <c r="F3" s="13"/>
      <c r="G3" s="13"/>
    </row>
    <row r="4" spans="2:14" ht="17.25">
      <c r="B4" s="13"/>
      <c r="C4" s="13"/>
      <c r="D4" s="13"/>
      <c r="E4" s="13"/>
      <c r="F4" s="13"/>
      <c r="G4" s="13"/>
    </row>
    <row r="5" spans="2:14" s="52" customFormat="1" ht="17.25">
      <c r="B5" s="106" t="s">
        <v>29</v>
      </c>
      <c r="C5" s="42" t="s">
        <v>30</v>
      </c>
      <c r="D5" s="42">
        <f>IF(B5="","",VLOOKUP(B5,バックシート!$B$3:$C$20,2,0))</f>
        <v>1100</v>
      </c>
      <c r="E5" s="42"/>
      <c r="F5" s="42"/>
      <c r="G5" s="42"/>
    </row>
    <row r="6" spans="2:14" ht="18.75">
      <c r="B6" s="18" t="s">
        <v>31</v>
      </c>
      <c r="C6" s="68" t="str">
        <f>IF($G6="","",$G6-3)</f>
        <v/>
      </c>
      <c r="D6" s="68" t="str">
        <f>IF($G6="","",$G6-2)</f>
        <v/>
      </c>
      <c r="E6" s="68" t="str">
        <f>IF($G6="","",$G6-1)</f>
        <v/>
      </c>
      <c r="F6" s="96"/>
      <c r="G6" s="136" t="str">
        <f>提出様式!$C$21</f>
        <v/>
      </c>
      <c r="I6" s="14" t="s">
        <v>32</v>
      </c>
    </row>
    <row r="7" spans="2:14" ht="18" customHeight="1">
      <c r="B7" s="18" t="s">
        <v>33</v>
      </c>
      <c r="C7" s="66"/>
      <c r="D7" s="66"/>
      <c r="E7" s="66"/>
      <c r="F7" s="97"/>
      <c r="G7" s="66"/>
      <c r="I7" s="28" t="s">
        <v>34</v>
      </c>
      <c r="J7" s="68" t="str">
        <f>C6</f>
        <v/>
      </c>
      <c r="K7" s="68" t="str">
        <f>D6</f>
        <v/>
      </c>
      <c r="L7" s="68" t="str">
        <f>E6</f>
        <v/>
      </c>
      <c r="M7" s="100"/>
      <c r="N7" s="69" t="str">
        <f>G6</f>
        <v/>
      </c>
    </row>
    <row r="8" spans="2:14" s="48" customFormat="1" ht="18.75">
      <c r="B8" s="37" t="s">
        <v>35</v>
      </c>
      <c r="C8" s="66"/>
      <c r="D8" s="66"/>
      <c r="E8" s="66"/>
      <c r="F8" s="97"/>
      <c r="G8" s="66"/>
      <c r="I8" s="39" t="s">
        <v>36</v>
      </c>
      <c r="J8" s="39" t="str">
        <f>IF(AND(C14="",C25="",C36="",C47="",C58="",C69="",C80="",C91="",C102="",C113="",C124="",C135="",C146="",C157="",C168="",C179="",C190="",C201=""),"",SUM(C14,C25,C36,C47,C58,C69,C80,C91,C102,C113,C124,C135,C146,C157,C168,C179,C190,C201))</f>
        <v/>
      </c>
      <c r="K8" s="39" t="str">
        <f>IF(AND(D14="",D25="",D36="",D47="",D58="",D69="",D80="",D91="",D102="",D113="",D124="",D135="",D146="",D157="",D168="",D179="",D190="",D201=""),"",SUM(D14,D25,D36,D47,D58,D69,D80,D91,D102,D113,D124,D135,D146,D157,D168,D179,D190,D201))</f>
        <v/>
      </c>
      <c r="L8" s="39" t="str">
        <f>IF(AND(E14="",E25="",E36="",E47="",E58="",E69="",E80="",E91="",E102="",E113="",E124="",E135="",E146="",E157="",E168="",E179="",E190="",E201=""),"",SUM(E14,E25,E36,E47,E58,E69,E80,E91,E102,E113,E124,E135,E146,E157,E168,E179,E190,E201))</f>
        <v/>
      </c>
      <c r="M8" s="101"/>
      <c r="N8" s="39" t="str">
        <f t="shared" ref="N8" si="0">IF(AND(G14="",G25="",G36="",G47="",G58="",G69="",G80="",G91="",G102="",G113="",G124="",G135="",G146="",G157="",G168="",G179="",G190="",G201=""),"",SUM(G14,G25,G36,G47,G58,G69,G80,G91,G102,G113,G124,G135,G146,G157,G168,G179,G190,G201))</f>
        <v/>
      </c>
    </row>
    <row r="9" spans="2:14" s="48" customFormat="1" ht="18.75">
      <c r="B9" s="37" t="s">
        <v>37</v>
      </c>
      <c r="C9" s="66"/>
      <c r="D9" s="66"/>
      <c r="E9" s="66"/>
      <c r="F9" s="97"/>
      <c r="G9" s="66"/>
      <c r="I9" s="39" t="s">
        <v>38</v>
      </c>
      <c r="J9" s="39" t="str">
        <f>IF(AND(C10="",C21="",C32="",C43="",C54="",C65="",C76="",C87="",C98="",C109="",C120="",C131="",C142="",C153="",C164="",C175="",C186="",C197=""),"",SUM(C10,C21,C32,C43,C54,C65,C76,C87,C98,C109,C120,C131,C142,C153,C164,C175,C186,C197))</f>
        <v/>
      </c>
      <c r="K9" s="39" t="str">
        <f t="shared" ref="K9:L11" si="1">IF(AND(D10="",D21="",D32="",D43="",D54="",D65="",D76="",D87="",D98="",D109="",D120="",D131="",D142="",D153="",D164="",D175="",D186="",D197=""),"",SUM(D10,D21,D32,D43,D54,D65,D76,D87,D98,D109,D120,D131,D142,D153,D164,D175,D186,D197))</f>
        <v/>
      </c>
      <c r="L9" s="39" t="str">
        <f t="shared" si="1"/>
        <v/>
      </c>
      <c r="M9" s="101"/>
      <c r="N9" s="39" t="str">
        <f t="shared" ref="N9:N11" si="2">IF(AND(G10="",G21="",G32="",G43="",G54="",G65="",G76="",G87="",G98="",G109="",G120="",G131="",G142="",G153="",G164="",G175="",G186="",G197=""),"",SUM(G10,G21,G32,G43,G54,G65,G76,G87,G98,G109,G120,G131,G142,G153,G164,G175,G186,G197))</f>
        <v/>
      </c>
    </row>
    <row r="10" spans="2:14" s="48" customFormat="1" ht="18.75">
      <c r="B10" s="40" t="s">
        <v>39</v>
      </c>
      <c r="C10" s="40" t="str">
        <f>IF(C7="","",(C7)*$D5)</f>
        <v/>
      </c>
      <c r="D10" s="40" t="str">
        <f t="shared" ref="D10:E10" si="3">IF(D7="","",(D7)*$D5)</f>
        <v/>
      </c>
      <c r="E10" s="40" t="str">
        <f t="shared" si="3"/>
        <v/>
      </c>
      <c r="F10" s="98"/>
      <c r="G10" s="40" t="str">
        <f t="shared" ref="G10" si="4">IF(G7="","",(G7)*$D5)</f>
        <v/>
      </c>
      <c r="I10" s="39" t="s">
        <v>40</v>
      </c>
      <c r="J10" s="39" t="str">
        <f>IF(AND(C11="",C22="",C33="",C44="",C55="",C66="",C77="",C88="",C99="",C110="",C121="",C132="",C143="",C154="",C165="",C176="",C187="",C198=""),"",SUM(C11,C22,C33,C44,C55,C66,C77,C88,C99,C110,C121,C132,C143,C154,C165,C176,C187,C198))</f>
        <v/>
      </c>
      <c r="K10" s="39" t="str">
        <f t="shared" si="1"/>
        <v/>
      </c>
      <c r="L10" s="39" t="str">
        <f t="shared" si="1"/>
        <v/>
      </c>
      <c r="M10" s="101"/>
      <c r="N10" s="39" t="str">
        <f t="shared" si="2"/>
        <v/>
      </c>
    </row>
    <row r="11" spans="2:14" s="48" customFormat="1" ht="18.75">
      <c r="B11" s="40" t="s">
        <v>41</v>
      </c>
      <c r="C11" s="40" t="str">
        <f>IF(C8="","",C8*$D5)</f>
        <v/>
      </c>
      <c r="D11" s="40" t="str">
        <f t="shared" ref="D11:E11" si="5">IF(D8="","",D8*$D5)</f>
        <v/>
      </c>
      <c r="E11" s="40" t="str">
        <f t="shared" si="5"/>
        <v/>
      </c>
      <c r="F11" s="98"/>
      <c r="G11" s="40" t="str">
        <f t="shared" ref="G11" si="6">IF(G8="","",G8*$D5)</f>
        <v/>
      </c>
      <c r="I11" s="39" t="s">
        <v>42</v>
      </c>
      <c r="J11" s="39" t="str">
        <f>IF(AND(C12="",C23="",C34="",C45="",C56="",C67="",C78="",C89="",C100="",C111="",C122="",C133="",C144="",C155="",C166="",C177="",C188="",C199=""),"",SUM(C12,C23,C34,C45,C56,C67,C78,C89,C100,C111,C122,C133,C144,C155,C166,C177,C188,C199))</f>
        <v/>
      </c>
      <c r="K11" s="39" t="str">
        <f t="shared" si="1"/>
        <v/>
      </c>
      <c r="L11" s="39" t="str">
        <f t="shared" si="1"/>
        <v/>
      </c>
      <c r="M11" s="101"/>
      <c r="N11" s="39" t="str">
        <f t="shared" si="2"/>
        <v/>
      </c>
    </row>
    <row r="12" spans="2:14" s="48" customFormat="1" ht="17.25">
      <c r="B12" s="40" t="s">
        <v>43</v>
      </c>
      <c r="C12" s="40" t="str">
        <f>IF(C9="","",C9*$D5)</f>
        <v/>
      </c>
      <c r="D12" s="40" t="str">
        <f t="shared" ref="D12:E12" si="7">IF(D9="","",D9*$D5)</f>
        <v/>
      </c>
      <c r="E12" s="40" t="str">
        <f t="shared" si="7"/>
        <v/>
      </c>
      <c r="F12" s="98"/>
      <c r="G12" s="40" t="str">
        <f t="shared" ref="G12" si="8">IF(G9="","",G9*$D5)</f>
        <v/>
      </c>
    </row>
    <row r="13" spans="2:14" s="48" customFormat="1" ht="17.25">
      <c r="B13" s="37" t="s">
        <v>44</v>
      </c>
      <c r="C13" s="37" t="str">
        <f>IF(AND(C7="",C8="",C9=""),"",C7+C9-C8)</f>
        <v/>
      </c>
      <c r="D13" s="37" t="str">
        <f t="shared" ref="D13:G13" si="9">IF(AND(D7="",D8="",D9=""),"",D7+D9-D8)</f>
        <v/>
      </c>
      <c r="E13" s="37" t="str">
        <f t="shared" si="9"/>
        <v/>
      </c>
      <c r="F13" s="98"/>
      <c r="G13" s="37" t="str">
        <f t="shared" si="9"/>
        <v/>
      </c>
      <c r="I13" s="48" t="s">
        <v>121</v>
      </c>
    </row>
    <row r="14" spans="2:14" s="48" customFormat="1" ht="17.25">
      <c r="B14" s="40" t="s">
        <v>45</v>
      </c>
      <c r="C14" s="40" t="str">
        <f>IF(C13="","",C13*$D5)</f>
        <v/>
      </c>
      <c r="D14" s="40" t="str">
        <f t="shared" ref="D14:E14" si="10">IF(D13="","",D13*$D5)</f>
        <v/>
      </c>
      <c r="E14" s="40" t="str">
        <f t="shared" si="10"/>
        <v/>
      </c>
      <c r="F14" s="98"/>
      <c r="G14" s="40" t="str">
        <f t="shared" ref="G14" si="11">IF(G13="","",G13*$D5)</f>
        <v/>
      </c>
      <c r="I14" s="184" t="str">
        <f>IF(G6="","1．　　　規制年度は希望（予定）数量を記入すること。",G6)</f>
        <v>1．　　　規制年度は希望（予定）数量を記入すること。</v>
      </c>
      <c r="J14" s="184"/>
    </row>
    <row r="15" spans="2:14" s="48" customFormat="1" ht="17.25">
      <c r="C15" s="41"/>
      <c r="D15" s="41"/>
      <c r="E15" s="41"/>
      <c r="F15" s="41"/>
      <c r="G15" s="41"/>
      <c r="I15" s="48" t="s">
        <v>138</v>
      </c>
    </row>
    <row r="16" spans="2:14" s="48" customFormat="1" ht="17.25">
      <c r="B16" s="106" t="s">
        <v>46</v>
      </c>
      <c r="C16" s="41" t="s">
        <v>47</v>
      </c>
      <c r="D16" s="42">
        <f>IF(B16="","",VLOOKUP(B16,バックシート!$B$3:$C$20,2,0))</f>
        <v>1430</v>
      </c>
      <c r="E16" s="41"/>
      <c r="F16" s="41"/>
      <c r="G16" s="41"/>
    </row>
    <row r="17" spans="2:9" ht="17.25">
      <c r="B17" s="18" t="s">
        <v>31</v>
      </c>
      <c r="C17" s="68" t="str">
        <f>C$6</f>
        <v/>
      </c>
      <c r="D17" s="68" t="str">
        <f>D$6</f>
        <v/>
      </c>
      <c r="E17" s="68" t="str">
        <f>E$6</f>
        <v/>
      </c>
      <c r="F17" s="99"/>
      <c r="G17" s="69" t="str">
        <f>G$6</f>
        <v/>
      </c>
    </row>
    <row r="18" spans="2:9" ht="17.25">
      <c r="B18" s="18" t="s">
        <v>33</v>
      </c>
      <c r="C18" s="66"/>
      <c r="D18" s="66"/>
      <c r="E18" s="66"/>
      <c r="F18" s="97"/>
      <c r="G18" s="66"/>
    </row>
    <row r="19" spans="2:9" ht="17.25">
      <c r="B19" s="18" t="s">
        <v>48</v>
      </c>
      <c r="C19" s="66"/>
      <c r="D19" s="66"/>
      <c r="E19" s="66"/>
      <c r="F19" s="97"/>
      <c r="G19" s="66"/>
      <c r="I19" s="48"/>
    </row>
    <row r="20" spans="2:9" ht="17.25">
      <c r="B20" s="18" t="s">
        <v>49</v>
      </c>
      <c r="C20" s="66"/>
      <c r="D20" s="66"/>
      <c r="E20" s="66"/>
      <c r="F20" s="97"/>
      <c r="G20" s="66"/>
      <c r="I20" s="48"/>
    </row>
    <row r="21" spans="2:9" ht="17.25">
      <c r="B21" s="21" t="s">
        <v>50</v>
      </c>
      <c r="C21" s="40" t="str">
        <f>IF(C18="","",(C18)*$D16)</f>
        <v/>
      </c>
      <c r="D21" s="40" t="str">
        <f t="shared" ref="D21:E21" si="12">IF(D18="","",(D18)*$D16)</f>
        <v/>
      </c>
      <c r="E21" s="40" t="str">
        <f t="shared" si="12"/>
        <v/>
      </c>
      <c r="F21" s="98"/>
      <c r="G21" s="40" t="str">
        <f t="shared" ref="G21" si="13">IF(G18="","",(G18)*$D16)</f>
        <v/>
      </c>
    </row>
    <row r="22" spans="2:9" ht="18.75">
      <c r="B22" s="21" t="s">
        <v>41</v>
      </c>
      <c r="C22" s="40" t="str">
        <f>IF(C19="","",C19*$D16)</f>
        <v/>
      </c>
      <c r="D22" s="40" t="str">
        <f t="shared" ref="D22:E22" si="14">IF(D19="","",D19*$D16)</f>
        <v/>
      </c>
      <c r="E22" s="40" t="str">
        <f t="shared" si="14"/>
        <v/>
      </c>
      <c r="F22" s="98"/>
      <c r="G22" s="40" t="str">
        <f t="shared" ref="G22" si="15">IF(G19="","",G19*$D16)</f>
        <v/>
      </c>
      <c r="I22" s="14"/>
    </row>
    <row r="23" spans="2:9" ht="18.75">
      <c r="B23" s="21" t="s">
        <v>43</v>
      </c>
      <c r="C23" s="40" t="str">
        <f>IF(C20="","",C20*$D16)</f>
        <v/>
      </c>
      <c r="D23" s="40" t="str">
        <f t="shared" ref="D23:E23" si="16">IF(D20="","",D20*$D16)</f>
        <v/>
      </c>
      <c r="E23" s="40" t="str">
        <f t="shared" si="16"/>
        <v/>
      </c>
      <c r="F23" s="98"/>
      <c r="G23" s="40" t="str">
        <f t="shared" ref="G23" si="17">IF(G20="","",G20*$D16)</f>
        <v/>
      </c>
      <c r="I23" s="14"/>
    </row>
    <row r="24" spans="2:9" ht="18.75">
      <c r="B24" s="18" t="s">
        <v>44</v>
      </c>
      <c r="C24" s="37" t="str">
        <f>IF(AND(C18="",C19="",C20=""),"",C18+C20-C19)</f>
        <v/>
      </c>
      <c r="D24" s="37" t="str">
        <f t="shared" ref="D24:G24" si="18">IF(AND(D18="",D19="",D20=""),"",D18+D20-D19)</f>
        <v/>
      </c>
      <c r="E24" s="37" t="str">
        <f t="shared" si="18"/>
        <v/>
      </c>
      <c r="F24" s="98"/>
      <c r="G24" s="37" t="str">
        <f t="shared" si="18"/>
        <v/>
      </c>
      <c r="I24" s="33"/>
    </row>
    <row r="25" spans="2:9" ht="18.75">
      <c r="B25" s="21" t="s">
        <v>45</v>
      </c>
      <c r="C25" s="40" t="str">
        <f t="shared" ref="C25:E25" si="19">IF(C24="","",C24*$D16)</f>
        <v/>
      </c>
      <c r="D25" s="40" t="str">
        <f t="shared" si="19"/>
        <v/>
      </c>
      <c r="E25" s="40" t="str">
        <f t="shared" si="19"/>
        <v/>
      </c>
      <c r="F25" s="98"/>
      <c r="G25" s="40" t="str">
        <f t="shared" ref="G25" si="20">IF(G24="","",G24*$D16)</f>
        <v/>
      </c>
      <c r="I25" s="33"/>
    </row>
    <row r="26" spans="2:9" ht="18.75">
      <c r="B26" s="13"/>
      <c r="C26" s="13"/>
      <c r="D26" s="13"/>
      <c r="E26" s="13"/>
      <c r="F26" s="13"/>
      <c r="G26" s="13"/>
      <c r="I26" s="33"/>
    </row>
    <row r="27" spans="2:9" s="52" customFormat="1" ht="18.75">
      <c r="B27" s="106" t="s">
        <v>51</v>
      </c>
      <c r="C27" s="42" t="s">
        <v>47</v>
      </c>
      <c r="D27" s="42">
        <f>IF(B27="","",VLOOKUP(B27,バックシート!$B$3:$C$20,2,0))</f>
        <v>353</v>
      </c>
      <c r="E27" s="42"/>
      <c r="F27" s="42"/>
      <c r="G27" s="42"/>
      <c r="I27" s="44"/>
    </row>
    <row r="28" spans="2:9" ht="18.75">
      <c r="B28" s="18" t="s">
        <v>31</v>
      </c>
      <c r="C28" s="68" t="str">
        <f>C$6</f>
        <v/>
      </c>
      <c r="D28" s="68" t="str">
        <f>D$6</f>
        <v/>
      </c>
      <c r="E28" s="68" t="str">
        <f>E$6</f>
        <v/>
      </c>
      <c r="F28" s="99"/>
      <c r="G28" s="69" t="str">
        <f>G$6</f>
        <v/>
      </c>
      <c r="I28" s="33"/>
    </row>
    <row r="29" spans="2:9" s="48" customFormat="1" ht="18.75">
      <c r="B29" s="37" t="s">
        <v>52</v>
      </c>
      <c r="C29" s="66"/>
      <c r="D29" s="66"/>
      <c r="E29" s="66"/>
      <c r="F29" s="97"/>
      <c r="G29" s="66"/>
      <c r="I29" s="46"/>
    </row>
    <row r="30" spans="2:9" s="48" customFormat="1" ht="18.75">
      <c r="B30" s="37" t="s">
        <v>53</v>
      </c>
      <c r="C30" s="66"/>
      <c r="D30" s="66"/>
      <c r="E30" s="66"/>
      <c r="F30" s="97"/>
      <c r="G30" s="66"/>
      <c r="I30" s="46"/>
    </row>
    <row r="31" spans="2:9" s="48" customFormat="1" ht="18.75">
      <c r="B31" s="37" t="s">
        <v>49</v>
      </c>
      <c r="C31" s="66"/>
      <c r="D31" s="66"/>
      <c r="E31" s="66"/>
      <c r="F31" s="97"/>
      <c r="G31" s="66"/>
      <c r="I31" s="46"/>
    </row>
    <row r="32" spans="2:9" s="48" customFormat="1" ht="18.75">
      <c r="B32" s="40" t="s">
        <v>50</v>
      </c>
      <c r="C32" s="40" t="str">
        <f>IF(C29="","",(C29)*$D27)</f>
        <v/>
      </c>
      <c r="D32" s="40" t="str">
        <f t="shared" ref="D32:E32" si="21">IF(D29="","",(D29)*$D27)</f>
        <v/>
      </c>
      <c r="E32" s="40" t="str">
        <f t="shared" si="21"/>
        <v/>
      </c>
      <c r="F32" s="98"/>
      <c r="G32" s="40" t="str">
        <f t="shared" ref="G32" si="22">IF(G29="","",(G29)*$D27)</f>
        <v/>
      </c>
      <c r="I32" s="46"/>
    </row>
    <row r="33" spans="2:9" s="48" customFormat="1" ht="18.75">
      <c r="B33" s="40" t="s">
        <v>41</v>
      </c>
      <c r="C33" s="40" t="str">
        <f>IF(C30="","",C30*$D27)</f>
        <v/>
      </c>
      <c r="D33" s="40" t="str">
        <f t="shared" ref="D33:E33" si="23">IF(D30="","",D30*$D27)</f>
        <v/>
      </c>
      <c r="E33" s="40" t="str">
        <f t="shared" si="23"/>
        <v/>
      </c>
      <c r="F33" s="98"/>
      <c r="G33" s="40" t="str">
        <f t="shared" ref="G33" si="24">IF(G30="","",G30*$D27)</f>
        <v/>
      </c>
      <c r="I33" s="46"/>
    </row>
    <row r="34" spans="2:9" s="48" customFormat="1" ht="18.75">
      <c r="B34" s="40" t="s">
        <v>43</v>
      </c>
      <c r="C34" s="40" t="str">
        <f>IF(C31="","",C31*$D27)</f>
        <v/>
      </c>
      <c r="D34" s="40" t="str">
        <f t="shared" ref="D34:E34" si="25">IF(D31="","",D31*$D27)</f>
        <v/>
      </c>
      <c r="E34" s="40" t="str">
        <f t="shared" si="25"/>
        <v/>
      </c>
      <c r="F34" s="98"/>
      <c r="G34" s="40" t="str">
        <f t="shared" ref="G34" si="26">IF(G31="","",G31*$D27)</f>
        <v/>
      </c>
      <c r="I34" s="46"/>
    </row>
    <row r="35" spans="2:9" s="48" customFormat="1" ht="18.75">
      <c r="B35" s="37" t="s">
        <v>44</v>
      </c>
      <c r="C35" s="37" t="str">
        <f>IF(AND(C29="",C30="",C31=""),"",C29+C31-C30)</f>
        <v/>
      </c>
      <c r="D35" s="37" t="str">
        <f t="shared" ref="D35:G35" si="27">IF(AND(D29="",D30="",D31=""),"",D29+D31-D30)</f>
        <v/>
      </c>
      <c r="E35" s="37" t="str">
        <f t="shared" si="27"/>
        <v/>
      </c>
      <c r="F35" s="98"/>
      <c r="G35" s="37" t="str">
        <f t="shared" si="27"/>
        <v/>
      </c>
      <c r="I35" s="46"/>
    </row>
    <row r="36" spans="2:9" s="48" customFormat="1" ht="18.75">
      <c r="B36" s="40" t="s">
        <v>54</v>
      </c>
      <c r="C36" s="40" t="str">
        <f>IF(C35="","",C35*$D27)</f>
        <v/>
      </c>
      <c r="D36" s="40" t="str">
        <f t="shared" ref="D36:E36" si="28">IF(D35="","",D35*$D27)</f>
        <v/>
      </c>
      <c r="E36" s="40" t="str">
        <f t="shared" si="28"/>
        <v/>
      </c>
      <c r="F36" s="98"/>
      <c r="G36" s="40" t="str">
        <f t="shared" ref="G36" si="29">IF(G35="","",G35*$D27)</f>
        <v/>
      </c>
      <c r="I36" s="46"/>
    </row>
    <row r="37" spans="2:9" s="48" customFormat="1" ht="18.75">
      <c r="C37" s="41"/>
      <c r="D37" s="41"/>
      <c r="E37" s="41"/>
      <c r="F37" s="41"/>
      <c r="G37" s="41"/>
      <c r="I37" s="46"/>
    </row>
    <row r="38" spans="2:9" s="48" customFormat="1" ht="18.75">
      <c r="B38" s="106" t="s">
        <v>55</v>
      </c>
      <c r="C38" s="41" t="s">
        <v>47</v>
      </c>
      <c r="D38" s="42">
        <f>IF(B38="","",VLOOKUP(B38,バックシート!$B$3:$C$20,2,0))</f>
        <v>1030</v>
      </c>
      <c r="E38" s="41"/>
      <c r="F38" s="41"/>
      <c r="G38" s="41"/>
      <c r="I38" s="46"/>
    </row>
    <row r="39" spans="2:9" ht="18.75">
      <c r="B39" s="18" t="s">
        <v>31</v>
      </c>
      <c r="C39" s="68" t="str">
        <f>C$6</f>
        <v/>
      </c>
      <c r="D39" s="68" t="str">
        <f>D$6</f>
        <v/>
      </c>
      <c r="E39" s="68" t="str">
        <f>E$6</f>
        <v/>
      </c>
      <c r="F39" s="99"/>
      <c r="G39" s="69" t="str">
        <f>G$6</f>
        <v/>
      </c>
      <c r="I39" s="33"/>
    </row>
    <row r="40" spans="2:9" s="52" customFormat="1" ht="18.75">
      <c r="B40" s="36" t="s">
        <v>52</v>
      </c>
      <c r="C40" s="66"/>
      <c r="D40" s="66"/>
      <c r="E40" s="66"/>
      <c r="F40" s="97"/>
      <c r="G40" s="66"/>
      <c r="I40" s="44"/>
    </row>
    <row r="41" spans="2:9" s="52" customFormat="1" ht="17.25">
      <c r="B41" s="36" t="s">
        <v>53</v>
      </c>
      <c r="C41" s="66"/>
      <c r="D41" s="66"/>
      <c r="E41" s="66"/>
      <c r="F41" s="97"/>
      <c r="G41" s="66"/>
    </row>
    <row r="42" spans="2:9" s="52" customFormat="1" ht="17.25">
      <c r="B42" s="36" t="s">
        <v>49</v>
      </c>
      <c r="C42" s="66"/>
      <c r="D42" s="66"/>
      <c r="E42" s="66"/>
      <c r="F42" s="97"/>
      <c r="G42" s="66"/>
    </row>
    <row r="43" spans="2:9" s="52" customFormat="1" ht="17.25">
      <c r="B43" s="35" t="s">
        <v>50</v>
      </c>
      <c r="C43" s="40" t="str">
        <f>IF(C40="","",(C40)*$D38)</f>
        <v/>
      </c>
      <c r="D43" s="40" t="str">
        <f t="shared" ref="D43:E43" si="30">IF(D40="","",(D40)*$D38)</f>
        <v/>
      </c>
      <c r="E43" s="40" t="str">
        <f t="shared" si="30"/>
        <v/>
      </c>
      <c r="F43" s="98"/>
      <c r="G43" s="40" t="str">
        <f t="shared" ref="G43" si="31">IF(G40="","",(G40)*$D38)</f>
        <v/>
      </c>
    </row>
    <row r="44" spans="2:9" s="52" customFormat="1" ht="17.25">
      <c r="B44" s="35" t="s">
        <v>41</v>
      </c>
      <c r="C44" s="40" t="str">
        <f>IF(C41="","",C41*$D38)</f>
        <v/>
      </c>
      <c r="D44" s="40" t="str">
        <f t="shared" ref="D44:E44" si="32">IF(D41="","",D41*$D38)</f>
        <v/>
      </c>
      <c r="E44" s="40" t="str">
        <f t="shared" si="32"/>
        <v/>
      </c>
      <c r="F44" s="98"/>
      <c r="G44" s="40" t="str">
        <f t="shared" ref="G44" si="33">IF(G41="","",G41*$D38)</f>
        <v/>
      </c>
    </row>
    <row r="45" spans="2:9" s="52" customFormat="1" ht="17.25">
      <c r="B45" s="35" t="s">
        <v>43</v>
      </c>
      <c r="C45" s="40" t="str">
        <f>IF(C42="","",C42*$D38)</f>
        <v/>
      </c>
      <c r="D45" s="40" t="str">
        <f t="shared" ref="D45:E45" si="34">IF(D42="","",D42*$D38)</f>
        <v/>
      </c>
      <c r="E45" s="40" t="str">
        <f t="shared" si="34"/>
        <v/>
      </c>
      <c r="F45" s="98"/>
      <c r="G45" s="40" t="str">
        <f t="shared" ref="G45" si="35">IF(G42="","",G42*$D38)</f>
        <v/>
      </c>
    </row>
    <row r="46" spans="2:9" s="52" customFormat="1" ht="17.25">
      <c r="B46" s="36" t="s">
        <v>44</v>
      </c>
      <c r="C46" s="37" t="str">
        <f>IF(AND(C40="",C41="",C42=""),"",C40+C42-C41)</f>
        <v/>
      </c>
      <c r="D46" s="37" t="str">
        <f t="shared" ref="D46:G46" si="36">IF(AND(D40="",D41="",D42=""),"",D40+D42-D41)</f>
        <v/>
      </c>
      <c r="E46" s="37" t="str">
        <f t="shared" si="36"/>
        <v/>
      </c>
      <c r="F46" s="98"/>
      <c r="G46" s="37" t="str">
        <f t="shared" si="36"/>
        <v/>
      </c>
    </row>
    <row r="47" spans="2:9" s="52" customFormat="1" ht="17.25">
      <c r="B47" s="35" t="s">
        <v>54</v>
      </c>
      <c r="C47" s="40" t="str">
        <f>IF(C46="","",C46*$D38)</f>
        <v/>
      </c>
      <c r="D47" s="40" t="str">
        <f t="shared" ref="D47:E47" si="37">IF(D46="","",D46*$D38)</f>
        <v/>
      </c>
      <c r="E47" s="40" t="str">
        <f t="shared" si="37"/>
        <v/>
      </c>
      <c r="F47" s="98"/>
      <c r="G47" s="40" t="str">
        <f t="shared" ref="G47" si="38">IF(G46="","",G46*$D38)</f>
        <v/>
      </c>
    </row>
    <row r="48" spans="2:9" s="52" customFormat="1" ht="17.25">
      <c r="C48" s="42"/>
      <c r="D48" s="42"/>
      <c r="E48" s="42"/>
      <c r="F48" s="42"/>
      <c r="G48" s="42"/>
    </row>
    <row r="49" spans="2:7" s="52" customFormat="1" ht="17.25">
      <c r="B49" s="106" t="s">
        <v>56</v>
      </c>
      <c r="C49" s="42" t="s">
        <v>47</v>
      </c>
      <c r="D49" s="42">
        <f>IF(B49="","",VLOOKUP(B49,バックシート!$B$3:$C$20,2,0))</f>
        <v>794</v>
      </c>
      <c r="E49" s="42"/>
      <c r="F49" s="42"/>
      <c r="G49" s="42"/>
    </row>
    <row r="50" spans="2:7" ht="17.25">
      <c r="B50" s="18" t="s">
        <v>31</v>
      </c>
      <c r="C50" s="68" t="str">
        <f>C$6</f>
        <v/>
      </c>
      <c r="D50" s="68" t="str">
        <f>D$6</f>
        <v/>
      </c>
      <c r="E50" s="68" t="str">
        <f>E$6</f>
        <v/>
      </c>
      <c r="F50" s="99"/>
      <c r="G50" s="69" t="str">
        <f>G$6</f>
        <v/>
      </c>
    </row>
    <row r="51" spans="2:7" s="52" customFormat="1" ht="17.25">
      <c r="B51" s="36" t="s">
        <v>52</v>
      </c>
      <c r="C51" s="66"/>
      <c r="D51" s="66"/>
      <c r="E51" s="66"/>
      <c r="F51" s="97"/>
      <c r="G51" s="66"/>
    </row>
    <row r="52" spans="2:7" s="52" customFormat="1" ht="17.25">
      <c r="B52" s="36" t="s">
        <v>53</v>
      </c>
      <c r="C52" s="66"/>
      <c r="D52" s="66"/>
      <c r="E52" s="66"/>
      <c r="F52" s="97"/>
      <c r="G52" s="66"/>
    </row>
    <row r="53" spans="2:7" s="52" customFormat="1" ht="17.25">
      <c r="B53" s="36" t="s">
        <v>49</v>
      </c>
      <c r="C53" s="66"/>
      <c r="D53" s="66"/>
      <c r="E53" s="66"/>
      <c r="F53" s="97"/>
      <c r="G53" s="66"/>
    </row>
    <row r="54" spans="2:7" s="52" customFormat="1" ht="17.25">
      <c r="B54" s="35" t="s">
        <v>50</v>
      </c>
      <c r="C54" s="40" t="str">
        <f>IF(C51="","",(C51)*$D49)</f>
        <v/>
      </c>
      <c r="D54" s="40" t="str">
        <f t="shared" ref="D54:E54" si="39">IF(D51="","",(D51)*$D49)</f>
        <v/>
      </c>
      <c r="E54" s="40" t="str">
        <f t="shared" si="39"/>
        <v/>
      </c>
      <c r="F54" s="98"/>
      <c r="G54" s="40" t="str">
        <f t="shared" ref="G54" si="40">IF(G51="","",(G51)*$D49)</f>
        <v/>
      </c>
    </row>
    <row r="55" spans="2:7" s="52" customFormat="1" ht="17.25">
      <c r="B55" s="35" t="s">
        <v>41</v>
      </c>
      <c r="C55" s="40" t="str">
        <f>IF(C52="","",C52*$D49)</f>
        <v/>
      </c>
      <c r="D55" s="40" t="str">
        <f t="shared" ref="D55:E55" si="41">IF(D52="","",D52*$D49)</f>
        <v/>
      </c>
      <c r="E55" s="40" t="str">
        <f t="shared" si="41"/>
        <v/>
      </c>
      <c r="F55" s="98"/>
      <c r="G55" s="40" t="str">
        <f t="shared" ref="G55" si="42">IF(G52="","",G52*$D49)</f>
        <v/>
      </c>
    </row>
    <row r="56" spans="2:7" s="52" customFormat="1" ht="17.25">
      <c r="B56" s="35" t="s">
        <v>43</v>
      </c>
      <c r="C56" s="40" t="str">
        <f>IF(C53="","",C53*$D49)</f>
        <v/>
      </c>
      <c r="D56" s="40" t="str">
        <f t="shared" ref="D56:E56" si="43">IF(D53="","",D53*$D49)</f>
        <v/>
      </c>
      <c r="E56" s="40" t="str">
        <f t="shared" si="43"/>
        <v/>
      </c>
      <c r="F56" s="98"/>
      <c r="G56" s="40" t="str">
        <f t="shared" ref="G56" si="44">IF(G53="","",G53*$D49)</f>
        <v/>
      </c>
    </row>
    <row r="57" spans="2:7" s="52" customFormat="1" ht="17.25">
      <c r="B57" s="36" t="s">
        <v>44</v>
      </c>
      <c r="C57" s="37" t="str">
        <f>IF(AND(C51="",C52="",C53=""),"",C51+C53-C52)</f>
        <v/>
      </c>
      <c r="D57" s="37" t="str">
        <f t="shared" ref="D57:G57" si="45">IF(AND(D51="",D52="",D53=""),"",D51+D53-D52)</f>
        <v/>
      </c>
      <c r="E57" s="37" t="str">
        <f t="shared" si="45"/>
        <v/>
      </c>
      <c r="F57" s="98"/>
      <c r="G57" s="37" t="str">
        <f t="shared" si="45"/>
        <v/>
      </c>
    </row>
    <row r="58" spans="2:7" s="52" customFormat="1" ht="17.25">
      <c r="B58" s="35" t="s">
        <v>54</v>
      </c>
      <c r="C58" s="40" t="str">
        <f>IF(C57="","",C57*$D49)</f>
        <v/>
      </c>
      <c r="D58" s="40" t="str">
        <f t="shared" ref="D58:E58" si="46">IF(D57="","",D57*$D49)</f>
        <v/>
      </c>
      <c r="E58" s="40" t="str">
        <f t="shared" si="46"/>
        <v/>
      </c>
      <c r="F58" s="98"/>
      <c r="G58" s="40" t="str">
        <f t="shared" ref="G58" si="47">IF(G57="","",G57*$D49)</f>
        <v/>
      </c>
    </row>
    <row r="59" spans="2:7" s="52" customFormat="1" ht="17.25">
      <c r="B59" s="42"/>
      <c r="C59" s="42"/>
      <c r="D59" s="42"/>
      <c r="E59" s="42"/>
      <c r="F59" s="42"/>
      <c r="G59" s="42"/>
    </row>
    <row r="60" spans="2:7" s="52" customFormat="1" ht="17.25">
      <c r="B60" s="106" t="s">
        <v>57</v>
      </c>
      <c r="C60" s="42" t="s">
        <v>47</v>
      </c>
      <c r="D60" s="42">
        <f>IF(B60="","",VLOOKUP(B60,バックシート!$B$3:$C$20,2,0))</f>
        <v>3220</v>
      </c>
      <c r="E60" s="42"/>
      <c r="F60" s="42"/>
      <c r="G60" s="42"/>
    </row>
    <row r="61" spans="2:7" ht="17.25">
      <c r="B61" s="18" t="s">
        <v>31</v>
      </c>
      <c r="C61" s="68" t="str">
        <f>C$6</f>
        <v/>
      </c>
      <c r="D61" s="68" t="str">
        <f>D$6</f>
        <v/>
      </c>
      <c r="E61" s="68" t="str">
        <f>E$6</f>
        <v/>
      </c>
      <c r="F61" s="99"/>
      <c r="G61" s="69" t="str">
        <f>G$6</f>
        <v/>
      </c>
    </row>
    <row r="62" spans="2:7" s="52" customFormat="1" ht="17.25">
      <c r="B62" s="36" t="s">
        <v>52</v>
      </c>
      <c r="C62" s="66"/>
      <c r="D62" s="66"/>
      <c r="E62" s="66"/>
      <c r="F62" s="97"/>
      <c r="G62" s="66"/>
    </row>
    <row r="63" spans="2:7" s="52" customFormat="1" ht="17.25">
      <c r="B63" s="36" t="s">
        <v>53</v>
      </c>
      <c r="C63" s="66"/>
      <c r="D63" s="66"/>
      <c r="E63" s="66"/>
      <c r="F63" s="97"/>
      <c r="G63" s="66"/>
    </row>
    <row r="64" spans="2:7" s="52" customFormat="1" ht="17.25">
      <c r="B64" s="36" t="s">
        <v>49</v>
      </c>
      <c r="C64" s="66"/>
      <c r="D64" s="66"/>
      <c r="E64" s="66"/>
      <c r="F64" s="97"/>
      <c r="G64" s="66"/>
    </row>
    <row r="65" spans="2:7" s="52" customFormat="1" ht="17.25">
      <c r="B65" s="35" t="s">
        <v>50</v>
      </c>
      <c r="C65" s="40" t="str">
        <f>IF(C62="","",(C62)*$D60)</f>
        <v/>
      </c>
      <c r="D65" s="40" t="str">
        <f t="shared" ref="D65:E65" si="48">IF(D62="","",(D62)*$D60)</f>
        <v/>
      </c>
      <c r="E65" s="40" t="str">
        <f t="shared" si="48"/>
        <v/>
      </c>
      <c r="F65" s="98"/>
      <c r="G65" s="40" t="str">
        <f t="shared" ref="G65" si="49">IF(G62="","",(G62)*$D60)</f>
        <v/>
      </c>
    </row>
    <row r="66" spans="2:7" s="52" customFormat="1" ht="17.25">
      <c r="B66" s="35" t="s">
        <v>41</v>
      </c>
      <c r="C66" s="40" t="str">
        <f>IF(C63="","",C63*$D60)</f>
        <v/>
      </c>
      <c r="D66" s="40" t="str">
        <f t="shared" ref="D66:E66" si="50">IF(D63="","",D63*$D60)</f>
        <v/>
      </c>
      <c r="E66" s="40" t="str">
        <f t="shared" si="50"/>
        <v/>
      </c>
      <c r="F66" s="98"/>
      <c r="G66" s="40" t="str">
        <f t="shared" ref="G66" si="51">IF(G63="","",G63*$D60)</f>
        <v/>
      </c>
    </row>
    <row r="67" spans="2:7" s="52" customFormat="1" ht="17.25">
      <c r="B67" s="35" t="s">
        <v>43</v>
      </c>
      <c r="C67" s="40" t="str">
        <f>IF(C64="","",C64*$D60)</f>
        <v/>
      </c>
      <c r="D67" s="40" t="str">
        <f t="shared" ref="D67:E67" si="52">IF(D64="","",D64*$D60)</f>
        <v/>
      </c>
      <c r="E67" s="40" t="str">
        <f t="shared" si="52"/>
        <v/>
      </c>
      <c r="F67" s="98"/>
      <c r="G67" s="40" t="str">
        <f t="shared" ref="G67" si="53">IF(G64="","",G64*$D60)</f>
        <v/>
      </c>
    </row>
    <row r="68" spans="2:7" s="52" customFormat="1" ht="17.25">
      <c r="B68" s="36" t="s">
        <v>44</v>
      </c>
      <c r="C68" s="37" t="str">
        <f>IF(AND(C62="",C63="",C64=""),"",C62+C64-C63)</f>
        <v/>
      </c>
      <c r="D68" s="37" t="str">
        <f t="shared" ref="D68:G68" si="54">IF(AND(D62="",D63="",D64=""),"",D62+D64-D63)</f>
        <v/>
      </c>
      <c r="E68" s="37" t="str">
        <f t="shared" si="54"/>
        <v/>
      </c>
      <c r="F68" s="98"/>
      <c r="G68" s="37" t="str">
        <f t="shared" si="54"/>
        <v/>
      </c>
    </row>
    <row r="69" spans="2:7" s="52" customFormat="1" ht="17.25">
      <c r="B69" s="35" t="s">
        <v>58</v>
      </c>
      <c r="C69" s="40" t="str">
        <f>IF(C68="","",C68*$D60)</f>
        <v/>
      </c>
      <c r="D69" s="40" t="str">
        <f t="shared" ref="D69:E69" si="55">IF(D68="","",D68*$D60)</f>
        <v/>
      </c>
      <c r="E69" s="40" t="str">
        <f t="shared" si="55"/>
        <v/>
      </c>
      <c r="F69" s="98"/>
      <c r="G69" s="40" t="str">
        <f t="shared" ref="G69" si="56">IF(G68="","",G68*$D60)</f>
        <v/>
      </c>
    </row>
    <row r="70" spans="2:7" s="52" customFormat="1" ht="17.25">
      <c r="C70" s="42"/>
      <c r="D70" s="42"/>
      <c r="E70" s="42"/>
      <c r="F70" s="42"/>
      <c r="G70" s="42"/>
    </row>
    <row r="71" spans="2:7" s="52" customFormat="1" ht="17.25">
      <c r="B71" s="106" t="s">
        <v>59</v>
      </c>
      <c r="C71" s="42" t="s">
        <v>47</v>
      </c>
      <c r="D71" s="42">
        <f>IF(B71="","",VLOOKUP(B71,バックシート!$B$3:$C$20,2,0))</f>
        <v>1340</v>
      </c>
      <c r="E71" s="42"/>
      <c r="F71" s="42"/>
      <c r="G71" s="42"/>
    </row>
    <row r="72" spans="2:7" ht="17.25">
      <c r="B72" s="18" t="s">
        <v>31</v>
      </c>
      <c r="C72" s="68" t="str">
        <f>C$6</f>
        <v/>
      </c>
      <c r="D72" s="68" t="str">
        <f>D$6</f>
        <v/>
      </c>
      <c r="E72" s="68" t="str">
        <f>E$6</f>
        <v/>
      </c>
      <c r="F72" s="99"/>
      <c r="G72" s="69" t="str">
        <f>G$6</f>
        <v/>
      </c>
    </row>
    <row r="73" spans="2:7" s="52" customFormat="1" ht="17.25">
      <c r="B73" s="36" t="s">
        <v>52</v>
      </c>
      <c r="C73" s="66"/>
      <c r="D73" s="66"/>
      <c r="E73" s="66"/>
      <c r="F73" s="97"/>
      <c r="G73" s="66"/>
    </row>
    <row r="74" spans="2:7" s="52" customFormat="1" ht="17.25">
      <c r="B74" s="36" t="s">
        <v>53</v>
      </c>
      <c r="C74" s="66"/>
      <c r="D74" s="66"/>
      <c r="E74" s="66"/>
      <c r="F74" s="97"/>
      <c r="G74" s="66"/>
    </row>
    <row r="75" spans="2:7" s="52" customFormat="1" ht="17.25">
      <c r="B75" s="36" t="s">
        <v>49</v>
      </c>
      <c r="C75" s="66"/>
      <c r="D75" s="66"/>
      <c r="E75" s="66"/>
      <c r="F75" s="97"/>
      <c r="G75" s="66"/>
    </row>
    <row r="76" spans="2:7" s="52" customFormat="1" ht="17.25">
      <c r="B76" s="35" t="s">
        <v>50</v>
      </c>
      <c r="C76" s="40" t="str">
        <f>IF(C73="","",(C73)*$D71)</f>
        <v/>
      </c>
      <c r="D76" s="40" t="str">
        <f t="shared" ref="D76:E76" si="57">IF(D73="","",(D73)*$D71)</f>
        <v/>
      </c>
      <c r="E76" s="40" t="str">
        <f t="shared" si="57"/>
        <v/>
      </c>
      <c r="F76" s="98"/>
      <c r="G76" s="40" t="str">
        <f t="shared" ref="G76" si="58">IF(G73="","",(G73)*$D71)</f>
        <v/>
      </c>
    </row>
    <row r="77" spans="2:7" s="52" customFormat="1" ht="17.25">
      <c r="B77" s="35" t="s">
        <v>41</v>
      </c>
      <c r="C77" s="40" t="str">
        <f>IF(C74="","",C74*$D71)</f>
        <v/>
      </c>
      <c r="D77" s="40" t="str">
        <f t="shared" ref="D77:E77" si="59">IF(D74="","",D74*$D71)</f>
        <v/>
      </c>
      <c r="E77" s="40" t="str">
        <f t="shared" si="59"/>
        <v/>
      </c>
      <c r="F77" s="98"/>
      <c r="G77" s="40" t="str">
        <f t="shared" ref="G77" si="60">IF(G74="","",G74*$D71)</f>
        <v/>
      </c>
    </row>
    <row r="78" spans="2:7" s="52" customFormat="1" ht="17.25">
      <c r="B78" s="35" t="s">
        <v>43</v>
      </c>
      <c r="C78" s="40" t="str">
        <f>IF(C75="","",C75*$D71)</f>
        <v/>
      </c>
      <c r="D78" s="40" t="str">
        <f t="shared" ref="D78:E78" si="61">IF(D75="","",D75*$D71)</f>
        <v/>
      </c>
      <c r="E78" s="40" t="str">
        <f t="shared" si="61"/>
        <v/>
      </c>
      <c r="F78" s="98"/>
      <c r="G78" s="40" t="str">
        <f t="shared" ref="G78" si="62">IF(G75="","",G75*$D71)</f>
        <v/>
      </c>
    </row>
    <row r="79" spans="2:7" s="52" customFormat="1" ht="17.25">
      <c r="B79" s="36" t="s">
        <v>44</v>
      </c>
      <c r="C79" s="37" t="str">
        <f>IF(AND(C73="",C74="",C75=""),"",C73+C75-C74)</f>
        <v/>
      </c>
      <c r="D79" s="37" t="str">
        <f t="shared" ref="D79:G79" si="63">IF(AND(D73="",D74="",D75=""),"",D73+D75-D74)</f>
        <v/>
      </c>
      <c r="E79" s="37" t="str">
        <f t="shared" si="63"/>
        <v/>
      </c>
      <c r="F79" s="98"/>
      <c r="G79" s="37" t="str">
        <f t="shared" si="63"/>
        <v/>
      </c>
    </row>
    <row r="80" spans="2:7" s="52" customFormat="1" ht="17.25">
      <c r="B80" s="35" t="s">
        <v>58</v>
      </c>
      <c r="C80" s="40" t="str">
        <f>IF(C79="","",C79*$D71)</f>
        <v/>
      </c>
      <c r="D80" s="40" t="str">
        <f t="shared" ref="D80:E80" si="64">IF(D79="","",D79*$D71)</f>
        <v/>
      </c>
      <c r="E80" s="40" t="str">
        <f t="shared" si="64"/>
        <v/>
      </c>
      <c r="F80" s="98"/>
      <c r="G80" s="40" t="str">
        <f t="shared" ref="G80" si="65">IF(G79="","",G79*$D71)</f>
        <v/>
      </c>
    </row>
    <row r="81" spans="2:7" s="52" customFormat="1" ht="17.25">
      <c r="C81" s="42"/>
      <c r="D81" s="42"/>
      <c r="E81" s="42"/>
      <c r="F81" s="42"/>
      <c r="G81" s="42"/>
    </row>
    <row r="82" spans="2:7" s="52" customFormat="1" ht="17.25">
      <c r="B82" s="106" t="s">
        <v>60</v>
      </c>
      <c r="C82" s="42" t="s">
        <v>47</v>
      </c>
      <c r="D82" s="42">
        <f>IF(B82="","",VLOOKUP(B82,バックシート!$B$3:$C$20,2,0))</f>
        <v>1370</v>
      </c>
      <c r="E82" s="42"/>
      <c r="F82" s="42"/>
      <c r="G82" s="42"/>
    </row>
    <row r="83" spans="2:7" ht="17.25">
      <c r="B83" s="18" t="s">
        <v>31</v>
      </c>
      <c r="C83" s="68" t="str">
        <f>C$6</f>
        <v/>
      </c>
      <c r="D83" s="68" t="str">
        <f>D$6</f>
        <v/>
      </c>
      <c r="E83" s="68" t="str">
        <f>E$6</f>
        <v/>
      </c>
      <c r="F83" s="99"/>
      <c r="G83" s="69" t="str">
        <f>G$6</f>
        <v/>
      </c>
    </row>
    <row r="84" spans="2:7" s="52" customFormat="1" ht="17.25">
      <c r="B84" s="36" t="s">
        <v>52</v>
      </c>
      <c r="C84" s="66"/>
      <c r="D84" s="66"/>
      <c r="E84" s="66"/>
      <c r="F84" s="97"/>
      <c r="G84" s="66"/>
    </row>
    <row r="85" spans="2:7" s="52" customFormat="1" ht="17.25">
      <c r="B85" s="36" t="s">
        <v>53</v>
      </c>
      <c r="C85" s="66"/>
      <c r="D85" s="66"/>
      <c r="E85" s="66"/>
      <c r="F85" s="97"/>
      <c r="G85" s="66"/>
    </row>
    <row r="86" spans="2:7" s="52" customFormat="1" ht="17.25">
      <c r="B86" s="36" t="s">
        <v>49</v>
      </c>
      <c r="C86" s="66"/>
      <c r="D86" s="66"/>
      <c r="E86" s="66"/>
      <c r="F86" s="97"/>
      <c r="G86" s="66"/>
    </row>
    <row r="87" spans="2:7" s="52" customFormat="1" ht="17.25">
      <c r="B87" s="35" t="s">
        <v>50</v>
      </c>
      <c r="C87" s="40" t="str">
        <f>IF(C84="","",(C84)*$D82)</f>
        <v/>
      </c>
      <c r="D87" s="40" t="str">
        <f t="shared" ref="D87:E87" si="66">IF(D84="","",(D84)*$D82)</f>
        <v/>
      </c>
      <c r="E87" s="40" t="str">
        <f t="shared" si="66"/>
        <v/>
      </c>
      <c r="F87" s="98"/>
      <c r="G87" s="40" t="str">
        <f t="shared" ref="G87" si="67">IF(G84="","",(G84)*$D82)</f>
        <v/>
      </c>
    </row>
    <row r="88" spans="2:7" s="52" customFormat="1" ht="17.25">
      <c r="B88" s="35" t="s">
        <v>41</v>
      </c>
      <c r="C88" s="40" t="str">
        <f>IF(C85="","",C85*$D82)</f>
        <v/>
      </c>
      <c r="D88" s="40" t="str">
        <f t="shared" ref="D88:E88" si="68">IF(D85="","",D85*$D82)</f>
        <v/>
      </c>
      <c r="E88" s="40" t="str">
        <f t="shared" si="68"/>
        <v/>
      </c>
      <c r="F88" s="98"/>
      <c r="G88" s="40" t="str">
        <f t="shared" ref="G88" si="69">IF(G85="","",G85*$D82)</f>
        <v/>
      </c>
    </row>
    <row r="89" spans="2:7" s="52" customFormat="1" ht="17.25">
      <c r="B89" s="35" t="s">
        <v>43</v>
      </c>
      <c r="C89" s="40" t="str">
        <f>IF(C86="","",C86*$D82)</f>
        <v/>
      </c>
      <c r="D89" s="40" t="str">
        <f t="shared" ref="D89:E89" si="70">IF(D86="","",D86*$D82)</f>
        <v/>
      </c>
      <c r="E89" s="40" t="str">
        <f t="shared" si="70"/>
        <v/>
      </c>
      <c r="F89" s="98"/>
      <c r="G89" s="40" t="str">
        <f t="shared" ref="G89" si="71">IF(G86="","",G86*$D82)</f>
        <v/>
      </c>
    </row>
    <row r="90" spans="2:7" s="52" customFormat="1" ht="17.25">
      <c r="B90" s="36" t="s">
        <v>44</v>
      </c>
      <c r="C90" s="37" t="str">
        <f>IF(AND(C84="",C85="",C86=""),"",C84+C86-C85)</f>
        <v/>
      </c>
      <c r="D90" s="37" t="str">
        <f t="shared" ref="D90:G90" si="72">IF(AND(D84="",D85="",D86=""),"",D84+D86-D85)</f>
        <v/>
      </c>
      <c r="E90" s="37" t="str">
        <f t="shared" si="72"/>
        <v/>
      </c>
      <c r="F90" s="98"/>
      <c r="G90" s="37" t="str">
        <f t="shared" si="72"/>
        <v/>
      </c>
    </row>
    <row r="91" spans="2:7" s="52" customFormat="1" ht="17.25">
      <c r="B91" s="35" t="s">
        <v>58</v>
      </c>
      <c r="C91" s="40" t="str">
        <f>IF(C90="","",C90*$D82)</f>
        <v/>
      </c>
      <c r="D91" s="40" t="str">
        <f t="shared" ref="D91:E91" si="73">IF(D90="","",D90*$D82)</f>
        <v/>
      </c>
      <c r="E91" s="40" t="str">
        <f t="shared" si="73"/>
        <v/>
      </c>
      <c r="F91" s="98"/>
      <c r="G91" s="40" t="str">
        <f t="shared" ref="G91" si="74">IF(G90="","",G90*$D82)</f>
        <v/>
      </c>
    </row>
    <row r="92" spans="2:7" s="52" customFormat="1" ht="17.25">
      <c r="B92" s="42"/>
      <c r="C92" s="42"/>
      <c r="D92" s="42"/>
      <c r="E92" s="42"/>
      <c r="F92" s="42"/>
      <c r="G92" s="42"/>
    </row>
    <row r="93" spans="2:7" s="52" customFormat="1" ht="17.25">
      <c r="B93" s="106" t="s">
        <v>61</v>
      </c>
      <c r="C93" s="42" t="s">
        <v>47</v>
      </c>
      <c r="D93" s="42">
        <f>IF(B93="","",VLOOKUP(B93,バックシート!$B$3:$C$20,2,0))</f>
        <v>9810</v>
      </c>
      <c r="E93" s="42"/>
      <c r="F93" s="42"/>
      <c r="G93" s="42"/>
    </row>
    <row r="94" spans="2:7" ht="17.25">
      <c r="B94" s="18" t="s">
        <v>31</v>
      </c>
      <c r="C94" s="68" t="str">
        <f>C$6</f>
        <v/>
      </c>
      <c r="D94" s="68" t="str">
        <f>D$6</f>
        <v/>
      </c>
      <c r="E94" s="68" t="str">
        <f>E$6</f>
        <v/>
      </c>
      <c r="F94" s="99"/>
      <c r="G94" s="69" t="str">
        <f>G$6</f>
        <v/>
      </c>
    </row>
    <row r="95" spans="2:7" s="52" customFormat="1" ht="17.25">
      <c r="B95" s="36" t="s">
        <v>52</v>
      </c>
      <c r="C95" s="66"/>
      <c r="D95" s="66"/>
      <c r="E95" s="66"/>
      <c r="F95" s="97"/>
      <c r="G95" s="66"/>
    </row>
    <row r="96" spans="2:7" s="52" customFormat="1" ht="17.25">
      <c r="B96" s="36" t="s">
        <v>53</v>
      </c>
      <c r="C96" s="66"/>
      <c r="D96" s="66"/>
      <c r="E96" s="66"/>
      <c r="F96" s="97"/>
      <c r="G96" s="66"/>
    </row>
    <row r="97" spans="2:7" s="52" customFormat="1" ht="17.25">
      <c r="B97" s="36" t="s">
        <v>49</v>
      </c>
      <c r="C97" s="66"/>
      <c r="D97" s="66"/>
      <c r="E97" s="66"/>
      <c r="F97" s="97"/>
      <c r="G97" s="66"/>
    </row>
    <row r="98" spans="2:7" s="52" customFormat="1" ht="17.25">
      <c r="B98" s="35" t="s">
        <v>50</v>
      </c>
      <c r="C98" s="40" t="str">
        <f>IF(C95="","",(C95)*$D93)</f>
        <v/>
      </c>
      <c r="D98" s="40" t="str">
        <f t="shared" ref="D98:E98" si="75">IF(D95="","",(D95)*$D93)</f>
        <v/>
      </c>
      <c r="E98" s="40" t="str">
        <f t="shared" si="75"/>
        <v/>
      </c>
      <c r="F98" s="98"/>
      <c r="G98" s="40" t="str">
        <f t="shared" ref="G98" si="76">IF(G95="","",(G95)*$D93)</f>
        <v/>
      </c>
    </row>
    <row r="99" spans="2:7" s="52" customFormat="1" ht="17.25">
      <c r="B99" s="35" t="s">
        <v>41</v>
      </c>
      <c r="C99" s="40" t="str">
        <f>IF(C96="","",C96*$D93)</f>
        <v/>
      </c>
      <c r="D99" s="40" t="str">
        <f t="shared" ref="D99:E99" si="77">IF(D96="","",D96*$D93)</f>
        <v/>
      </c>
      <c r="E99" s="40" t="str">
        <f t="shared" si="77"/>
        <v/>
      </c>
      <c r="F99" s="98"/>
      <c r="G99" s="40" t="str">
        <f t="shared" ref="G99" si="78">IF(G96="","",G96*$D93)</f>
        <v/>
      </c>
    </row>
    <row r="100" spans="2:7" s="52" customFormat="1" ht="17.25">
      <c r="B100" s="35" t="s">
        <v>43</v>
      </c>
      <c r="C100" s="40" t="str">
        <f>IF(C97="","",C97*$D93)</f>
        <v/>
      </c>
      <c r="D100" s="40" t="str">
        <f t="shared" ref="D100:E100" si="79">IF(D97="","",D97*$D93)</f>
        <v/>
      </c>
      <c r="E100" s="40" t="str">
        <f t="shared" si="79"/>
        <v/>
      </c>
      <c r="F100" s="98"/>
      <c r="G100" s="40" t="str">
        <f t="shared" ref="G100" si="80">IF(G97="","",G97*$D93)</f>
        <v/>
      </c>
    </row>
    <row r="101" spans="2:7" s="52" customFormat="1" ht="17.25">
      <c r="B101" s="36" t="s">
        <v>44</v>
      </c>
      <c r="C101" s="37" t="str">
        <f>IF(AND(C95="",C96="",C97=""),"",C95+C97-C96)</f>
        <v/>
      </c>
      <c r="D101" s="37" t="str">
        <f t="shared" ref="D101:G101" si="81">IF(AND(D95="",D96="",D97=""),"",D95+D97-D96)</f>
        <v/>
      </c>
      <c r="E101" s="37" t="str">
        <f t="shared" si="81"/>
        <v/>
      </c>
      <c r="F101" s="98"/>
      <c r="G101" s="37" t="str">
        <f t="shared" si="81"/>
        <v/>
      </c>
    </row>
    <row r="102" spans="2:7" s="52" customFormat="1" ht="17.25">
      <c r="B102" s="35" t="s">
        <v>58</v>
      </c>
      <c r="C102" s="40" t="str">
        <f>IF(C101="","",C101*$D93)</f>
        <v/>
      </c>
      <c r="D102" s="40" t="str">
        <f t="shared" ref="D102:E102" si="82">IF(D101="","",D101*$D93)</f>
        <v/>
      </c>
      <c r="E102" s="40" t="str">
        <f t="shared" si="82"/>
        <v/>
      </c>
      <c r="F102" s="98"/>
      <c r="G102" s="40" t="str">
        <f t="shared" ref="G102" si="83">IF(G101="","",G101*$D93)</f>
        <v/>
      </c>
    </row>
    <row r="103" spans="2:7" s="52" customFormat="1" ht="17.25">
      <c r="C103" s="42"/>
      <c r="D103" s="42"/>
      <c r="E103" s="42"/>
      <c r="F103" s="42"/>
      <c r="G103" s="42"/>
    </row>
    <row r="104" spans="2:7" s="52" customFormat="1" ht="17.25">
      <c r="B104" s="106" t="s">
        <v>62</v>
      </c>
      <c r="C104" s="42" t="s">
        <v>47</v>
      </c>
      <c r="D104" s="42">
        <f>IF(B104="","",VLOOKUP(B104,バックシート!$B$3:$C$20,2,0))</f>
        <v>693</v>
      </c>
      <c r="E104" s="42"/>
      <c r="F104" s="42"/>
      <c r="G104" s="42"/>
    </row>
    <row r="105" spans="2:7" ht="17.25">
      <c r="B105" s="18" t="s">
        <v>31</v>
      </c>
      <c r="C105" s="68" t="str">
        <f>C$6</f>
        <v/>
      </c>
      <c r="D105" s="68" t="str">
        <f>D$6</f>
        <v/>
      </c>
      <c r="E105" s="68" t="str">
        <f>E$6</f>
        <v/>
      </c>
      <c r="F105" s="99"/>
      <c r="G105" s="69" t="str">
        <f>G$6</f>
        <v/>
      </c>
    </row>
    <row r="106" spans="2:7" s="52" customFormat="1" ht="17.25">
      <c r="B106" s="36" t="s">
        <v>52</v>
      </c>
      <c r="C106" s="66"/>
      <c r="D106" s="66"/>
      <c r="E106" s="66"/>
      <c r="F106" s="97"/>
      <c r="G106" s="66"/>
    </row>
    <row r="107" spans="2:7" s="52" customFormat="1" ht="17.25">
      <c r="B107" s="36" t="s">
        <v>53</v>
      </c>
      <c r="C107" s="66"/>
      <c r="D107" s="66"/>
      <c r="E107" s="66"/>
      <c r="F107" s="97"/>
      <c r="G107" s="66"/>
    </row>
    <row r="108" spans="2:7" s="52" customFormat="1" ht="17.25">
      <c r="B108" s="36" t="s">
        <v>49</v>
      </c>
      <c r="C108" s="66"/>
      <c r="D108" s="66"/>
      <c r="E108" s="66"/>
      <c r="F108" s="97"/>
      <c r="G108" s="66"/>
    </row>
    <row r="109" spans="2:7" s="52" customFormat="1" ht="17.25">
      <c r="B109" s="35" t="s">
        <v>50</v>
      </c>
      <c r="C109" s="40" t="str">
        <f>IF(C106="","",(C106)*$D104)</f>
        <v/>
      </c>
      <c r="D109" s="40" t="str">
        <f t="shared" ref="D109:E109" si="84">IF(D106="","",(D106)*$D104)</f>
        <v/>
      </c>
      <c r="E109" s="40" t="str">
        <f t="shared" si="84"/>
        <v/>
      </c>
      <c r="F109" s="98"/>
      <c r="G109" s="40" t="str">
        <f t="shared" ref="G109" si="85">IF(G106="","",(G106)*$D104)</f>
        <v/>
      </c>
    </row>
    <row r="110" spans="2:7" s="52" customFormat="1" ht="17.25">
      <c r="B110" s="35" t="s">
        <v>41</v>
      </c>
      <c r="C110" s="40" t="str">
        <f>IF(C107="","",C107*$D104)</f>
        <v/>
      </c>
      <c r="D110" s="40" t="str">
        <f t="shared" ref="D110:E110" si="86">IF(D107="","",D107*$D104)</f>
        <v/>
      </c>
      <c r="E110" s="40" t="str">
        <f t="shared" si="86"/>
        <v/>
      </c>
      <c r="F110" s="98"/>
      <c r="G110" s="40" t="str">
        <f t="shared" ref="G110" si="87">IF(G107="","",G107*$D104)</f>
        <v/>
      </c>
    </row>
    <row r="111" spans="2:7" s="52" customFormat="1" ht="17.25">
      <c r="B111" s="35" t="s">
        <v>43</v>
      </c>
      <c r="C111" s="40" t="str">
        <f>IF(C108="","",C108*$D104)</f>
        <v/>
      </c>
      <c r="D111" s="40" t="str">
        <f t="shared" ref="D111:E111" si="88">IF(D108="","",D108*$D104)</f>
        <v/>
      </c>
      <c r="E111" s="40" t="str">
        <f t="shared" si="88"/>
        <v/>
      </c>
      <c r="F111" s="98"/>
      <c r="G111" s="40" t="str">
        <f t="shared" ref="G111" si="89">IF(G108="","",G108*$D104)</f>
        <v/>
      </c>
    </row>
    <row r="112" spans="2:7" s="52" customFormat="1" ht="17.25">
      <c r="B112" s="36" t="s">
        <v>44</v>
      </c>
      <c r="C112" s="37" t="str">
        <f>IF(AND(C106="",C107="",C108=""),"",C106+C108-C107)</f>
        <v/>
      </c>
      <c r="D112" s="37" t="str">
        <f t="shared" ref="D112:G112" si="90">IF(AND(D106="",D107="",D108=""),"",D106+D108-D107)</f>
        <v/>
      </c>
      <c r="E112" s="37" t="str">
        <f t="shared" si="90"/>
        <v/>
      </c>
      <c r="F112" s="98"/>
      <c r="G112" s="37" t="str">
        <f t="shared" si="90"/>
        <v/>
      </c>
    </row>
    <row r="113" spans="2:7" s="52" customFormat="1" ht="17.25">
      <c r="B113" s="35" t="s">
        <v>58</v>
      </c>
      <c r="C113" s="40" t="str">
        <f>IF(C112="","",C112*$D104)</f>
        <v/>
      </c>
      <c r="D113" s="40" t="str">
        <f t="shared" ref="D113:E113" si="91">IF(D112="","",D112*$D104)</f>
        <v/>
      </c>
      <c r="E113" s="40" t="str">
        <f t="shared" si="91"/>
        <v/>
      </c>
      <c r="F113" s="98"/>
      <c r="G113" s="40" t="str">
        <f t="shared" ref="G113" si="92">IF(G112="","",G112*$D104)</f>
        <v/>
      </c>
    </row>
    <row r="114" spans="2:7" s="52" customFormat="1" ht="17.25">
      <c r="C114" s="42"/>
      <c r="D114" s="42"/>
      <c r="E114" s="42"/>
      <c r="F114" s="42"/>
      <c r="G114" s="42"/>
    </row>
    <row r="115" spans="2:7" s="52" customFormat="1" ht="17.25">
      <c r="B115" s="106" t="s">
        <v>63</v>
      </c>
      <c r="C115" s="42" t="s">
        <v>47</v>
      </c>
      <c r="D115" s="42">
        <f>IF(B115="","",VLOOKUP(B115,バックシート!$B$3:$C$20,2,0))</f>
        <v>1640</v>
      </c>
      <c r="E115" s="42"/>
      <c r="F115" s="42"/>
      <c r="G115" s="42"/>
    </row>
    <row r="116" spans="2:7" ht="17.25">
      <c r="B116" s="18" t="s">
        <v>31</v>
      </c>
      <c r="C116" s="68" t="str">
        <f>C$6</f>
        <v/>
      </c>
      <c r="D116" s="68" t="str">
        <f>D$6</f>
        <v/>
      </c>
      <c r="E116" s="68" t="str">
        <f>E$6</f>
        <v/>
      </c>
      <c r="F116" s="99"/>
      <c r="G116" s="69" t="str">
        <f>G$6</f>
        <v/>
      </c>
    </row>
    <row r="117" spans="2:7" s="52" customFormat="1" ht="17.25">
      <c r="B117" s="36" t="s">
        <v>52</v>
      </c>
      <c r="C117" s="66"/>
      <c r="D117" s="66"/>
      <c r="E117" s="66"/>
      <c r="F117" s="97"/>
      <c r="G117" s="66"/>
    </row>
    <row r="118" spans="2:7" s="52" customFormat="1" ht="17.25">
      <c r="B118" s="36" t="s">
        <v>53</v>
      </c>
      <c r="C118" s="66"/>
      <c r="D118" s="66"/>
      <c r="E118" s="66"/>
      <c r="F118" s="97"/>
      <c r="G118" s="66"/>
    </row>
    <row r="119" spans="2:7" s="52" customFormat="1" ht="17.25">
      <c r="B119" s="36" t="s">
        <v>49</v>
      </c>
      <c r="C119" s="66"/>
      <c r="D119" s="66"/>
      <c r="E119" s="66"/>
      <c r="F119" s="97"/>
      <c r="G119" s="66"/>
    </row>
    <row r="120" spans="2:7" s="52" customFormat="1" ht="17.25">
      <c r="B120" s="35" t="s">
        <v>50</v>
      </c>
      <c r="C120" s="40" t="str">
        <f>IF(C117="","",(C117)*$D115)</f>
        <v/>
      </c>
      <c r="D120" s="40" t="str">
        <f t="shared" ref="D120:E120" si="93">IF(D117="","",(D117)*$D115)</f>
        <v/>
      </c>
      <c r="E120" s="40" t="str">
        <f t="shared" si="93"/>
        <v/>
      </c>
      <c r="F120" s="98"/>
      <c r="G120" s="40" t="str">
        <f t="shared" ref="G120" si="94">IF(G117="","",(G117)*$D115)</f>
        <v/>
      </c>
    </row>
    <row r="121" spans="2:7" s="52" customFormat="1" ht="17.25">
      <c r="B121" s="35" t="s">
        <v>41</v>
      </c>
      <c r="C121" s="40" t="str">
        <f>IF(C118="","",C118*$D115)</f>
        <v/>
      </c>
      <c r="D121" s="40" t="str">
        <f t="shared" ref="D121:E121" si="95">IF(D118="","",D118*$D115)</f>
        <v/>
      </c>
      <c r="E121" s="40" t="str">
        <f t="shared" si="95"/>
        <v/>
      </c>
      <c r="F121" s="98"/>
      <c r="G121" s="40" t="str">
        <f t="shared" ref="G121" si="96">IF(G118="","",G118*$D115)</f>
        <v/>
      </c>
    </row>
    <row r="122" spans="2:7" s="52" customFormat="1" ht="17.25">
      <c r="B122" s="35" t="s">
        <v>43</v>
      </c>
      <c r="C122" s="40" t="str">
        <f>IF(C119="","",C119*$D115)</f>
        <v/>
      </c>
      <c r="D122" s="40" t="str">
        <f t="shared" ref="D122:E122" si="97">IF(D119="","",D119*$D115)</f>
        <v/>
      </c>
      <c r="E122" s="40" t="str">
        <f t="shared" si="97"/>
        <v/>
      </c>
      <c r="F122" s="98"/>
      <c r="G122" s="40" t="str">
        <f t="shared" ref="G122" si="98">IF(G119="","",G119*$D115)</f>
        <v/>
      </c>
    </row>
    <row r="123" spans="2:7" s="52" customFormat="1" ht="17.25">
      <c r="B123" s="36" t="s">
        <v>44</v>
      </c>
      <c r="C123" s="37" t="str">
        <f>IF(AND(C117="",C118="",C119=""),"",C117+C119-C118)</f>
        <v/>
      </c>
      <c r="D123" s="37" t="str">
        <f t="shared" ref="D123:G123" si="99">IF(AND(D117="",D118="",D119=""),"",D117+D119-D118)</f>
        <v/>
      </c>
      <c r="E123" s="37" t="str">
        <f t="shared" si="99"/>
        <v/>
      </c>
      <c r="F123" s="98"/>
      <c r="G123" s="37" t="str">
        <f t="shared" si="99"/>
        <v/>
      </c>
    </row>
    <row r="124" spans="2:7" s="52" customFormat="1" ht="17.25">
      <c r="B124" s="35" t="s">
        <v>58</v>
      </c>
      <c r="C124" s="40" t="str">
        <f>IF(C123="","",C123*$D115)</f>
        <v/>
      </c>
      <c r="D124" s="40" t="str">
        <f t="shared" ref="D124:E124" si="100">IF(D123="","",D123*$D115)</f>
        <v/>
      </c>
      <c r="E124" s="40" t="str">
        <f t="shared" si="100"/>
        <v/>
      </c>
      <c r="F124" s="98"/>
      <c r="G124" s="40" t="str">
        <f t="shared" ref="G124" si="101">IF(G123="","",G123*$D115)</f>
        <v/>
      </c>
    </row>
    <row r="125" spans="2:7" s="52" customFormat="1" ht="17.25">
      <c r="B125" s="42"/>
      <c r="C125" s="42"/>
      <c r="D125" s="42"/>
      <c r="E125" s="42"/>
      <c r="F125" s="42"/>
      <c r="G125" s="42"/>
    </row>
    <row r="126" spans="2:7" s="52" customFormat="1" ht="17.25">
      <c r="B126" s="106" t="s">
        <v>64</v>
      </c>
      <c r="C126" s="42" t="s">
        <v>47</v>
      </c>
      <c r="D126" s="42">
        <f>IF(B126="","",VLOOKUP(B126,バックシート!$B$3:$C$20,2,0))</f>
        <v>675</v>
      </c>
      <c r="E126" s="42"/>
      <c r="F126" s="42"/>
      <c r="G126" s="42"/>
    </row>
    <row r="127" spans="2:7" ht="17.25">
      <c r="B127" s="18" t="s">
        <v>31</v>
      </c>
      <c r="C127" s="68" t="str">
        <f>C$6</f>
        <v/>
      </c>
      <c r="D127" s="68" t="str">
        <f>D$6</f>
        <v/>
      </c>
      <c r="E127" s="68" t="str">
        <f>E$6</f>
        <v/>
      </c>
      <c r="F127" s="99"/>
      <c r="G127" s="69" t="str">
        <f>G$6</f>
        <v/>
      </c>
    </row>
    <row r="128" spans="2:7" s="52" customFormat="1" ht="17.25">
      <c r="B128" s="36" t="s">
        <v>38</v>
      </c>
      <c r="C128" s="66"/>
      <c r="D128" s="66"/>
      <c r="E128" s="66"/>
      <c r="F128" s="97"/>
      <c r="G128" s="66"/>
    </row>
    <row r="129" spans="2:7" s="52" customFormat="1" ht="17.25">
      <c r="B129" s="36" t="s">
        <v>40</v>
      </c>
      <c r="C129" s="66"/>
      <c r="D129" s="66"/>
      <c r="E129" s="66"/>
      <c r="F129" s="97"/>
      <c r="G129" s="66"/>
    </row>
    <row r="130" spans="2:7" s="52" customFormat="1" ht="17.25">
      <c r="B130" s="36" t="s">
        <v>42</v>
      </c>
      <c r="C130" s="66"/>
      <c r="D130" s="66"/>
      <c r="E130" s="66"/>
      <c r="F130" s="97"/>
      <c r="G130" s="66"/>
    </row>
    <row r="131" spans="2:7" s="52" customFormat="1" ht="17.25">
      <c r="B131" s="35" t="s">
        <v>50</v>
      </c>
      <c r="C131" s="40" t="str">
        <f>IF(C128="","",(C128)*$D126)</f>
        <v/>
      </c>
      <c r="D131" s="40" t="str">
        <f t="shared" ref="D131:E131" si="102">IF(D128="","",(D128)*$D126)</f>
        <v/>
      </c>
      <c r="E131" s="40" t="str">
        <f t="shared" si="102"/>
        <v/>
      </c>
      <c r="F131" s="98"/>
      <c r="G131" s="40" t="str">
        <f t="shared" ref="G131" si="103">IF(G128="","",(G128)*$D126)</f>
        <v/>
      </c>
    </row>
    <row r="132" spans="2:7" s="52" customFormat="1" ht="17.25">
      <c r="B132" s="35" t="s">
        <v>41</v>
      </c>
      <c r="C132" s="40" t="str">
        <f>IF(C129="","",C129*$D126)</f>
        <v/>
      </c>
      <c r="D132" s="40" t="str">
        <f t="shared" ref="D132:E132" si="104">IF(D129="","",D129*$D126)</f>
        <v/>
      </c>
      <c r="E132" s="40" t="str">
        <f t="shared" si="104"/>
        <v/>
      </c>
      <c r="F132" s="98"/>
      <c r="G132" s="40" t="str">
        <f t="shared" ref="G132" si="105">IF(G129="","",G129*$D126)</f>
        <v/>
      </c>
    </row>
    <row r="133" spans="2:7" s="52" customFormat="1" ht="17.25">
      <c r="B133" s="35" t="s">
        <v>43</v>
      </c>
      <c r="C133" s="40" t="str">
        <f>IF(C130="","",C130*$D126)</f>
        <v/>
      </c>
      <c r="D133" s="40" t="str">
        <f t="shared" ref="D133:E133" si="106">IF(D130="","",D130*$D126)</f>
        <v/>
      </c>
      <c r="E133" s="40" t="str">
        <f t="shared" si="106"/>
        <v/>
      </c>
      <c r="F133" s="98"/>
      <c r="G133" s="40" t="str">
        <f t="shared" ref="G133" si="107">IF(G130="","",G130*$D126)</f>
        <v/>
      </c>
    </row>
    <row r="134" spans="2:7" s="52" customFormat="1" ht="17.25">
      <c r="B134" s="36" t="s">
        <v>44</v>
      </c>
      <c r="C134" s="37" t="str">
        <f>IF(AND(C128="",C129="",C130=""),"",C128+C130-C129)</f>
        <v/>
      </c>
      <c r="D134" s="37" t="str">
        <f t="shared" ref="D134:G134" si="108">IF(AND(D128="",D129="",D130=""),"",D128+D130-D129)</f>
        <v/>
      </c>
      <c r="E134" s="37" t="str">
        <f t="shared" si="108"/>
        <v/>
      </c>
      <c r="F134" s="98"/>
      <c r="G134" s="37" t="str">
        <f t="shared" si="108"/>
        <v/>
      </c>
    </row>
    <row r="135" spans="2:7" s="52" customFormat="1" ht="17.25">
      <c r="B135" s="35" t="s">
        <v>58</v>
      </c>
      <c r="C135" s="40" t="str">
        <f>IF(C134="","",C134*$D126)</f>
        <v/>
      </c>
      <c r="D135" s="40" t="str">
        <f t="shared" ref="D135:E135" si="109">IF(D134="","",D134*$D126)</f>
        <v/>
      </c>
      <c r="E135" s="40" t="str">
        <f t="shared" si="109"/>
        <v/>
      </c>
      <c r="F135" s="98"/>
      <c r="G135" s="40" t="str">
        <f t="shared" ref="G135" si="110">IF(G134="","",G134*$D126)</f>
        <v/>
      </c>
    </row>
    <row r="136" spans="2:7" s="52" customFormat="1" ht="17.25">
      <c r="C136" s="42"/>
      <c r="D136" s="42"/>
      <c r="E136" s="42"/>
      <c r="F136" s="42"/>
      <c r="G136" s="42"/>
    </row>
    <row r="137" spans="2:7" s="52" customFormat="1" ht="17.25">
      <c r="B137" s="106" t="s">
        <v>65</v>
      </c>
      <c r="C137" s="42" t="s">
        <v>47</v>
      </c>
      <c r="D137" s="42">
        <f>IF(B137="","",VLOOKUP(B137,バックシート!$B$3:$C$20,2,0))</f>
        <v>3500</v>
      </c>
      <c r="E137" s="42"/>
      <c r="F137" s="42"/>
      <c r="G137" s="42"/>
    </row>
    <row r="138" spans="2:7" ht="17.25">
      <c r="B138" s="18" t="s">
        <v>31</v>
      </c>
      <c r="C138" s="68" t="str">
        <f>C$6</f>
        <v/>
      </c>
      <c r="D138" s="68" t="str">
        <f>D$6</f>
        <v/>
      </c>
      <c r="E138" s="68" t="str">
        <f>E$6</f>
        <v/>
      </c>
      <c r="F138" s="99"/>
      <c r="G138" s="69" t="str">
        <f>G$6</f>
        <v/>
      </c>
    </row>
    <row r="139" spans="2:7" s="52" customFormat="1" ht="17.25">
      <c r="B139" s="36" t="s">
        <v>52</v>
      </c>
      <c r="C139" s="66"/>
      <c r="D139" s="66"/>
      <c r="E139" s="66"/>
      <c r="F139" s="97"/>
      <c r="G139" s="66"/>
    </row>
    <row r="140" spans="2:7" s="52" customFormat="1" ht="17.25">
      <c r="B140" s="36" t="s">
        <v>53</v>
      </c>
      <c r="C140" s="66"/>
      <c r="D140" s="66"/>
      <c r="E140" s="66"/>
      <c r="F140" s="97"/>
      <c r="G140" s="66"/>
    </row>
    <row r="141" spans="2:7" s="52" customFormat="1" ht="17.25">
      <c r="B141" s="36" t="s">
        <v>49</v>
      </c>
      <c r="C141" s="66"/>
      <c r="D141" s="66"/>
      <c r="E141" s="66"/>
      <c r="F141" s="97"/>
      <c r="G141" s="66"/>
    </row>
    <row r="142" spans="2:7" s="52" customFormat="1" ht="17.25">
      <c r="B142" s="35" t="s">
        <v>50</v>
      </c>
      <c r="C142" s="40" t="str">
        <f>IF(C139="","",(C139)*$D137)</f>
        <v/>
      </c>
      <c r="D142" s="40" t="str">
        <f t="shared" ref="D142:E142" si="111">IF(D139="","",(D139)*$D137)</f>
        <v/>
      </c>
      <c r="E142" s="40" t="str">
        <f t="shared" si="111"/>
        <v/>
      </c>
      <c r="F142" s="98"/>
      <c r="G142" s="40" t="str">
        <f t="shared" ref="G142" si="112">IF(G139="","",(G139)*$D137)</f>
        <v/>
      </c>
    </row>
    <row r="143" spans="2:7" s="52" customFormat="1" ht="17.25">
      <c r="B143" s="35" t="s">
        <v>41</v>
      </c>
      <c r="C143" s="40" t="str">
        <f>IF(C140="","",C140*$D137)</f>
        <v/>
      </c>
      <c r="D143" s="40" t="str">
        <f t="shared" ref="D143:E143" si="113">IF(D140="","",D140*$D137)</f>
        <v/>
      </c>
      <c r="E143" s="40" t="str">
        <f t="shared" si="113"/>
        <v/>
      </c>
      <c r="F143" s="98"/>
      <c r="G143" s="40" t="str">
        <f t="shared" ref="G143" si="114">IF(G140="","",G140*$D137)</f>
        <v/>
      </c>
    </row>
    <row r="144" spans="2:7" s="52" customFormat="1" ht="17.25">
      <c r="B144" s="35" t="s">
        <v>43</v>
      </c>
      <c r="C144" s="40" t="str">
        <f>IF(C141="","",C141*$D137)</f>
        <v/>
      </c>
      <c r="D144" s="40" t="str">
        <f t="shared" ref="D144:E144" si="115">IF(D141="","",D141*$D137)</f>
        <v/>
      </c>
      <c r="E144" s="40" t="str">
        <f t="shared" si="115"/>
        <v/>
      </c>
      <c r="F144" s="98"/>
      <c r="G144" s="40" t="str">
        <f t="shared" ref="G144" si="116">IF(G141="","",G141*$D137)</f>
        <v/>
      </c>
    </row>
    <row r="145" spans="2:7" s="52" customFormat="1" ht="17.25">
      <c r="B145" s="36" t="s">
        <v>44</v>
      </c>
      <c r="C145" s="37" t="str">
        <f>IF(AND(C139="",C140="",C141=""),"",C139+C141-C140)</f>
        <v/>
      </c>
      <c r="D145" s="37" t="str">
        <f t="shared" ref="D145:G145" si="117">IF(AND(D139="",D140="",D141=""),"",D139+D141-D140)</f>
        <v/>
      </c>
      <c r="E145" s="37" t="str">
        <f t="shared" si="117"/>
        <v/>
      </c>
      <c r="F145" s="98"/>
      <c r="G145" s="37" t="str">
        <f t="shared" si="117"/>
        <v/>
      </c>
    </row>
    <row r="146" spans="2:7" s="52" customFormat="1" ht="17.25">
      <c r="B146" s="35" t="s">
        <v>58</v>
      </c>
      <c r="C146" s="40" t="str">
        <f>IF(C145="","",C145*$D137)</f>
        <v/>
      </c>
      <c r="D146" s="40" t="str">
        <f t="shared" ref="D146:E146" si="118">IF(D145="","",D145*$D137)</f>
        <v/>
      </c>
      <c r="E146" s="40" t="str">
        <f t="shared" si="118"/>
        <v/>
      </c>
      <c r="F146" s="98"/>
      <c r="G146" s="40" t="str">
        <f t="shared" ref="G146" si="119">IF(G145="","",G145*$D137)</f>
        <v/>
      </c>
    </row>
    <row r="147" spans="2:7" s="52" customFormat="1" ht="17.25">
      <c r="C147" s="42"/>
      <c r="D147" s="42"/>
      <c r="E147" s="42"/>
      <c r="F147" s="42"/>
      <c r="G147" s="42"/>
    </row>
    <row r="148" spans="2:7" s="52" customFormat="1" ht="17.25">
      <c r="B148" s="106" t="s">
        <v>66</v>
      </c>
      <c r="C148" s="42" t="s">
        <v>47</v>
      </c>
      <c r="D148" s="42">
        <f>IF(B148="","",VLOOKUP(B148,バックシート!$B$3:$C$20,2,0))</f>
        <v>4470</v>
      </c>
      <c r="E148" s="42"/>
      <c r="F148" s="42"/>
      <c r="G148" s="42"/>
    </row>
    <row r="149" spans="2:7" ht="17.25">
      <c r="B149" s="18" t="s">
        <v>31</v>
      </c>
      <c r="C149" s="68" t="str">
        <f>C$6</f>
        <v/>
      </c>
      <c r="D149" s="68" t="str">
        <f>D$6</f>
        <v/>
      </c>
      <c r="E149" s="68" t="str">
        <f>E$6</f>
        <v/>
      </c>
      <c r="F149" s="99"/>
      <c r="G149" s="69" t="str">
        <f>G$6</f>
        <v/>
      </c>
    </row>
    <row r="150" spans="2:7" s="52" customFormat="1" ht="17.25">
      <c r="B150" s="36" t="s">
        <v>52</v>
      </c>
      <c r="C150" s="66"/>
      <c r="D150" s="66"/>
      <c r="E150" s="66"/>
      <c r="F150" s="97"/>
      <c r="G150" s="66"/>
    </row>
    <row r="151" spans="2:7" s="52" customFormat="1" ht="17.25">
      <c r="B151" s="36" t="s">
        <v>53</v>
      </c>
      <c r="C151" s="66"/>
      <c r="D151" s="66"/>
      <c r="E151" s="66"/>
      <c r="F151" s="97"/>
      <c r="G151" s="66"/>
    </row>
    <row r="152" spans="2:7" s="52" customFormat="1" ht="17.25">
      <c r="B152" s="36" t="s">
        <v>49</v>
      </c>
      <c r="C152" s="66"/>
      <c r="D152" s="66"/>
      <c r="E152" s="66"/>
      <c r="F152" s="97"/>
      <c r="G152" s="66"/>
    </row>
    <row r="153" spans="2:7" s="52" customFormat="1" ht="17.25">
      <c r="B153" s="35" t="s">
        <v>50</v>
      </c>
      <c r="C153" s="40" t="str">
        <f>IF(C150="","",(C150)*$D148)</f>
        <v/>
      </c>
      <c r="D153" s="40" t="str">
        <f t="shared" ref="D153:E153" si="120">IF(D150="","",(D150)*$D148)</f>
        <v/>
      </c>
      <c r="E153" s="40" t="str">
        <f t="shared" si="120"/>
        <v/>
      </c>
      <c r="F153" s="98"/>
      <c r="G153" s="40" t="str">
        <f t="shared" ref="G153" si="121">IF(G150="","",(G150)*$D148)</f>
        <v/>
      </c>
    </row>
    <row r="154" spans="2:7" s="52" customFormat="1" ht="17.25">
      <c r="B154" s="35" t="s">
        <v>41</v>
      </c>
      <c r="C154" s="40" t="str">
        <f>IF(C151="","",C151*$D148)</f>
        <v/>
      </c>
      <c r="D154" s="40" t="str">
        <f t="shared" ref="D154:E154" si="122">IF(D151="","",D151*$D148)</f>
        <v/>
      </c>
      <c r="E154" s="40" t="str">
        <f t="shared" si="122"/>
        <v/>
      </c>
      <c r="F154" s="98"/>
      <c r="G154" s="40" t="str">
        <f t="shared" ref="G154" si="123">IF(G151="","",G151*$D148)</f>
        <v/>
      </c>
    </row>
    <row r="155" spans="2:7" s="52" customFormat="1" ht="17.25">
      <c r="B155" s="35" t="s">
        <v>43</v>
      </c>
      <c r="C155" s="40" t="str">
        <f>IF(C152="","",C152*$D148)</f>
        <v/>
      </c>
      <c r="D155" s="40" t="str">
        <f t="shared" ref="D155:E155" si="124">IF(D152="","",D152*$D148)</f>
        <v/>
      </c>
      <c r="E155" s="40" t="str">
        <f t="shared" si="124"/>
        <v/>
      </c>
      <c r="F155" s="98"/>
      <c r="G155" s="40" t="str">
        <f t="shared" ref="G155" si="125">IF(G152="","",G152*$D148)</f>
        <v/>
      </c>
    </row>
    <row r="156" spans="2:7" s="52" customFormat="1" ht="17.25">
      <c r="B156" s="36" t="s">
        <v>44</v>
      </c>
      <c r="C156" s="37" t="str">
        <f>IF(AND(C150="",C151="",C152=""),"",C150+C152-C151)</f>
        <v/>
      </c>
      <c r="D156" s="37" t="str">
        <f t="shared" ref="D156:G156" si="126">IF(AND(D150="",D151="",D152=""),"",D150+D152-D151)</f>
        <v/>
      </c>
      <c r="E156" s="37" t="str">
        <f t="shared" si="126"/>
        <v/>
      </c>
      <c r="F156" s="98"/>
      <c r="G156" s="37" t="str">
        <f t="shared" si="126"/>
        <v/>
      </c>
    </row>
    <row r="157" spans="2:7" s="52" customFormat="1" ht="17.25">
      <c r="B157" s="35" t="s">
        <v>58</v>
      </c>
      <c r="C157" s="40" t="str">
        <f>IF(C156="","",C156*$D148)</f>
        <v/>
      </c>
      <c r="D157" s="40" t="str">
        <f t="shared" ref="D157:E157" si="127">IF(D156="","",D156*$D148)</f>
        <v/>
      </c>
      <c r="E157" s="40" t="str">
        <f t="shared" si="127"/>
        <v/>
      </c>
      <c r="F157" s="98"/>
      <c r="G157" s="40" t="str">
        <f t="shared" ref="G157" si="128">IF(G156="","",G156*$D148)</f>
        <v/>
      </c>
    </row>
    <row r="158" spans="2:7" s="52" customFormat="1" ht="17.25">
      <c r="B158" s="42"/>
      <c r="C158" s="42"/>
      <c r="D158" s="42"/>
      <c r="E158" s="42"/>
      <c r="F158" s="42"/>
      <c r="G158" s="42"/>
    </row>
    <row r="159" spans="2:7" s="52" customFormat="1" ht="17.25">
      <c r="B159" s="106" t="s">
        <v>67</v>
      </c>
      <c r="C159" s="42" t="s">
        <v>47</v>
      </c>
      <c r="D159" s="42">
        <f>IF(B159="","",VLOOKUP(B159,バックシート!$B$3:$C$20,2,0))</f>
        <v>92</v>
      </c>
      <c r="E159" s="42"/>
      <c r="F159" s="42"/>
      <c r="G159" s="42"/>
    </row>
    <row r="160" spans="2:7" ht="17.25">
      <c r="B160" s="18" t="s">
        <v>31</v>
      </c>
      <c r="C160" s="68" t="str">
        <f>C$6</f>
        <v/>
      </c>
      <c r="D160" s="68" t="str">
        <f>D$6</f>
        <v/>
      </c>
      <c r="E160" s="68" t="str">
        <f>E$6</f>
        <v/>
      </c>
      <c r="F160" s="99"/>
      <c r="G160" s="69" t="str">
        <f>G$6</f>
        <v/>
      </c>
    </row>
    <row r="161" spans="2:7" s="52" customFormat="1" ht="17.25">
      <c r="B161" s="36" t="s">
        <v>52</v>
      </c>
      <c r="C161" s="66"/>
      <c r="D161" s="66"/>
      <c r="E161" s="66"/>
      <c r="F161" s="97"/>
      <c r="G161" s="66"/>
    </row>
    <row r="162" spans="2:7" s="52" customFormat="1" ht="17.25">
      <c r="B162" s="36" t="s">
        <v>53</v>
      </c>
      <c r="C162" s="66"/>
      <c r="D162" s="66"/>
      <c r="E162" s="66"/>
      <c r="F162" s="97"/>
      <c r="G162" s="66"/>
    </row>
    <row r="163" spans="2:7" s="52" customFormat="1" ht="17.25">
      <c r="B163" s="36" t="s">
        <v>49</v>
      </c>
      <c r="C163" s="66"/>
      <c r="D163" s="66"/>
      <c r="E163" s="66"/>
      <c r="F163" s="97"/>
      <c r="G163" s="66"/>
    </row>
    <row r="164" spans="2:7" s="52" customFormat="1" ht="17.25">
      <c r="B164" s="35" t="s">
        <v>50</v>
      </c>
      <c r="C164" s="40" t="str">
        <f>IF(C161="","",(C161)*$D159)</f>
        <v/>
      </c>
      <c r="D164" s="40" t="str">
        <f t="shared" ref="D164:E164" si="129">IF(D161="","",(D161)*$D159)</f>
        <v/>
      </c>
      <c r="E164" s="40" t="str">
        <f t="shared" si="129"/>
        <v/>
      </c>
      <c r="F164" s="98"/>
      <c r="G164" s="40" t="str">
        <f t="shared" ref="G164" si="130">IF(G161="","",(G161)*$D159)</f>
        <v/>
      </c>
    </row>
    <row r="165" spans="2:7" s="52" customFormat="1" ht="17.25">
      <c r="B165" s="35" t="s">
        <v>41</v>
      </c>
      <c r="C165" s="40" t="str">
        <f>IF(C162="","",C162*$D159)</f>
        <v/>
      </c>
      <c r="D165" s="40" t="str">
        <f t="shared" ref="D165:E165" si="131">IF(D162="","",D162*$D159)</f>
        <v/>
      </c>
      <c r="E165" s="40" t="str">
        <f t="shared" si="131"/>
        <v/>
      </c>
      <c r="F165" s="98"/>
      <c r="G165" s="40" t="str">
        <f t="shared" ref="G165" si="132">IF(G162="","",G162*$D159)</f>
        <v/>
      </c>
    </row>
    <row r="166" spans="2:7" s="52" customFormat="1" ht="17.25">
      <c r="B166" s="35" t="s">
        <v>43</v>
      </c>
      <c r="C166" s="40" t="str">
        <f>IF(C163="","",C163*$D159)</f>
        <v/>
      </c>
      <c r="D166" s="40" t="str">
        <f t="shared" ref="D166:E166" si="133">IF(D163="","",D163*$D159)</f>
        <v/>
      </c>
      <c r="E166" s="40" t="str">
        <f t="shared" si="133"/>
        <v/>
      </c>
      <c r="F166" s="98"/>
      <c r="G166" s="40" t="str">
        <f t="shared" ref="G166" si="134">IF(G163="","",G163*$D159)</f>
        <v/>
      </c>
    </row>
    <row r="167" spans="2:7" s="52" customFormat="1" ht="17.25">
      <c r="B167" s="36" t="s">
        <v>44</v>
      </c>
      <c r="C167" s="37" t="str">
        <f>IF(AND(C161="",C162="",C163=""),"",C161+C163-C162)</f>
        <v/>
      </c>
      <c r="D167" s="37" t="str">
        <f t="shared" ref="D167:G167" si="135">IF(AND(D161="",D162="",D163=""),"",D161+D163-D162)</f>
        <v/>
      </c>
      <c r="E167" s="37" t="str">
        <f t="shared" si="135"/>
        <v/>
      </c>
      <c r="F167" s="98"/>
      <c r="G167" s="37" t="str">
        <f t="shared" si="135"/>
        <v/>
      </c>
    </row>
    <row r="168" spans="2:7" s="52" customFormat="1" ht="17.25">
      <c r="B168" s="35" t="s">
        <v>58</v>
      </c>
      <c r="C168" s="40" t="str">
        <f>IF(C167="","",C167*$D159)</f>
        <v/>
      </c>
      <c r="D168" s="40" t="str">
        <f t="shared" ref="D168:E168" si="136">IF(D167="","",D167*$D159)</f>
        <v/>
      </c>
      <c r="E168" s="40" t="str">
        <f t="shared" si="136"/>
        <v/>
      </c>
      <c r="F168" s="98"/>
      <c r="G168" s="40" t="str">
        <f t="shared" ref="G168" si="137">IF(G167="","",G167*$D159)</f>
        <v/>
      </c>
    </row>
    <row r="169" spans="2:7" s="52" customFormat="1" ht="17.25">
      <c r="C169" s="42"/>
      <c r="D169" s="42"/>
      <c r="E169" s="42"/>
      <c r="F169" s="42"/>
      <c r="G169" s="42"/>
    </row>
    <row r="170" spans="2:7" s="52" customFormat="1" ht="17.25">
      <c r="B170" s="106" t="s">
        <v>68</v>
      </c>
      <c r="C170" s="42" t="s">
        <v>47</v>
      </c>
      <c r="D170" s="42">
        <f>IF(B170="","",VLOOKUP(B170,バックシート!$B$3:$C$20,2,0))</f>
        <v>53</v>
      </c>
      <c r="E170" s="42"/>
      <c r="F170" s="42"/>
      <c r="G170" s="42"/>
    </row>
    <row r="171" spans="2:7" ht="17.25">
      <c r="B171" s="18" t="s">
        <v>31</v>
      </c>
      <c r="C171" s="68" t="str">
        <f>C$6</f>
        <v/>
      </c>
      <c r="D171" s="68" t="str">
        <f>D$6</f>
        <v/>
      </c>
      <c r="E171" s="68" t="str">
        <f>E$6</f>
        <v/>
      </c>
      <c r="F171" s="99"/>
      <c r="G171" s="69" t="str">
        <f>G$6</f>
        <v/>
      </c>
    </row>
    <row r="172" spans="2:7" s="52" customFormat="1" ht="17.25">
      <c r="B172" s="36" t="s">
        <v>52</v>
      </c>
      <c r="C172" s="66"/>
      <c r="D172" s="66"/>
      <c r="E172" s="66"/>
      <c r="F172" s="97"/>
      <c r="G172" s="66"/>
    </row>
    <row r="173" spans="2:7" s="52" customFormat="1" ht="17.25">
      <c r="B173" s="36" t="s">
        <v>53</v>
      </c>
      <c r="C173" s="66"/>
      <c r="D173" s="66"/>
      <c r="E173" s="66"/>
      <c r="F173" s="97"/>
      <c r="G173" s="66"/>
    </row>
    <row r="174" spans="2:7" s="52" customFormat="1" ht="17.25">
      <c r="B174" s="36" t="s">
        <v>49</v>
      </c>
      <c r="C174" s="66"/>
      <c r="D174" s="66"/>
      <c r="E174" s="66"/>
      <c r="F174" s="97"/>
      <c r="G174" s="66"/>
    </row>
    <row r="175" spans="2:7" s="52" customFormat="1" ht="17.25">
      <c r="B175" s="35" t="s">
        <v>50</v>
      </c>
      <c r="C175" s="40" t="str">
        <f>IF(C172="","",(C172)*$D170)</f>
        <v/>
      </c>
      <c r="D175" s="40" t="str">
        <f t="shared" ref="D175:E175" si="138">IF(D172="","",(D172)*$D170)</f>
        <v/>
      </c>
      <c r="E175" s="40" t="str">
        <f t="shared" si="138"/>
        <v/>
      </c>
      <c r="F175" s="98"/>
      <c r="G175" s="40" t="str">
        <f t="shared" ref="G175" si="139">IF(G172="","",(G172)*$D170)</f>
        <v/>
      </c>
    </row>
    <row r="176" spans="2:7" s="52" customFormat="1" ht="17.25">
      <c r="B176" s="35" t="s">
        <v>41</v>
      </c>
      <c r="C176" s="40" t="str">
        <f>IF(C173="","",C173*$D170)</f>
        <v/>
      </c>
      <c r="D176" s="40" t="str">
        <f t="shared" ref="D176:E176" si="140">IF(D173="","",D173*$D170)</f>
        <v/>
      </c>
      <c r="E176" s="40" t="str">
        <f t="shared" si="140"/>
        <v/>
      </c>
      <c r="F176" s="98"/>
      <c r="G176" s="40" t="str">
        <f t="shared" ref="G176" si="141">IF(G173="","",G173*$D170)</f>
        <v/>
      </c>
    </row>
    <row r="177" spans="2:7" s="52" customFormat="1" ht="17.25">
      <c r="B177" s="35" t="s">
        <v>43</v>
      </c>
      <c r="C177" s="40" t="str">
        <f>IF(C174="","",C174*$D170)</f>
        <v/>
      </c>
      <c r="D177" s="40" t="str">
        <f t="shared" ref="D177:E177" si="142">IF(D174="","",D174*$D170)</f>
        <v/>
      </c>
      <c r="E177" s="40" t="str">
        <f t="shared" si="142"/>
        <v/>
      </c>
      <c r="F177" s="98"/>
      <c r="G177" s="40" t="str">
        <f t="shared" ref="G177" si="143">IF(G174="","",G174*$D170)</f>
        <v/>
      </c>
    </row>
    <row r="178" spans="2:7" s="52" customFormat="1" ht="17.25">
      <c r="B178" s="36" t="s">
        <v>44</v>
      </c>
      <c r="C178" s="37" t="str">
        <f>IF(AND(C172="",C173="",C174=""),"",C172+C174-C173)</f>
        <v/>
      </c>
      <c r="D178" s="37" t="str">
        <f t="shared" ref="D178:G178" si="144">IF(AND(D172="",D173="",D174=""),"",D172+D174-D173)</f>
        <v/>
      </c>
      <c r="E178" s="37" t="str">
        <f t="shared" si="144"/>
        <v/>
      </c>
      <c r="F178" s="98"/>
      <c r="G178" s="37" t="str">
        <f t="shared" si="144"/>
        <v/>
      </c>
    </row>
    <row r="179" spans="2:7" s="52" customFormat="1" ht="17.25">
      <c r="B179" s="35" t="s">
        <v>58</v>
      </c>
      <c r="C179" s="40" t="str">
        <f>IF(C178="","",C178*$D170)</f>
        <v/>
      </c>
      <c r="D179" s="40" t="str">
        <f t="shared" ref="D179:E179" si="145">IF(D178="","",D178*$D170)</f>
        <v/>
      </c>
      <c r="E179" s="40" t="str">
        <f t="shared" si="145"/>
        <v/>
      </c>
      <c r="F179" s="98"/>
      <c r="G179" s="40" t="str">
        <f t="shared" ref="G179" si="146">IF(G178="","",G178*$D170)</f>
        <v/>
      </c>
    </row>
    <row r="180" spans="2:7" s="52" customFormat="1" ht="17.25">
      <c r="C180" s="42"/>
      <c r="D180" s="42"/>
      <c r="E180" s="42"/>
      <c r="F180" s="42"/>
      <c r="G180" s="42"/>
    </row>
    <row r="181" spans="2:7" s="52" customFormat="1" ht="17.25">
      <c r="B181" s="106" t="s">
        <v>69</v>
      </c>
      <c r="C181" s="42" t="s">
        <v>47</v>
      </c>
      <c r="D181" s="42">
        <f>IF(B181="","",VLOOKUP(B181,バックシート!$B$3:$C$20,2,0))</f>
        <v>124</v>
      </c>
      <c r="E181" s="42"/>
      <c r="F181" s="42"/>
      <c r="G181" s="42"/>
    </row>
    <row r="182" spans="2:7" ht="17.25">
      <c r="B182" s="18" t="s">
        <v>31</v>
      </c>
      <c r="C182" s="68" t="str">
        <f>C$6</f>
        <v/>
      </c>
      <c r="D182" s="68" t="str">
        <f>D$6</f>
        <v/>
      </c>
      <c r="E182" s="68" t="str">
        <f>E$6</f>
        <v/>
      </c>
      <c r="F182" s="99"/>
      <c r="G182" s="69" t="str">
        <f>G$6</f>
        <v/>
      </c>
    </row>
    <row r="183" spans="2:7" s="52" customFormat="1" ht="17.25">
      <c r="B183" s="36" t="s">
        <v>52</v>
      </c>
      <c r="C183" s="66"/>
      <c r="D183" s="66"/>
      <c r="E183" s="66"/>
      <c r="F183" s="97"/>
      <c r="G183" s="66"/>
    </row>
    <row r="184" spans="2:7" s="52" customFormat="1" ht="17.25">
      <c r="B184" s="36" t="s">
        <v>53</v>
      </c>
      <c r="C184" s="66"/>
      <c r="D184" s="66"/>
      <c r="E184" s="66"/>
      <c r="F184" s="97"/>
      <c r="G184" s="66"/>
    </row>
    <row r="185" spans="2:7" s="52" customFormat="1" ht="17.25">
      <c r="B185" s="36" t="s">
        <v>49</v>
      </c>
      <c r="C185" s="66"/>
      <c r="D185" s="66"/>
      <c r="E185" s="66"/>
      <c r="F185" s="97"/>
      <c r="G185" s="66"/>
    </row>
    <row r="186" spans="2:7" s="52" customFormat="1" ht="17.25">
      <c r="B186" s="35" t="s">
        <v>50</v>
      </c>
      <c r="C186" s="40" t="str">
        <f>IF(C183="","",(C183)*$D181)</f>
        <v/>
      </c>
      <c r="D186" s="40" t="str">
        <f t="shared" ref="D186:E186" si="147">IF(D183="","",(D183)*$D181)</f>
        <v/>
      </c>
      <c r="E186" s="40" t="str">
        <f t="shared" si="147"/>
        <v/>
      </c>
      <c r="F186" s="98"/>
      <c r="G186" s="40" t="str">
        <f t="shared" ref="G186" si="148">IF(G183="","",(G183)*$D181)</f>
        <v/>
      </c>
    </row>
    <row r="187" spans="2:7" s="52" customFormat="1" ht="17.25">
      <c r="B187" s="35" t="s">
        <v>41</v>
      </c>
      <c r="C187" s="40" t="str">
        <f>IF(C184="","",C184*$D181)</f>
        <v/>
      </c>
      <c r="D187" s="40" t="str">
        <f t="shared" ref="D187:E187" si="149">IF(D184="","",D184*$D181)</f>
        <v/>
      </c>
      <c r="E187" s="40" t="str">
        <f t="shared" si="149"/>
        <v/>
      </c>
      <c r="F187" s="98"/>
      <c r="G187" s="40" t="str">
        <f t="shared" ref="G187" si="150">IF(G184="","",G184*$D181)</f>
        <v/>
      </c>
    </row>
    <row r="188" spans="2:7" s="52" customFormat="1" ht="17.25">
      <c r="B188" s="35" t="s">
        <v>43</v>
      </c>
      <c r="C188" s="40" t="str">
        <f>IF(C185="","",C185*$D181)</f>
        <v/>
      </c>
      <c r="D188" s="40" t="str">
        <f t="shared" ref="D188:E188" si="151">IF(D185="","",D185*$D181)</f>
        <v/>
      </c>
      <c r="E188" s="40" t="str">
        <f t="shared" si="151"/>
        <v/>
      </c>
      <c r="F188" s="98"/>
      <c r="G188" s="40" t="str">
        <f t="shared" ref="G188" si="152">IF(G185="","",G185*$D181)</f>
        <v/>
      </c>
    </row>
    <row r="189" spans="2:7" s="52" customFormat="1" ht="17.25">
      <c r="B189" s="36" t="s">
        <v>44</v>
      </c>
      <c r="C189" s="37" t="str">
        <f>IF(AND(C183="",C184="",C185=""),"",C183+C185-C184)</f>
        <v/>
      </c>
      <c r="D189" s="37" t="str">
        <f t="shared" ref="D189:G189" si="153">IF(AND(D183="",D184="",D185=""),"",D183+D185-D184)</f>
        <v/>
      </c>
      <c r="E189" s="37" t="str">
        <f t="shared" si="153"/>
        <v/>
      </c>
      <c r="F189" s="98"/>
      <c r="G189" s="37" t="str">
        <f t="shared" si="153"/>
        <v/>
      </c>
    </row>
    <row r="190" spans="2:7" s="52" customFormat="1" ht="17.25">
      <c r="B190" s="35" t="s">
        <v>58</v>
      </c>
      <c r="C190" s="40" t="str">
        <f>IF(C189="","",C189*$D181)</f>
        <v/>
      </c>
      <c r="D190" s="40" t="str">
        <f t="shared" ref="D190:E190" si="154">IF(D189="","",D189*$D181)</f>
        <v/>
      </c>
      <c r="E190" s="40" t="str">
        <f t="shared" si="154"/>
        <v/>
      </c>
      <c r="F190" s="98"/>
      <c r="G190" s="40" t="str">
        <f t="shared" ref="G190" si="155">IF(G189="","",G189*$D181)</f>
        <v/>
      </c>
    </row>
    <row r="191" spans="2:7" s="52" customFormat="1" ht="17.25">
      <c r="B191" s="42"/>
      <c r="C191" s="42"/>
      <c r="D191" s="42"/>
      <c r="E191" s="42"/>
      <c r="F191" s="42"/>
      <c r="G191" s="42"/>
    </row>
    <row r="192" spans="2:7" s="52" customFormat="1" ht="17.25">
      <c r="B192" s="106" t="s">
        <v>70</v>
      </c>
      <c r="C192" s="42" t="s">
        <v>47</v>
      </c>
      <c r="D192" s="42">
        <f>IF(B192="","",VLOOKUP(B192,バックシート!$B$3:$C$20,2,0))</f>
        <v>14800</v>
      </c>
      <c r="E192" s="42"/>
      <c r="F192" s="42"/>
      <c r="G192" s="42"/>
    </row>
    <row r="193" spans="2:7" ht="17.25">
      <c r="B193" s="18" t="s">
        <v>31</v>
      </c>
      <c r="C193" s="68" t="str">
        <f>C$6</f>
        <v/>
      </c>
      <c r="D193" s="68" t="str">
        <f>D$6</f>
        <v/>
      </c>
      <c r="E193" s="68" t="str">
        <f>E$6</f>
        <v/>
      </c>
      <c r="F193" s="99"/>
      <c r="G193" s="69" t="str">
        <f>G$6</f>
        <v/>
      </c>
    </row>
    <row r="194" spans="2:7" s="52" customFormat="1" ht="17.25">
      <c r="B194" s="36" t="s">
        <v>52</v>
      </c>
      <c r="C194" s="66"/>
      <c r="D194" s="66"/>
      <c r="E194" s="66"/>
      <c r="F194" s="97"/>
      <c r="G194" s="66"/>
    </row>
    <row r="195" spans="2:7" s="52" customFormat="1" ht="17.25">
      <c r="B195" s="36" t="s">
        <v>53</v>
      </c>
      <c r="C195" s="66"/>
      <c r="D195" s="66"/>
      <c r="E195" s="66"/>
      <c r="F195" s="97"/>
      <c r="G195" s="66"/>
    </row>
    <row r="196" spans="2:7" s="52" customFormat="1" ht="17.25">
      <c r="B196" s="36" t="s">
        <v>49</v>
      </c>
      <c r="C196" s="66"/>
      <c r="D196" s="66"/>
      <c r="E196" s="66"/>
      <c r="F196" s="97"/>
      <c r="G196" s="66"/>
    </row>
    <row r="197" spans="2:7" s="52" customFormat="1" ht="17.25">
      <c r="B197" s="35" t="s">
        <v>50</v>
      </c>
      <c r="C197" s="40" t="str">
        <f>IF(C194="","",(C194)*$D192)</f>
        <v/>
      </c>
      <c r="D197" s="40" t="str">
        <f t="shared" ref="D197:E197" si="156">IF(D194="","",(D194)*$D192)</f>
        <v/>
      </c>
      <c r="E197" s="40" t="str">
        <f t="shared" si="156"/>
        <v/>
      </c>
      <c r="F197" s="98"/>
      <c r="G197" s="40" t="str">
        <f t="shared" ref="G197" si="157">IF(G194="","",(G194)*$D192)</f>
        <v/>
      </c>
    </row>
    <row r="198" spans="2:7" s="52" customFormat="1" ht="17.25">
      <c r="B198" s="35" t="s">
        <v>41</v>
      </c>
      <c r="C198" s="40" t="str">
        <f>IF(C195="","",C195*$D192)</f>
        <v/>
      </c>
      <c r="D198" s="40" t="str">
        <f t="shared" ref="D198:E198" si="158">IF(D195="","",D195*$D192)</f>
        <v/>
      </c>
      <c r="E198" s="40" t="str">
        <f t="shared" si="158"/>
        <v/>
      </c>
      <c r="F198" s="98"/>
      <c r="G198" s="40" t="str">
        <f t="shared" ref="G198" si="159">IF(G195="","",G195*$D192)</f>
        <v/>
      </c>
    </row>
    <row r="199" spans="2:7" s="52" customFormat="1" ht="17.25">
      <c r="B199" s="35" t="s">
        <v>43</v>
      </c>
      <c r="C199" s="40" t="str">
        <f>IF(C196="","",C196*$D192)</f>
        <v/>
      </c>
      <c r="D199" s="40" t="str">
        <f t="shared" ref="D199:G199" si="160">IF(D196="","",D196*$D192)</f>
        <v/>
      </c>
      <c r="E199" s="40" t="str">
        <f t="shared" si="160"/>
        <v/>
      </c>
      <c r="F199" s="98"/>
      <c r="G199" s="40" t="str">
        <f t="shared" si="160"/>
        <v/>
      </c>
    </row>
    <row r="200" spans="2:7" s="52" customFormat="1" ht="17.25">
      <c r="B200" s="36" t="s">
        <v>44</v>
      </c>
      <c r="C200" s="37" t="str">
        <f>IF(AND(C194="",C195="",C196=""),"",C194+C196-C195)</f>
        <v/>
      </c>
      <c r="D200" s="37" t="str">
        <f t="shared" ref="D200:G200" si="161">IF(AND(D194="",D195="",D196=""),"",D194+D196-D195)</f>
        <v/>
      </c>
      <c r="E200" s="37" t="str">
        <f t="shared" si="161"/>
        <v/>
      </c>
      <c r="F200" s="98"/>
      <c r="G200" s="37" t="str">
        <f t="shared" si="161"/>
        <v/>
      </c>
    </row>
    <row r="201" spans="2:7" s="52" customFormat="1" ht="17.25">
      <c r="B201" s="35" t="s">
        <v>58</v>
      </c>
      <c r="C201" s="40" t="str">
        <f>IF(C200="","",C200*$D192)</f>
        <v/>
      </c>
      <c r="D201" s="40" t="str">
        <f t="shared" ref="D201:E201" si="162">IF(D200="","",D200*$D192)</f>
        <v/>
      </c>
      <c r="E201" s="40" t="str">
        <f t="shared" si="162"/>
        <v/>
      </c>
      <c r="F201" s="98"/>
      <c r="G201" s="40" t="str">
        <f t="shared" ref="G201" si="163">IF(G200="","",G200*$D192)</f>
        <v/>
      </c>
    </row>
    <row r="202" spans="2:7" s="52" customFormat="1"/>
  </sheetData>
  <sheetProtection algorithmName="SHA-512" hashValue="rVpRHEcCybSnKUSiKGxS68t3i2TM3Jo2coJkzhXPrSpWRt0kldFaPFiZj6T3HUGVtA9BO91r4PnemGKKGpEDJQ==" saltValue="DCSq9/fn+A8OKlX2Bn0FMA==" spinCount="100000" sheet="1" formatCells="0"/>
  <mergeCells count="1">
    <mergeCell ref="I14:J14"/>
  </mergeCells>
  <phoneticPr fontId="1"/>
  <pageMargins left="0.70866141732283472" right="0.70866141732283472" top="0.94488188976377963" bottom="0.74803149606299213" header="0.31496062992125984" footer="0.31496062992125984"/>
  <pageSetup paperSize="8" scale="48" fitToHeight="0" orientation="landscape" r:id="rId1"/>
  <headerFooter differentFirst="1"/>
  <rowBreaks count="2" manualBreakCount="2">
    <brk id="80" max="16383" man="1"/>
    <brk id="1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EA81-3510-4AF1-BDEE-795CE479BC7A}">
  <sheetPr>
    <pageSetUpPr fitToPage="1"/>
  </sheetPr>
  <dimension ref="A2:N260"/>
  <sheetViews>
    <sheetView showGridLines="0" view="pageBreakPreview" zoomScale="80" zoomScaleNormal="78" zoomScaleSheetLayoutView="80" workbookViewId="0">
      <selection activeCell="C16" sqref="C16"/>
    </sheetView>
  </sheetViews>
  <sheetFormatPr defaultColWidth="9" defaultRowHeight="18.75"/>
  <cols>
    <col min="1" max="1" width="7.25" style="12" customWidth="1"/>
    <col min="2" max="2" width="47.5" style="12" customWidth="1"/>
    <col min="3" max="5" width="29.875" style="12" customWidth="1"/>
    <col min="6" max="6" width="5.125" style="12" customWidth="1"/>
    <col min="7" max="7" width="34.375" customWidth="1"/>
    <col min="9" max="9" width="34.375" customWidth="1"/>
    <col min="10" max="12" width="34.625" customWidth="1"/>
    <col min="13" max="13" width="0.375" customWidth="1"/>
    <col min="14" max="14" width="40.125" customWidth="1"/>
    <col min="15" max="16384" width="9" style="12"/>
  </cols>
  <sheetData>
    <row r="2" spans="2:14">
      <c r="B2" s="17" t="s">
        <v>71</v>
      </c>
      <c r="C2" s="13"/>
      <c r="D2" s="13"/>
      <c r="E2" s="13"/>
      <c r="F2" s="13"/>
    </row>
    <row r="3" spans="2:14">
      <c r="B3" s="115" t="s">
        <v>72</v>
      </c>
      <c r="C3" s="13"/>
      <c r="D3" s="13"/>
      <c r="E3" s="13"/>
      <c r="F3" s="13"/>
    </row>
    <row r="4" spans="2:14">
      <c r="B4" s="13"/>
      <c r="C4" s="13"/>
      <c r="D4" s="13"/>
      <c r="E4" s="13"/>
      <c r="F4" s="13"/>
    </row>
    <row r="5" spans="2:14" s="52" customFormat="1">
      <c r="B5" s="13" t="s">
        <v>73</v>
      </c>
      <c r="C5" s="13"/>
      <c r="D5" s="13"/>
      <c r="E5" s="13"/>
      <c r="F5" s="13"/>
      <c r="G5"/>
      <c r="H5"/>
      <c r="I5"/>
      <c r="J5"/>
      <c r="K5"/>
      <c r="L5"/>
      <c r="M5"/>
      <c r="N5"/>
    </row>
    <row r="6" spans="2:14">
      <c r="B6" s="18" t="s">
        <v>74</v>
      </c>
      <c r="C6" s="118" t="s">
        <v>75</v>
      </c>
      <c r="D6" s="109">
        <f>IF(C6="","",VLOOKUP(C6,バックシート!$B$3:$C$20,2,0))</f>
        <v>3220</v>
      </c>
      <c r="E6" s="42"/>
      <c r="F6" s="42"/>
    </row>
    <row r="7" spans="2:14" ht="18" customHeight="1">
      <c r="B7" s="107" t="s">
        <v>42</v>
      </c>
      <c r="C7" s="112" t="s">
        <v>76</v>
      </c>
      <c r="D7" s="112" t="s">
        <v>77</v>
      </c>
      <c r="E7" s="42"/>
      <c r="F7" s="42"/>
    </row>
    <row r="8" spans="2:14" s="48" customFormat="1">
      <c r="B8" s="18" t="s">
        <v>78</v>
      </c>
      <c r="C8" s="114">
        <v>10</v>
      </c>
      <c r="D8" s="108">
        <f>IF(C8="","",C8*$D6)</f>
        <v>32200</v>
      </c>
      <c r="E8" s="42"/>
      <c r="F8" s="42"/>
      <c r="G8"/>
      <c r="H8"/>
      <c r="I8"/>
      <c r="J8"/>
      <c r="K8"/>
      <c r="L8"/>
      <c r="M8"/>
      <c r="N8"/>
    </row>
    <row r="9" spans="2:14" s="48" customFormat="1">
      <c r="B9" s="18" t="s">
        <v>79</v>
      </c>
      <c r="C9" s="114">
        <v>0</v>
      </c>
      <c r="D9" s="108">
        <f>IF(C9="","",C9*$D6)</f>
        <v>0</v>
      </c>
      <c r="E9" s="42"/>
      <c r="F9" s="42"/>
      <c r="G9"/>
      <c r="H9"/>
      <c r="I9"/>
      <c r="J9"/>
      <c r="K9"/>
      <c r="L9"/>
      <c r="M9"/>
      <c r="N9"/>
    </row>
    <row r="10" spans="2:14" s="48" customFormat="1">
      <c r="B10" s="18" t="s">
        <v>80</v>
      </c>
      <c r="C10" s="114">
        <v>100</v>
      </c>
      <c r="D10" s="108">
        <f>IF(C10="","",C10*$D6)</f>
        <v>322000</v>
      </c>
      <c r="E10" s="42"/>
      <c r="F10" s="42"/>
      <c r="G10"/>
      <c r="H10"/>
      <c r="I10"/>
      <c r="J10"/>
      <c r="K10"/>
      <c r="L10"/>
      <c r="M10"/>
      <c r="N10"/>
    </row>
    <row r="11" spans="2:14" s="48" customFormat="1">
      <c r="B11" s="18" t="s">
        <v>81</v>
      </c>
      <c r="C11" s="114">
        <v>0</v>
      </c>
      <c r="D11" s="108">
        <f>IF(C11="","",C11*$D6)</f>
        <v>0</v>
      </c>
      <c r="E11" s="42"/>
      <c r="F11" s="42"/>
      <c r="G11"/>
      <c r="H11"/>
      <c r="I11"/>
      <c r="J11"/>
      <c r="K11"/>
      <c r="L11"/>
      <c r="M11"/>
      <c r="N11"/>
    </row>
    <row r="12" spans="2:14" s="48" customFormat="1">
      <c r="B12" s="18" t="s">
        <v>82</v>
      </c>
      <c r="C12" s="108">
        <f>IF(AND(C8="",C9="",C10="",C11=""),"",SUM(C8:C11))</f>
        <v>110</v>
      </c>
      <c r="D12" s="108">
        <f>IF(AND(D8="",D9="",D10="",D11=""),"",SUM(D8:D11))</f>
        <v>354200</v>
      </c>
      <c r="E12" s="42"/>
      <c r="F12" s="42"/>
      <c r="G12"/>
      <c r="H12"/>
      <c r="I12"/>
      <c r="J12"/>
      <c r="K12"/>
      <c r="L12"/>
      <c r="M12"/>
      <c r="N12"/>
    </row>
    <row r="13" spans="2:14" s="48" customFormat="1">
      <c r="B13" s="13"/>
      <c r="C13" s="42"/>
      <c r="D13" s="42"/>
      <c r="E13" s="42"/>
      <c r="F13" s="42"/>
      <c r="G13"/>
      <c r="H13"/>
      <c r="I13"/>
      <c r="J13"/>
      <c r="K13"/>
      <c r="L13"/>
      <c r="M13"/>
      <c r="N13"/>
    </row>
    <row r="14" spans="2:14" s="48" customFormat="1">
      <c r="B14" s="116" t="s">
        <v>122</v>
      </c>
      <c r="C14" s="42"/>
      <c r="D14" s="42"/>
      <c r="E14" s="42"/>
      <c r="F14" s="42"/>
      <c r="G14"/>
      <c r="H14"/>
      <c r="I14"/>
      <c r="J14"/>
      <c r="K14"/>
      <c r="L14"/>
      <c r="M14"/>
      <c r="N14"/>
    </row>
    <row r="15" spans="2:14" s="48" customFormat="1">
      <c r="B15" s="106"/>
      <c r="C15" s="42"/>
      <c r="D15" s="42"/>
      <c r="E15" s="42"/>
      <c r="F15" s="42"/>
      <c r="G15"/>
      <c r="H15"/>
      <c r="I15"/>
      <c r="J15"/>
      <c r="K15"/>
      <c r="L15"/>
      <c r="M15"/>
      <c r="N15"/>
    </row>
    <row r="16" spans="2:14" s="48" customFormat="1">
      <c r="B16" s="18" t="s">
        <v>74</v>
      </c>
      <c r="C16" s="117"/>
      <c r="D16" s="109" t="str">
        <f>IF(C16="","",VLOOKUP(C16,バックシート!$B$3:$C$20,2,0))</f>
        <v/>
      </c>
      <c r="E16" s="42"/>
      <c r="F16" s="42"/>
      <c r="G16"/>
      <c r="H16"/>
      <c r="I16"/>
      <c r="J16"/>
      <c r="K16"/>
      <c r="L16"/>
      <c r="M16"/>
      <c r="N16"/>
    </row>
    <row r="17" spans="1:6">
      <c r="A17" s="48"/>
      <c r="B17" s="111" t="s">
        <v>42</v>
      </c>
      <c r="C17" s="113" t="s">
        <v>76</v>
      </c>
      <c r="D17" s="113" t="s">
        <v>77</v>
      </c>
      <c r="E17" s="42"/>
      <c r="F17" s="42"/>
    </row>
    <row r="18" spans="1:6">
      <c r="A18" s="48"/>
      <c r="B18" s="18" t="s">
        <v>78</v>
      </c>
      <c r="C18" s="114"/>
      <c r="D18" s="110" t="str">
        <f>IF(C18="","",C18*$D16)</f>
        <v/>
      </c>
      <c r="E18" s="42"/>
      <c r="F18" s="42"/>
    </row>
    <row r="19" spans="1:6">
      <c r="B19" s="18" t="s">
        <v>79</v>
      </c>
      <c r="C19" s="114"/>
      <c r="D19" s="110" t="str">
        <f>IF(C19="","",C19*$D16)</f>
        <v/>
      </c>
      <c r="E19" s="42"/>
      <c r="F19" s="42"/>
    </row>
    <row r="20" spans="1:6">
      <c r="B20" s="18" t="s">
        <v>80</v>
      </c>
      <c r="C20" s="114"/>
      <c r="D20" s="110" t="str">
        <f>IF(C20="","",C20*$D16)</f>
        <v/>
      </c>
      <c r="E20" s="42"/>
      <c r="F20" s="42"/>
    </row>
    <row r="21" spans="1:6">
      <c r="B21" s="18" t="s">
        <v>81</v>
      </c>
      <c r="C21" s="114"/>
      <c r="D21" s="110" t="str">
        <f>IF(C21="","",C21*$D16)</f>
        <v/>
      </c>
      <c r="E21" s="42"/>
      <c r="F21" s="42"/>
    </row>
    <row r="22" spans="1:6">
      <c r="B22" s="18" t="s">
        <v>82</v>
      </c>
      <c r="C22" s="110" t="str">
        <f>IF(AND(C18="",C19="",C20="",C21=""),"",SUM(C18:C21))</f>
        <v/>
      </c>
      <c r="D22" s="110" t="str">
        <f>IF(AND(D18="",D19="",D20="",D21=""),"",SUM(D18:D21))</f>
        <v/>
      </c>
      <c r="E22" s="42"/>
      <c r="F22" s="42"/>
    </row>
    <row r="23" spans="1:6">
      <c r="B23" s="106"/>
      <c r="C23" s="42"/>
      <c r="D23" s="42"/>
      <c r="E23" s="42"/>
      <c r="F23" s="42"/>
    </row>
    <row r="24" spans="1:6">
      <c r="B24" s="18" t="s">
        <v>74</v>
      </c>
      <c r="C24" s="117"/>
      <c r="D24" s="109" t="str">
        <f>IF(C24="","",VLOOKUP(C24,バックシート!$B$3:$C$20,2,0))</f>
        <v/>
      </c>
      <c r="E24" s="42"/>
      <c r="F24" s="42"/>
    </row>
    <row r="25" spans="1:6">
      <c r="B25" s="111" t="s">
        <v>42</v>
      </c>
      <c r="C25" s="113" t="s">
        <v>83</v>
      </c>
      <c r="D25" s="113"/>
      <c r="E25" s="42"/>
      <c r="F25" s="42"/>
    </row>
    <row r="26" spans="1:6">
      <c r="B26" s="18" t="s">
        <v>78</v>
      </c>
      <c r="C26" s="114"/>
      <c r="D26" s="110" t="str">
        <f>IF(C26="","",C26*$D24)</f>
        <v/>
      </c>
      <c r="E26" s="42"/>
      <c r="F26" s="42"/>
    </row>
    <row r="27" spans="1:6">
      <c r="B27" s="18" t="s">
        <v>79</v>
      </c>
      <c r="C27" s="114"/>
      <c r="D27" s="110" t="str">
        <f>IF(C27="","",C27*$D24)</f>
        <v/>
      </c>
      <c r="E27" s="42"/>
      <c r="F27" s="42"/>
    </row>
    <row r="28" spans="1:6">
      <c r="B28" s="18" t="s">
        <v>80</v>
      </c>
      <c r="C28" s="114"/>
      <c r="D28" s="110" t="str">
        <f>IF(C28="","",C28*$D24)</f>
        <v/>
      </c>
      <c r="E28" s="42"/>
      <c r="F28" s="42"/>
    </row>
    <row r="29" spans="1:6">
      <c r="B29" s="18" t="s">
        <v>81</v>
      </c>
      <c r="C29" s="114"/>
      <c r="D29" s="110" t="str">
        <f>IF(C29="","",C29*$D24)</f>
        <v/>
      </c>
      <c r="E29" s="42"/>
      <c r="F29" s="42"/>
    </row>
    <row r="30" spans="1:6">
      <c r="B30" s="18" t="s">
        <v>82</v>
      </c>
      <c r="C30" s="110" t="str">
        <f>IF(AND(C26="",C27="",C28="",C29=""),"",SUM(C26:C29))</f>
        <v/>
      </c>
      <c r="D30" s="110" t="str">
        <f>IF(AND(D26="",D27="",D28="",D29=""),"",SUM(D26:D29))</f>
        <v/>
      </c>
      <c r="E30" s="42"/>
      <c r="F30" s="42"/>
    </row>
    <row r="31" spans="1:6">
      <c r="B31" s="106"/>
      <c r="C31" s="42"/>
      <c r="D31" s="42"/>
      <c r="E31" s="42"/>
      <c r="F31" s="42"/>
    </row>
    <row r="32" spans="1:6">
      <c r="B32" s="18" t="s">
        <v>74</v>
      </c>
      <c r="C32" s="117"/>
      <c r="D32" s="109" t="str">
        <f>IF(C32="","",VLOOKUP(C32,バックシート!$B$3:$C$20,2,0))</f>
        <v/>
      </c>
      <c r="E32" s="42"/>
      <c r="F32" s="42"/>
    </row>
    <row r="33" spans="2:6">
      <c r="B33" s="111" t="s">
        <v>42</v>
      </c>
      <c r="C33" s="113" t="s">
        <v>83</v>
      </c>
      <c r="D33" s="113"/>
      <c r="E33" s="42"/>
      <c r="F33" s="42"/>
    </row>
    <row r="34" spans="2:6">
      <c r="B34" s="18" t="s">
        <v>78</v>
      </c>
      <c r="C34" s="114"/>
      <c r="D34" s="110" t="str">
        <f>IF(C34="","",C34*$D32)</f>
        <v/>
      </c>
      <c r="E34" s="42"/>
      <c r="F34" s="42"/>
    </row>
    <row r="35" spans="2:6">
      <c r="B35" s="18" t="s">
        <v>79</v>
      </c>
      <c r="C35" s="114"/>
      <c r="D35" s="110" t="str">
        <f>IF(C35="","",C35*$D32)</f>
        <v/>
      </c>
      <c r="E35" s="42"/>
      <c r="F35" s="42"/>
    </row>
    <row r="36" spans="2:6">
      <c r="B36" s="18" t="s">
        <v>80</v>
      </c>
      <c r="C36" s="114"/>
      <c r="D36" s="110" t="str">
        <f>IF(C36="","",C36*$D32)</f>
        <v/>
      </c>
      <c r="E36" s="42"/>
      <c r="F36" s="42"/>
    </row>
    <row r="37" spans="2:6">
      <c r="B37" s="18" t="s">
        <v>81</v>
      </c>
      <c r="C37" s="114"/>
      <c r="D37" s="110" t="str">
        <f>IF(C37="","",C37*$D32)</f>
        <v/>
      </c>
      <c r="E37" s="42"/>
      <c r="F37" s="42"/>
    </row>
    <row r="38" spans="2:6">
      <c r="B38" s="18" t="s">
        <v>82</v>
      </c>
      <c r="C38" s="110" t="str">
        <f>IF(AND(C34="",C35="",C36="",C37=""),"",SUM(C34:C37))</f>
        <v/>
      </c>
      <c r="D38" s="110" t="str">
        <f>IF(AND(D34="",D35="",D36="",D37=""),"",SUM(D34:D37))</f>
        <v/>
      </c>
      <c r="E38" s="42"/>
      <c r="F38" s="42"/>
    </row>
    <row r="39" spans="2:6">
      <c r="B39" s="106"/>
      <c r="C39" s="42"/>
      <c r="D39" s="42"/>
      <c r="E39" s="42"/>
      <c r="F39" s="42"/>
    </row>
    <row r="40" spans="2:6">
      <c r="B40" s="18" t="s">
        <v>74</v>
      </c>
      <c r="C40" s="117"/>
      <c r="D40" s="109" t="str">
        <f>IF(C40="","",VLOOKUP(C40,バックシート!$B$3:$C$20,2,0))</f>
        <v/>
      </c>
      <c r="E40" s="42"/>
      <c r="F40" s="42"/>
    </row>
    <row r="41" spans="2:6">
      <c r="B41" s="111" t="s">
        <v>42</v>
      </c>
      <c r="C41" s="113" t="s">
        <v>83</v>
      </c>
      <c r="D41" s="113"/>
      <c r="E41" s="42"/>
      <c r="F41" s="42"/>
    </row>
    <row r="42" spans="2:6">
      <c r="B42" s="18" t="s">
        <v>78</v>
      </c>
      <c r="C42" s="114"/>
      <c r="D42" s="110" t="str">
        <f>IF(C42="","",C42*$D40)</f>
        <v/>
      </c>
      <c r="E42" s="42"/>
      <c r="F42" s="42"/>
    </row>
    <row r="43" spans="2:6">
      <c r="B43" s="18" t="s">
        <v>79</v>
      </c>
      <c r="C43" s="114"/>
      <c r="D43" s="110" t="str">
        <f>IF(C43="","",C43*$D40)</f>
        <v/>
      </c>
      <c r="E43" s="42"/>
      <c r="F43" s="42"/>
    </row>
    <row r="44" spans="2:6">
      <c r="B44" s="18" t="s">
        <v>80</v>
      </c>
      <c r="C44" s="114"/>
      <c r="D44" s="110" t="str">
        <f>IF(C44="","",C44*$D40)</f>
        <v/>
      </c>
      <c r="E44" s="42"/>
      <c r="F44" s="42"/>
    </row>
    <row r="45" spans="2:6">
      <c r="B45" s="18" t="s">
        <v>81</v>
      </c>
      <c r="C45" s="114"/>
      <c r="D45" s="110" t="str">
        <f>IF(C45="","",C45*$D40)</f>
        <v/>
      </c>
      <c r="E45" s="42"/>
      <c r="F45" s="42"/>
    </row>
    <row r="46" spans="2:6">
      <c r="B46" s="18" t="s">
        <v>82</v>
      </c>
      <c r="C46" s="110" t="str">
        <f>IF(AND(C42="",C43="",C44="",C45=""),"",SUM(C42:C45))</f>
        <v/>
      </c>
      <c r="D46" s="110" t="str">
        <f>IF(AND(D42="",D43="",D44="",D45=""),"",SUM(D42:D45))</f>
        <v/>
      </c>
      <c r="E46" s="42"/>
      <c r="F46" s="42"/>
    </row>
    <row r="47" spans="2:6">
      <c r="B47" s="106"/>
      <c r="C47" s="42"/>
      <c r="D47" s="42"/>
      <c r="E47" s="42"/>
      <c r="F47" s="42"/>
    </row>
    <row r="48" spans="2:6">
      <c r="B48" s="18" t="s">
        <v>74</v>
      </c>
      <c r="C48" s="117"/>
      <c r="D48" s="109" t="str">
        <f>IF(C48="","",VLOOKUP(C48,バックシート!$B$3:$C$20,2,0))</f>
        <v/>
      </c>
      <c r="E48" s="42"/>
      <c r="F48" s="42"/>
    </row>
    <row r="49" spans="2:6">
      <c r="B49" s="111" t="s">
        <v>42</v>
      </c>
      <c r="C49" s="113" t="s">
        <v>83</v>
      </c>
      <c r="D49" s="113"/>
      <c r="E49" s="42"/>
      <c r="F49" s="42"/>
    </row>
    <row r="50" spans="2:6">
      <c r="B50" s="18" t="s">
        <v>78</v>
      </c>
      <c r="C50" s="114"/>
      <c r="D50" s="110" t="str">
        <f>IF(C50="","",C50*$D48)</f>
        <v/>
      </c>
      <c r="E50" s="42"/>
      <c r="F50" s="42"/>
    </row>
    <row r="51" spans="2:6">
      <c r="B51" s="18" t="s">
        <v>79</v>
      </c>
      <c r="C51" s="114"/>
      <c r="D51" s="110" t="str">
        <f>IF(C51="","",C51*$D48)</f>
        <v/>
      </c>
      <c r="E51" s="42"/>
      <c r="F51" s="42"/>
    </row>
    <row r="52" spans="2:6">
      <c r="B52" s="18" t="s">
        <v>80</v>
      </c>
      <c r="C52" s="114"/>
      <c r="D52" s="110" t="str">
        <f>IF(C52="","",C52*$D48)</f>
        <v/>
      </c>
      <c r="E52" s="42"/>
      <c r="F52" s="42"/>
    </row>
    <row r="53" spans="2:6">
      <c r="B53" s="18" t="s">
        <v>81</v>
      </c>
      <c r="C53" s="114"/>
      <c r="D53" s="110" t="str">
        <f>IF(C53="","",C53*$D48)</f>
        <v/>
      </c>
      <c r="E53" s="42"/>
      <c r="F53" s="42"/>
    </row>
    <row r="54" spans="2:6">
      <c r="B54" s="18" t="s">
        <v>82</v>
      </c>
      <c r="C54" s="110" t="str">
        <f>IF(AND(C50="",C51="",C52="",C53=""),"",SUM(C50:C53))</f>
        <v/>
      </c>
      <c r="D54" s="110" t="str">
        <f>IF(AND(D50="",D51="",D52="",D53=""),"",SUM(D50:D53))</f>
        <v/>
      </c>
      <c r="E54" s="42"/>
      <c r="F54" s="42"/>
    </row>
    <row r="55" spans="2:6">
      <c r="B55" s="106"/>
      <c r="C55" s="42"/>
      <c r="D55" s="42"/>
      <c r="E55" s="42"/>
      <c r="F55" s="42"/>
    </row>
    <row r="56" spans="2:6">
      <c r="B56" s="18" t="s">
        <v>74</v>
      </c>
      <c r="C56" s="117"/>
      <c r="D56" s="109" t="str">
        <f>IF(C56="","",VLOOKUP(C56,バックシート!$B$3:$C$20,2,0))</f>
        <v/>
      </c>
      <c r="E56" s="42"/>
      <c r="F56" s="42"/>
    </row>
    <row r="57" spans="2:6">
      <c r="B57" s="111" t="s">
        <v>42</v>
      </c>
      <c r="C57" s="113" t="s">
        <v>83</v>
      </c>
      <c r="D57" s="113"/>
      <c r="E57" s="42"/>
      <c r="F57" s="42"/>
    </row>
    <row r="58" spans="2:6">
      <c r="B58" s="18" t="s">
        <v>78</v>
      </c>
      <c r="C58" s="114"/>
      <c r="D58" s="110" t="str">
        <f>IF(C58="","",C58*$D56)</f>
        <v/>
      </c>
      <c r="E58" s="42"/>
      <c r="F58" s="42"/>
    </row>
    <row r="59" spans="2:6">
      <c r="B59" s="18" t="s">
        <v>79</v>
      </c>
      <c r="C59" s="114"/>
      <c r="D59" s="110" t="str">
        <f>IF(C59="","",C59*$D56)</f>
        <v/>
      </c>
      <c r="E59" s="42"/>
      <c r="F59" s="42"/>
    </row>
    <row r="60" spans="2:6">
      <c r="B60" s="18" t="s">
        <v>80</v>
      </c>
      <c r="C60" s="114"/>
      <c r="D60" s="110" t="str">
        <f>IF(C60="","",C60*$D56)</f>
        <v/>
      </c>
      <c r="E60" s="42"/>
      <c r="F60" s="42"/>
    </row>
    <row r="61" spans="2:6">
      <c r="B61" s="18" t="s">
        <v>81</v>
      </c>
      <c r="C61" s="114"/>
      <c r="D61" s="110" t="str">
        <f>IF(C61="","",C61*$D56)</f>
        <v/>
      </c>
      <c r="E61" s="42"/>
      <c r="F61" s="42"/>
    </row>
    <row r="62" spans="2:6">
      <c r="B62" s="18" t="s">
        <v>82</v>
      </c>
      <c r="C62" s="110" t="str">
        <f>IF(AND(C58="",C59="",C60="",C61=""),"",SUM(C58:C61))</f>
        <v/>
      </c>
      <c r="D62" s="110" t="str">
        <f>IF(AND(D58="",D59="",D60="",D61=""),"",SUM(D58:D61))</f>
        <v/>
      </c>
      <c r="E62" s="42"/>
      <c r="F62" s="42"/>
    </row>
    <row r="63" spans="2:6">
      <c r="B63" s="106"/>
      <c r="C63" s="42"/>
      <c r="D63" s="42"/>
      <c r="E63" s="42"/>
      <c r="F63" s="42"/>
    </row>
    <row r="64" spans="2:6">
      <c r="B64" s="13" t="s">
        <v>84</v>
      </c>
      <c r="C64"/>
      <c r="D64"/>
      <c r="E64"/>
      <c r="F64"/>
    </row>
    <row r="65" spans="1:14">
      <c r="B65" s="13" t="s">
        <v>85</v>
      </c>
      <c r="C65"/>
      <c r="D65"/>
      <c r="E65"/>
      <c r="F65"/>
    </row>
    <row r="66" spans="1:14">
      <c r="B66" s="13" t="s">
        <v>86</v>
      </c>
      <c r="C66"/>
      <c r="D66"/>
      <c r="E66"/>
      <c r="F66"/>
    </row>
    <row r="67" spans="1:14" s="52" customFormat="1">
      <c r="A67" s="12"/>
      <c r="B67" s="13" t="s">
        <v>87</v>
      </c>
      <c r="C67"/>
      <c r="D67"/>
      <c r="E67"/>
      <c r="F67"/>
      <c r="G67"/>
      <c r="H67"/>
      <c r="I67"/>
      <c r="J67"/>
      <c r="K67"/>
      <c r="L67"/>
      <c r="M67"/>
      <c r="N67"/>
    </row>
    <row r="68" spans="1:14">
      <c r="B68" s="13" t="s">
        <v>116</v>
      </c>
      <c r="C68"/>
      <c r="D68"/>
      <c r="E68"/>
      <c r="F68"/>
    </row>
    <row r="69" spans="1:14" s="48" customFormat="1">
      <c r="A69" s="52"/>
      <c r="B69" s="186" t="s">
        <v>117</v>
      </c>
      <c r="C69" s="186"/>
      <c r="D69" s="186"/>
      <c r="E69" s="186"/>
      <c r="F69"/>
      <c r="G69"/>
      <c r="H69"/>
      <c r="I69"/>
      <c r="J69"/>
      <c r="K69"/>
      <c r="L69"/>
      <c r="M69"/>
      <c r="N69"/>
    </row>
    <row r="70" spans="1:14" s="48" customFormat="1">
      <c r="A70" s="12"/>
      <c r="B70" s="186" t="s">
        <v>118</v>
      </c>
      <c r="C70" s="186"/>
      <c r="D70" s="186"/>
      <c r="E70" s="186"/>
      <c r="F70"/>
      <c r="G70"/>
      <c r="H70"/>
      <c r="I70"/>
      <c r="J70"/>
      <c r="K70"/>
      <c r="L70"/>
      <c r="M70"/>
      <c r="N70"/>
    </row>
    <row r="71" spans="1:14" s="48" customFormat="1">
      <c r="B71" s="186" t="s">
        <v>119</v>
      </c>
      <c r="C71" s="186"/>
      <c r="D71" s="186"/>
      <c r="E71" s="186"/>
      <c r="F71"/>
      <c r="G71"/>
      <c r="H71"/>
      <c r="I71"/>
      <c r="J71"/>
      <c r="K71"/>
      <c r="L71"/>
      <c r="M71"/>
      <c r="N71"/>
    </row>
    <row r="72" spans="1:14" s="48" customFormat="1" ht="27.95" customHeight="1">
      <c r="B72" s="186" t="s">
        <v>120</v>
      </c>
      <c r="C72" s="186"/>
      <c r="D72" s="186"/>
      <c r="E72" s="186"/>
      <c r="F72"/>
      <c r="G72"/>
      <c r="H72"/>
      <c r="I72"/>
      <c r="J72"/>
      <c r="K72"/>
      <c r="L72"/>
      <c r="M72"/>
      <c r="N72"/>
    </row>
    <row r="73" spans="1:14" s="48" customFormat="1">
      <c r="B73" s="185"/>
      <c r="C73" s="185"/>
      <c r="D73" s="185"/>
      <c r="E73" s="185"/>
      <c r="F73"/>
      <c r="G73"/>
      <c r="H73"/>
      <c r="I73"/>
      <c r="J73"/>
      <c r="K73"/>
      <c r="L73"/>
      <c r="M73"/>
      <c r="N73"/>
    </row>
    <row r="74" spans="1:14" s="48" customFormat="1">
      <c r="B74" s="185"/>
      <c r="C74" s="185"/>
      <c r="D74" s="185"/>
      <c r="E74" s="185"/>
      <c r="F74"/>
      <c r="G74"/>
      <c r="H74"/>
      <c r="I74"/>
      <c r="J74"/>
      <c r="K74"/>
      <c r="L74"/>
      <c r="M74"/>
      <c r="N74"/>
    </row>
    <row r="75" spans="1:14" s="48" customFormat="1">
      <c r="B75" s="185"/>
      <c r="C75" s="185"/>
      <c r="D75" s="185"/>
      <c r="E75" s="185"/>
      <c r="F75"/>
      <c r="G75"/>
      <c r="H75"/>
      <c r="I75"/>
      <c r="J75"/>
      <c r="K75"/>
      <c r="L75"/>
      <c r="M75"/>
      <c r="N75"/>
    </row>
    <row r="76" spans="1:14" s="48" customFormat="1">
      <c r="B76" s="185"/>
      <c r="C76" s="185"/>
      <c r="D76" s="185"/>
      <c r="E76" s="185"/>
      <c r="F76"/>
      <c r="G76"/>
      <c r="H76"/>
      <c r="I76"/>
      <c r="J76"/>
      <c r="K76"/>
      <c r="L76"/>
      <c r="M76"/>
      <c r="N76"/>
    </row>
    <row r="77" spans="1:14" s="48" customFormat="1">
      <c r="B77"/>
      <c r="C77"/>
      <c r="D77"/>
      <c r="E77"/>
      <c r="F77"/>
      <c r="G77"/>
      <c r="H77"/>
      <c r="I77"/>
      <c r="J77"/>
      <c r="K77"/>
      <c r="L77"/>
      <c r="M77"/>
      <c r="N77"/>
    </row>
    <row r="78" spans="1:14" s="48" customFormat="1">
      <c r="B78"/>
      <c r="C78"/>
      <c r="D78"/>
      <c r="E78"/>
      <c r="F78"/>
      <c r="G78"/>
      <c r="H78"/>
      <c r="I78"/>
      <c r="J78"/>
      <c r="K78"/>
      <c r="L78"/>
      <c r="M78"/>
      <c r="N78"/>
    </row>
    <row r="79" spans="1:14">
      <c r="A79" s="48"/>
      <c r="B79"/>
      <c r="C79"/>
      <c r="D79"/>
      <c r="E79"/>
      <c r="F79"/>
    </row>
    <row r="80" spans="1:14" s="52" customFormat="1">
      <c r="A80" s="48"/>
      <c r="B80"/>
      <c r="C80"/>
      <c r="D80"/>
      <c r="E80"/>
      <c r="F80"/>
      <c r="G80"/>
      <c r="H80"/>
      <c r="I80"/>
      <c r="J80"/>
      <c r="K80"/>
      <c r="L80"/>
      <c r="M80"/>
      <c r="N80"/>
    </row>
    <row r="81" spans="1:14" s="52" customFormat="1">
      <c r="A81" s="12"/>
      <c r="B81"/>
      <c r="C81"/>
      <c r="D81"/>
      <c r="E81"/>
      <c r="F81"/>
      <c r="G81"/>
      <c r="H81"/>
      <c r="I81"/>
      <c r="J81"/>
      <c r="K81"/>
      <c r="L81"/>
      <c r="M81"/>
      <c r="N81"/>
    </row>
    <row r="82" spans="1:14" s="52" customFormat="1">
      <c r="B82"/>
      <c r="C82"/>
      <c r="D82"/>
      <c r="E82"/>
      <c r="F82"/>
      <c r="G82"/>
      <c r="H82"/>
      <c r="I82"/>
      <c r="J82"/>
      <c r="K82"/>
      <c r="L82"/>
      <c r="M82"/>
      <c r="N82"/>
    </row>
    <row r="83" spans="1:14" s="52" customFormat="1">
      <c r="B83"/>
      <c r="C83"/>
      <c r="D83"/>
      <c r="E83"/>
      <c r="F83"/>
      <c r="G83"/>
      <c r="H83"/>
      <c r="I83"/>
      <c r="J83"/>
      <c r="K83"/>
      <c r="L83"/>
      <c r="M83"/>
      <c r="N83"/>
    </row>
    <row r="84" spans="1:14" s="52" customFormat="1">
      <c r="B84"/>
      <c r="C84"/>
      <c r="D84"/>
      <c r="E84"/>
      <c r="F84"/>
      <c r="G84"/>
      <c r="H84"/>
      <c r="I84"/>
      <c r="J84"/>
      <c r="K84"/>
      <c r="L84"/>
      <c r="M84"/>
      <c r="N84"/>
    </row>
    <row r="85" spans="1:14" s="52" customFormat="1">
      <c r="B85"/>
      <c r="C85"/>
      <c r="D85"/>
      <c r="E85"/>
      <c r="F85"/>
      <c r="G85"/>
      <c r="H85"/>
      <c r="I85"/>
      <c r="J85"/>
      <c r="K85"/>
      <c r="L85"/>
      <c r="M85"/>
      <c r="N85"/>
    </row>
    <row r="86" spans="1:14" s="52" customFormat="1">
      <c r="B86"/>
      <c r="C86"/>
      <c r="D86"/>
      <c r="E86"/>
      <c r="F86"/>
      <c r="G86"/>
      <c r="H86"/>
      <c r="I86"/>
      <c r="J86"/>
      <c r="K86"/>
      <c r="L86"/>
      <c r="M86"/>
      <c r="N86"/>
    </row>
    <row r="87" spans="1:14" s="52" customFormat="1">
      <c r="B87"/>
      <c r="C87"/>
      <c r="D87"/>
      <c r="E87"/>
      <c r="F87"/>
      <c r="G87"/>
      <c r="H87"/>
      <c r="I87"/>
      <c r="J87"/>
      <c r="K87"/>
      <c r="L87"/>
      <c r="M87"/>
      <c r="N87"/>
    </row>
    <row r="88" spans="1:14" s="52" customFormat="1">
      <c r="B88"/>
      <c r="C88"/>
      <c r="D88"/>
      <c r="E88"/>
      <c r="F88"/>
      <c r="G88"/>
      <c r="H88"/>
      <c r="I88"/>
      <c r="J88"/>
      <c r="K88"/>
      <c r="L88"/>
      <c r="M88"/>
      <c r="N88"/>
    </row>
    <row r="89" spans="1:14" s="52" customFormat="1">
      <c r="B89"/>
      <c r="C89"/>
      <c r="D89"/>
      <c r="E89"/>
      <c r="F89"/>
      <c r="G89"/>
      <c r="H89"/>
      <c r="I89"/>
      <c r="J89"/>
      <c r="K89"/>
      <c r="L89"/>
      <c r="M89"/>
      <c r="N89"/>
    </row>
    <row r="90" spans="1:14">
      <c r="A90" s="52"/>
      <c r="B90"/>
      <c r="C90"/>
      <c r="D90"/>
      <c r="E90"/>
      <c r="F90"/>
    </row>
    <row r="91" spans="1:14" s="52" customFormat="1">
      <c r="B91"/>
      <c r="C91"/>
      <c r="D91"/>
      <c r="E91"/>
      <c r="F91"/>
      <c r="G91"/>
      <c r="H91"/>
      <c r="I91"/>
      <c r="J91"/>
      <c r="K91"/>
      <c r="L91"/>
      <c r="M91"/>
      <c r="N91"/>
    </row>
    <row r="92" spans="1:14" s="52" customFormat="1">
      <c r="A92" s="12"/>
      <c r="B92"/>
      <c r="C92"/>
      <c r="D92"/>
      <c r="E92"/>
      <c r="F92"/>
      <c r="G92"/>
      <c r="H92"/>
      <c r="I92"/>
      <c r="J92"/>
      <c r="K92"/>
      <c r="L92"/>
      <c r="M92"/>
      <c r="N92"/>
    </row>
    <row r="93" spans="1:14" s="52" customFormat="1">
      <c r="B93"/>
      <c r="C93"/>
      <c r="D93"/>
      <c r="E93"/>
      <c r="F93"/>
      <c r="G93"/>
      <c r="H93"/>
      <c r="I93"/>
      <c r="J93"/>
      <c r="K93"/>
      <c r="L93"/>
      <c r="M93"/>
      <c r="N93"/>
    </row>
    <row r="94" spans="1:14" s="52" customFormat="1">
      <c r="B94"/>
      <c r="C94"/>
      <c r="D94"/>
      <c r="E94"/>
      <c r="F94"/>
      <c r="G94"/>
      <c r="H94"/>
      <c r="I94"/>
      <c r="J94"/>
      <c r="K94"/>
      <c r="L94"/>
      <c r="M94"/>
      <c r="N94"/>
    </row>
    <row r="95" spans="1:14" s="52" customFormat="1">
      <c r="B95"/>
      <c r="C95"/>
      <c r="D95"/>
      <c r="E95"/>
      <c r="F95"/>
      <c r="G95"/>
      <c r="H95"/>
      <c r="I95"/>
      <c r="J95"/>
      <c r="K95"/>
      <c r="L95"/>
      <c r="M95"/>
      <c r="N95"/>
    </row>
    <row r="96" spans="1:14" s="52" customFormat="1">
      <c r="B96"/>
      <c r="C96"/>
      <c r="D96"/>
      <c r="E96"/>
      <c r="F96"/>
      <c r="G96"/>
      <c r="H96"/>
      <c r="I96"/>
      <c r="J96"/>
      <c r="K96"/>
      <c r="L96"/>
      <c r="M96"/>
      <c r="N96"/>
    </row>
    <row r="97" spans="1:14" s="52" customFormat="1">
      <c r="B97"/>
      <c r="C97"/>
      <c r="D97"/>
      <c r="E97"/>
      <c r="F97"/>
      <c r="G97"/>
      <c r="H97"/>
      <c r="I97"/>
      <c r="J97"/>
      <c r="K97"/>
      <c r="L97"/>
      <c r="M97"/>
      <c r="N97"/>
    </row>
    <row r="98" spans="1:14" s="52" customFormat="1">
      <c r="B98"/>
      <c r="C98"/>
      <c r="D98"/>
      <c r="E98"/>
      <c r="F98"/>
      <c r="G98"/>
      <c r="H98"/>
      <c r="I98"/>
      <c r="J98"/>
      <c r="K98"/>
      <c r="L98"/>
      <c r="M98"/>
      <c r="N98"/>
    </row>
    <row r="99" spans="1:14" s="52" customFormat="1">
      <c r="B99"/>
      <c r="C99"/>
      <c r="D99"/>
      <c r="E99"/>
      <c r="F99"/>
      <c r="G99"/>
      <c r="H99"/>
      <c r="I99"/>
      <c r="J99"/>
      <c r="K99"/>
      <c r="L99"/>
      <c r="M99"/>
      <c r="N99"/>
    </row>
    <row r="100" spans="1:14" s="52" customFormat="1">
      <c r="B100"/>
      <c r="C100"/>
      <c r="D100"/>
      <c r="E100"/>
      <c r="F100"/>
      <c r="G100"/>
      <c r="H100"/>
      <c r="I100"/>
      <c r="J100"/>
      <c r="K100"/>
      <c r="L100"/>
      <c r="M100"/>
      <c r="N100"/>
    </row>
    <row r="101" spans="1:14">
      <c r="A101" s="52"/>
      <c r="B101"/>
      <c r="C101"/>
      <c r="D101"/>
      <c r="E101"/>
      <c r="F101"/>
    </row>
    <row r="102" spans="1:14" s="52" customFormat="1">
      <c r="B102"/>
      <c r="C102"/>
      <c r="D102"/>
      <c r="E102"/>
      <c r="F102"/>
      <c r="G102"/>
      <c r="H102"/>
      <c r="I102"/>
      <c r="J102"/>
      <c r="K102"/>
      <c r="L102"/>
      <c r="M102"/>
      <c r="N102"/>
    </row>
    <row r="103" spans="1:14" s="52" customFormat="1">
      <c r="A103" s="12"/>
      <c r="B103"/>
      <c r="C103"/>
      <c r="D103"/>
      <c r="E103"/>
      <c r="F103"/>
      <c r="G103"/>
      <c r="H103"/>
      <c r="I103"/>
      <c r="J103"/>
      <c r="K103"/>
      <c r="L103"/>
      <c r="M103"/>
      <c r="N103"/>
    </row>
    <row r="104" spans="1:14" s="52" customFormat="1">
      <c r="B104"/>
      <c r="C104"/>
      <c r="D104"/>
      <c r="E104"/>
      <c r="F104"/>
      <c r="G104"/>
      <c r="H104"/>
      <c r="I104"/>
      <c r="J104"/>
      <c r="K104"/>
      <c r="L104"/>
      <c r="M104"/>
      <c r="N104"/>
    </row>
    <row r="105" spans="1:14" s="52" customFormat="1">
      <c r="B105"/>
      <c r="C105"/>
      <c r="D105"/>
      <c r="E105"/>
      <c r="F105"/>
      <c r="G105"/>
      <c r="H105"/>
      <c r="I105"/>
      <c r="J105"/>
      <c r="K105"/>
      <c r="L105"/>
      <c r="M105"/>
      <c r="N105"/>
    </row>
    <row r="106" spans="1:14" s="52" customFormat="1">
      <c r="B106"/>
      <c r="C106"/>
      <c r="D106"/>
      <c r="E106"/>
      <c r="F106"/>
      <c r="G106"/>
      <c r="H106"/>
      <c r="I106"/>
      <c r="J106"/>
      <c r="K106"/>
      <c r="L106"/>
      <c r="M106"/>
      <c r="N106"/>
    </row>
    <row r="107" spans="1:14" s="52" customFormat="1">
      <c r="B107"/>
      <c r="C107"/>
      <c r="D107"/>
      <c r="E107"/>
      <c r="F107"/>
      <c r="G107"/>
      <c r="H107"/>
      <c r="I107"/>
      <c r="J107"/>
      <c r="K107"/>
      <c r="L107"/>
      <c r="M107"/>
      <c r="N107"/>
    </row>
    <row r="108" spans="1:14" s="52" customFormat="1">
      <c r="B108"/>
      <c r="C108"/>
      <c r="D108"/>
      <c r="E108"/>
      <c r="F108"/>
      <c r="G108"/>
      <c r="H108"/>
      <c r="I108"/>
      <c r="J108"/>
      <c r="K108"/>
      <c r="L108"/>
      <c r="M108"/>
      <c r="N108"/>
    </row>
    <row r="109" spans="1:14" s="52" customFormat="1">
      <c r="B109"/>
      <c r="C109"/>
      <c r="D109"/>
      <c r="E109"/>
      <c r="F109"/>
      <c r="G109"/>
      <c r="H109"/>
      <c r="I109"/>
      <c r="J109"/>
      <c r="K109"/>
      <c r="L109"/>
      <c r="M109"/>
      <c r="N109"/>
    </row>
    <row r="110" spans="1:14" s="52" customFormat="1">
      <c r="B110"/>
      <c r="C110"/>
      <c r="D110"/>
      <c r="E110"/>
      <c r="F110"/>
      <c r="G110"/>
      <c r="H110"/>
      <c r="I110"/>
      <c r="J110"/>
      <c r="K110"/>
      <c r="L110"/>
      <c r="M110"/>
      <c r="N110"/>
    </row>
    <row r="111" spans="1:14" s="52" customFormat="1">
      <c r="B111"/>
      <c r="C111"/>
      <c r="D111"/>
      <c r="E111"/>
      <c r="F111"/>
      <c r="G111"/>
      <c r="H111"/>
      <c r="I111"/>
      <c r="J111"/>
      <c r="K111"/>
      <c r="L111"/>
      <c r="M111"/>
      <c r="N111"/>
    </row>
    <row r="112" spans="1:14">
      <c r="A112" s="52"/>
      <c r="B112"/>
      <c r="C112"/>
      <c r="D112"/>
      <c r="E112"/>
      <c r="F112"/>
    </row>
    <row r="113" spans="1:14" s="52" customFormat="1">
      <c r="B113"/>
      <c r="C113"/>
      <c r="D113"/>
      <c r="E113"/>
      <c r="F113"/>
      <c r="G113"/>
      <c r="H113"/>
      <c r="I113"/>
      <c r="J113"/>
      <c r="K113"/>
      <c r="L113"/>
      <c r="M113"/>
      <c r="N113"/>
    </row>
    <row r="114" spans="1:14" s="52" customFormat="1">
      <c r="A114" s="12"/>
      <c r="B114"/>
      <c r="C114"/>
      <c r="D114"/>
      <c r="E114"/>
      <c r="F114"/>
      <c r="G114"/>
      <c r="H114"/>
      <c r="I114"/>
      <c r="J114"/>
      <c r="K114"/>
      <c r="L114"/>
      <c r="M114"/>
      <c r="N114"/>
    </row>
    <row r="115" spans="1:14" s="52" customFormat="1">
      <c r="B115"/>
      <c r="C115"/>
      <c r="D115"/>
      <c r="E115"/>
      <c r="F115"/>
      <c r="G115"/>
      <c r="H115"/>
      <c r="I115"/>
      <c r="J115"/>
      <c r="K115"/>
      <c r="L115"/>
      <c r="M115"/>
      <c r="N115"/>
    </row>
    <row r="116" spans="1:14" s="52" customFormat="1">
      <c r="B116"/>
      <c r="C116"/>
      <c r="D116"/>
      <c r="E116"/>
      <c r="F116"/>
      <c r="G116"/>
      <c r="H116"/>
      <c r="I116"/>
      <c r="J116"/>
      <c r="K116"/>
      <c r="L116"/>
      <c r="M116"/>
      <c r="N116"/>
    </row>
    <row r="117" spans="1:14" s="52" customFormat="1">
      <c r="B117"/>
      <c r="C117"/>
      <c r="D117"/>
      <c r="E117"/>
      <c r="F117"/>
      <c r="G117"/>
      <c r="H117"/>
      <c r="I117"/>
      <c r="J117"/>
      <c r="K117"/>
      <c r="L117"/>
      <c r="M117"/>
      <c r="N117"/>
    </row>
    <row r="118" spans="1:14" s="52" customFormat="1">
      <c r="B118"/>
      <c r="C118"/>
      <c r="D118"/>
      <c r="E118"/>
      <c r="F118"/>
      <c r="G118"/>
      <c r="H118"/>
      <c r="I118"/>
      <c r="J118"/>
      <c r="K118"/>
      <c r="L118"/>
      <c r="M118"/>
      <c r="N118"/>
    </row>
    <row r="119" spans="1:14" s="52" customFormat="1">
      <c r="B119"/>
      <c r="C119"/>
      <c r="D119"/>
      <c r="E119"/>
      <c r="F119"/>
      <c r="G119"/>
      <c r="H119"/>
      <c r="I119"/>
      <c r="J119"/>
      <c r="K119"/>
      <c r="L119"/>
      <c r="M119"/>
      <c r="N119"/>
    </row>
    <row r="120" spans="1:14" s="52" customFormat="1">
      <c r="B120"/>
      <c r="C120"/>
      <c r="D120"/>
      <c r="E120"/>
      <c r="F120"/>
      <c r="G120"/>
      <c r="H120"/>
      <c r="I120"/>
      <c r="J120"/>
      <c r="K120"/>
      <c r="L120"/>
      <c r="M120"/>
      <c r="N120"/>
    </row>
    <row r="121" spans="1:14" s="52" customFormat="1">
      <c r="B121"/>
      <c r="C121"/>
      <c r="D121"/>
      <c r="E121"/>
      <c r="F121"/>
      <c r="G121"/>
      <c r="H121"/>
      <c r="I121"/>
      <c r="J121"/>
      <c r="K121"/>
      <c r="L121"/>
      <c r="M121"/>
      <c r="N121"/>
    </row>
    <row r="122" spans="1:14" s="52" customFormat="1">
      <c r="B122"/>
      <c r="C122"/>
      <c r="D122"/>
      <c r="E122"/>
      <c r="F122"/>
      <c r="G122"/>
      <c r="H122"/>
      <c r="I122"/>
      <c r="J122"/>
      <c r="K122"/>
      <c r="L122"/>
      <c r="M122"/>
      <c r="N122"/>
    </row>
    <row r="123" spans="1:14">
      <c r="A123" s="52"/>
      <c r="B123"/>
      <c r="C123"/>
      <c r="D123"/>
      <c r="E123"/>
      <c r="F123"/>
    </row>
    <row r="124" spans="1:14" s="52" customFormat="1">
      <c r="B124"/>
      <c r="C124"/>
      <c r="D124"/>
      <c r="E124"/>
      <c r="F124"/>
      <c r="G124"/>
      <c r="H124"/>
      <c r="I124"/>
      <c r="J124"/>
      <c r="K124"/>
      <c r="L124"/>
      <c r="M124"/>
      <c r="N124"/>
    </row>
    <row r="125" spans="1:14" s="52" customFormat="1">
      <c r="A125" s="12"/>
      <c r="B125"/>
      <c r="C125"/>
      <c r="D125"/>
      <c r="E125"/>
      <c r="F125"/>
      <c r="G125"/>
      <c r="H125"/>
      <c r="I125"/>
      <c r="J125"/>
      <c r="K125"/>
      <c r="L125"/>
      <c r="M125"/>
      <c r="N125"/>
    </row>
    <row r="126" spans="1:14" s="52" customFormat="1">
      <c r="B126"/>
      <c r="C126"/>
      <c r="D126"/>
      <c r="E126"/>
      <c r="F126"/>
      <c r="G126"/>
      <c r="H126"/>
      <c r="I126"/>
      <c r="J126"/>
      <c r="K126"/>
      <c r="L126"/>
      <c r="M126"/>
      <c r="N126"/>
    </row>
    <row r="127" spans="1:14" s="52" customFormat="1">
      <c r="B127"/>
      <c r="C127"/>
      <c r="D127"/>
      <c r="E127"/>
      <c r="F127"/>
      <c r="G127"/>
      <c r="H127"/>
      <c r="I127"/>
      <c r="J127"/>
      <c r="K127"/>
      <c r="L127"/>
      <c r="M127"/>
      <c r="N127"/>
    </row>
    <row r="128" spans="1:14" s="52" customFormat="1">
      <c r="B128"/>
      <c r="C128"/>
      <c r="D128"/>
      <c r="E128"/>
      <c r="F128"/>
      <c r="G128"/>
      <c r="H128"/>
      <c r="I128"/>
      <c r="J128"/>
      <c r="K128"/>
      <c r="L128"/>
      <c r="M128"/>
      <c r="N128"/>
    </row>
    <row r="129" spans="1:14" s="52" customFormat="1">
      <c r="B129"/>
      <c r="C129"/>
      <c r="D129"/>
      <c r="E129"/>
      <c r="F129"/>
      <c r="G129"/>
      <c r="H129"/>
      <c r="I129"/>
      <c r="J129"/>
      <c r="K129"/>
      <c r="L129"/>
      <c r="M129"/>
      <c r="N129"/>
    </row>
    <row r="130" spans="1:14" s="52" customFormat="1">
      <c r="B130"/>
      <c r="C130"/>
      <c r="D130"/>
      <c r="E130"/>
      <c r="F130"/>
      <c r="G130"/>
      <c r="H130"/>
      <c r="I130"/>
      <c r="J130"/>
      <c r="K130"/>
      <c r="L130"/>
      <c r="M130"/>
      <c r="N130"/>
    </row>
    <row r="131" spans="1:14" s="52" customFormat="1">
      <c r="B131"/>
      <c r="C131"/>
      <c r="D131"/>
      <c r="E131"/>
      <c r="F131"/>
      <c r="G131"/>
      <c r="H131"/>
      <c r="I131"/>
      <c r="J131"/>
      <c r="K131"/>
      <c r="L131"/>
      <c r="M131"/>
      <c r="N131"/>
    </row>
    <row r="132" spans="1:14" s="52" customFormat="1">
      <c r="B132"/>
      <c r="C132"/>
      <c r="D132"/>
      <c r="E132"/>
      <c r="F132"/>
      <c r="G132"/>
      <c r="H132"/>
      <c r="I132"/>
      <c r="J132"/>
      <c r="K132"/>
      <c r="L132"/>
      <c r="M132"/>
      <c r="N132"/>
    </row>
    <row r="133" spans="1:14" s="52" customFormat="1">
      <c r="B133"/>
      <c r="C133"/>
      <c r="D133"/>
      <c r="E133"/>
      <c r="F133"/>
      <c r="G133"/>
      <c r="H133"/>
      <c r="I133"/>
      <c r="J133"/>
      <c r="K133"/>
      <c r="L133"/>
      <c r="M133"/>
      <c r="N133"/>
    </row>
    <row r="134" spans="1:14">
      <c r="A134" s="52"/>
      <c r="B134"/>
      <c r="C134"/>
      <c r="D134"/>
      <c r="E134"/>
      <c r="F134"/>
    </row>
    <row r="135" spans="1:14" s="52" customFormat="1">
      <c r="B135"/>
      <c r="C135"/>
      <c r="D135"/>
      <c r="E135"/>
      <c r="F135"/>
      <c r="G135"/>
      <c r="H135"/>
      <c r="I135"/>
      <c r="J135"/>
      <c r="K135"/>
      <c r="L135"/>
      <c r="M135"/>
      <c r="N135"/>
    </row>
    <row r="136" spans="1:14" s="52" customFormat="1">
      <c r="A136" s="12"/>
      <c r="B136"/>
      <c r="C136"/>
      <c r="D136"/>
      <c r="E136"/>
      <c r="F136"/>
      <c r="G136"/>
      <c r="H136"/>
      <c r="I136"/>
      <c r="J136"/>
      <c r="K136"/>
      <c r="L136"/>
      <c r="M136"/>
      <c r="N136"/>
    </row>
    <row r="137" spans="1:14" s="52" customFormat="1">
      <c r="B137"/>
      <c r="C137"/>
      <c r="D137"/>
      <c r="E137"/>
      <c r="F137"/>
      <c r="G137"/>
      <c r="H137"/>
      <c r="I137"/>
      <c r="J137"/>
      <c r="K137"/>
      <c r="L137"/>
      <c r="M137"/>
      <c r="N137"/>
    </row>
    <row r="138" spans="1:14" s="52" customFormat="1">
      <c r="B138"/>
      <c r="C138"/>
      <c r="D138"/>
      <c r="E138"/>
      <c r="F138"/>
      <c r="G138"/>
      <c r="H138"/>
      <c r="I138"/>
      <c r="J138"/>
      <c r="K138"/>
      <c r="L138"/>
      <c r="M138"/>
      <c r="N138"/>
    </row>
    <row r="139" spans="1:14" s="52" customFormat="1">
      <c r="B139"/>
      <c r="C139"/>
      <c r="D139"/>
      <c r="E139"/>
      <c r="F139"/>
      <c r="G139"/>
      <c r="H139"/>
      <c r="I139"/>
      <c r="J139"/>
      <c r="K139"/>
      <c r="L139"/>
      <c r="M139"/>
      <c r="N139"/>
    </row>
    <row r="140" spans="1:14" s="52" customFormat="1">
      <c r="B140"/>
      <c r="C140"/>
      <c r="D140"/>
      <c r="E140"/>
      <c r="F140"/>
      <c r="G140"/>
      <c r="H140"/>
      <c r="I140"/>
      <c r="J140"/>
      <c r="K140"/>
      <c r="L140"/>
      <c r="M140"/>
      <c r="N140"/>
    </row>
    <row r="141" spans="1:14" s="52" customFormat="1">
      <c r="B141"/>
      <c r="C141"/>
      <c r="D141"/>
      <c r="E141"/>
      <c r="F141"/>
      <c r="G141"/>
      <c r="H141"/>
      <c r="I141"/>
      <c r="J141"/>
      <c r="K141"/>
      <c r="L141"/>
      <c r="M141"/>
      <c r="N141"/>
    </row>
    <row r="142" spans="1:14" s="52" customFormat="1">
      <c r="B142"/>
      <c r="C142"/>
      <c r="D142"/>
      <c r="E142"/>
      <c r="F142"/>
      <c r="G142"/>
      <c r="H142"/>
      <c r="I142"/>
      <c r="J142"/>
      <c r="K142"/>
      <c r="L142"/>
      <c r="M142"/>
      <c r="N142"/>
    </row>
    <row r="143" spans="1:14" s="52" customFormat="1">
      <c r="B143"/>
      <c r="C143"/>
      <c r="D143"/>
      <c r="E143"/>
      <c r="F143"/>
      <c r="G143"/>
      <c r="H143"/>
      <c r="I143"/>
      <c r="J143"/>
      <c r="K143"/>
      <c r="L143"/>
      <c r="M143"/>
      <c r="N143"/>
    </row>
    <row r="144" spans="1:14" s="52" customFormat="1">
      <c r="B144"/>
      <c r="C144"/>
      <c r="D144"/>
      <c r="E144"/>
      <c r="F144"/>
      <c r="G144"/>
      <c r="H144"/>
      <c r="I144"/>
      <c r="J144"/>
      <c r="K144"/>
      <c r="L144"/>
      <c r="M144"/>
      <c r="N144"/>
    </row>
    <row r="145" spans="1:14">
      <c r="A145" s="52"/>
      <c r="B145"/>
      <c r="C145"/>
      <c r="D145"/>
      <c r="E145"/>
      <c r="F145"/>
    </row>
    <row r="146" spans="1:14" s="52" customFormat="1">
      <c r="B146"/>
      <c r="C146"/>
      <c r="D146"/>
      <c r="E146"/>
      <c r="F146"/>
      <c r="G146"/>
      <c r="H146"/>
      <c r="I146"/>
      <c r="J146"/>
      <c r="K146"/>
      <c r="L146"/>
      <c r="M146"/>
      <c r="N146"/>
    </row>
    <row r="147" spans="1:14" s="52" customFormat="1">
      <c r="A147" s="12"/>
      <c r="B147"/>
      <c r="C147"/>
      <c r="D147"/>
      <c r="E147"/>
      <c r="F147"/>
      <c r="G147"/>
      <c r="H147"/>
      <c r="I147"/>
      <c r="J147"/>
      <c r="K147"/>
      <c r="L147"/>
      <c r="M147"/>
      <c r="N147"/>
    </row>
    <row r="148" spans="1:14" s="52" customFormat="1">
      <c r="B148"/>
      <c r="C148"/>
      <c r="D148"/>
      <c r="E148"/>
      <c r="F148"/>
      <c r="G148"/>
      <c r="H148"/>
      <c r="I148"/>
      <c r="J148"/>
      <c r="K148"/>
      <c r="L148"/>
      <c r="M148"/>
      <c r="N148"/>
    </row>
    <row r="149" spans="1:14" s="52" customFormat="1">
      <c r="B149"/>
      <c r="C149"/>
      <c r="D149"/>
      <c r="E149"/>
      <c r="F149"/>
      <c r="G149"/>
      <c r="H149"/>
      <c r="I149"/>
      <c r="J149"/>
      <c r="K149"/>
      <c r="L149"/>
      <c r="M149"/>
      <c r="N149"/>
    </row>
    <row r="150" spans="1:14" s="52" customFormat="1">
      <c r="B150"/>
      <c r="C150"/>
      <c r="D150"/>
      <c r="E150"/>
      <c r="F150"/>
      <c r="G150"/>
      <c r="H150"/>
      <c r="I150"/>
      <c r="J150"/>
      <c r="K150"/>
      <c r="L150"/>
      <c r="M150"/>
      <c r="N150"/>
    </row>
    <row r="151" spans="1:14" s="52" customFormat="1">
      <c r="B151"/>
      <c r="C151"/>
      <c r="D151"/>
      <c r="E151"/>
      <c r="F151"/>
      <c r="G151"/>
      <c r="H151"/>
      <c r="I151"/>
      <c r="J151"/>
      <c r="K151"/>
      <c r="L151"/>
      <c r="M151"/>
      <c r="N151"/>
    </row>
    <row r="152" spans="1:14" s="52" customFormat="1">
      <c r="B152"/>
      <c r="C152"/>
      <c r="D152"/>
      <c r="E152"/>
      <c r="F152"/>
      <c r="G152"/>
      <c r="H152"/>
      <c r="I152"/>
      <c r="J152"/>
      <c r="K152"/>
      <c r="L152"/>
      <c r="M152"/>
      <c r="N152"/>
    </row>
    <row r="153" spans="1:14" s="52" customFormat="1">
      <c r="B153"/>
      <c r="C153"/>
      <c r="D153"/>
      <c r="E153"/>
      <c r="F153"/>
      <c r="G153"/>
      <c r="H153"/>
      <c r="I153"/>
      <c r="J153"/>
      <c r="K153"/>
      <c r="L153"/>
      <c r="M153"/>
      <c r="N153"/>
    </row>
    <row r="154" spans="1:14" s="52" customFormat="1">
      <c r="B154"/>
      <c r="C154"/>
      <c r="D154"/>
      <c r="E154"/>
      <c r="F154"/>
      <c r="G154"/>
      <c r="H154"/>
      <c r="I154"/>
      <c r="J154"/>
      <c r="K154"/>
      <c r="L154"/>
      <c r="M154"/>
      <c r="N154"/>
    </row>
    <row r="155" spans="1:14" s="52" customFormat="1">
      <c r="B155"/>
      <c r="C155"/>
      <c r="D155"/>
      <c r="E155"/>
      <c r="F155"/>
      <c r="G155"/>
      <c r="H155"/>
      <c r="I155"/>
      <c r="J155"/>
      <c r="K155"/>
      <c r="L155"/>
      <c r="M155"/>
      <c r="N155"/>
    </row>
    <row r="156" spans="1:14">
      <c r="A156" s="52"/>
      <c r="B156"/>
      <c r="C156"/>
      <c r="D156"/>
      <c r="E156"/>
      <c r="F156"/>
    </row>
    <row r="157" spans="1:14" s="52" customFormat="1">
      <c r="B157"/>
      <c r="C157"/>
      <c r="D157"/>
      <c r="E157"/>
      <c r="F157"/>
      <c r="G157"/>
      <c r="H157"/>
      <c r="I157"/>
      <c r="J157"/>
      <c r="K157"/>
      <c r="L157"/>
      <c r="M157"/>
      <c r="N157"/>
    </row>
    <row r="158" spans="1:14" s="52" customFormat="1">
      <c r="A158" s="12"/>
      <c r="B158"/>
      <c r="C158"/>
      <c r="D158"/>
      <c r="E158"/>
      <c r="F158"/>
      <c r="G158"/>
      <c r="H158"/>
      <c r="I158"/>
      <c r="J158"/>
      <c r="K158"/>
      <c r="L158"/>
      <c r="M158"/>
      <c r="N158"/>
    </row>
    <row r="159" spans="1:14" s="52" customFormat="1">
      <c r="B159"/>
      <c r="C159"/>
      <c r="D159"/>
      <c r="E159"/>
      <c r="F159"/>
      <c r="G159"/>
      <c r="H159"/>
      <c r="I159"/>
      <c r="J159"/>
      <c r="K159"/>
      <c r="L159"/>
      <c r="M159"/>
      <c r="N159"/>
    </row>
    <row r="160" spans="1:14" s="52" customFormat="1">
      <c r="B160"/>
      <c r="C160"/>
      <c r="D160"/>
      <c r="E160"/>
      <c r="F160"/>
      <c r="G160"/>
      <c r="H160"/>
      <c r="I160"/>
      <c r="J160"/>
      <c r="K160"/>
      <c r="L160"/>
      <c r="M160"/>
      <c r="N160"/>
    </row>
    <row r="161" spans="1:14" s="52" customFormat="1">
      <c r="B161"/>
      <c r="C161"/>
      <c r="D161"/>
      <c r="E161"/>
      <c r="F161"/>
      <c r="G161"/>
      <c r="H161"/>
      <c r="I161"/>
      <c r="J161"/>
      <c r="K161"/>
      <c r="L161"/>
      <c r="M161"/>
      <c r="N161"/>
    </row>
    <row r="162" spans="1:14" s="52" customFormat="1">
      <c r="B162"/>
      <c r="C162"/>
      <c r="D162"/>
      <c r="E162"/>
      <c r="F162"/>
      <c r="G162"/>
      <c r="H162"/>
      <c r="I162"/>
      <c r="J162"/>
      <c r="K162"/>
      <c r="L162"/>
      <c r="M162"/>
      <c r="N162"/>
    </row>
    <row r="163" spans="1:14" s="52" customFormat="1">
      <c r="B163"/>
      <c r="C163"/>
      <c r="D163"/>
      <c r="E163"/>
      <c r="F163"/>
      <c r="G163"/>
      <c r="H163"/>
      <c r="I163"/>
      <c r="J163"/>
      <c r="K163"/>
      <c r="L163"/>
      <c r="M163"/>
      <c r="N163"/>
    </row>
    <row r="164" spans="1:14" s="52" customFormat="1">
      <c r="B164"/>
      <c r="C164"/>
      <c r="D164"/>
      <c r="E164"/>
      <c r="F164"/>
      <c r="G164"/>
      <c r="H164"/>
      <c r="I164"/>
      <c r="J164"/>
      <c r="K164"/>
      <c r="L164"/>
      <c r="M164"/>
      <c r="N164"/>
    </row>
    <row r="165" spans="1:14" s="52" customFormat="1">
      <c r="B165"/>
      <c r="C165"/>
      <c r="D165"/>
      <c r="E165"/>
      <c r="F165"/>
      <c r="G165"/>
      <c r="H165"/>
      <c r="I165"/>
      <c r="J165"/>
      <c r="K165"/>
      <c r="L165"/>
      <c r="M165"/>
      <c r="N165"/>
    </row>
    <row r="166" spans="1:14" s="52" customFormat="1">
      <c r="B166"/>
      <c r="C166"/>
      <c r="D166"/>
      <c r="E166"/>
      <c r="F166"/>
      <c r="G166"/>
      <c r="H166"/>
      <c r="I166"/>
      <c r="J166"/>
      <c r="K166"/>
      <c r="L166"/>
      <c r="M166"/>
      <c r="N166"/>
    </row>
    <row r="167" spans="1:14">
      <c r="A167" s="52"/>
      <c r="B167"/>
      <c r="C167"/>
      <c r="D167"/>
      <c r="E167"/>
      <c r="F167"/>
    </row>
    <row r="168" spans="1:14" s="52" customFormat="1">
      <c r="B168"/>
      <c r="C168"/>
      <c r="D168"/>
      <c r="E168"/>
      <c r="F168"/>
      <c r="G168"/>
      <c r="H168"/>
      <c r="I168"/>
      <c r="J168"/>
      <c r="K168"/>
      <c r="L168"/>
      <c r="M168"/>
      <c r="N168"/>
    </row>
    <row r="169" spans="1:14" s="52" customFormat="1">
      <c r="A169" s="12"/>
      <c r="B169"/>
      <c r="C169"/>
      <c r="D169"/>
      <c r="E169"/>
      <c r="F169"/>
      <c r="G169"/>
      <c r="H169"/>
      <c r="I169"/>
      <c r="J169"/>
      <c r="K169"/>
      <c r="L169"/>
      <c r="M169"/>
      <c r="N169"/>
    </row>
    <row r="170" spans="1:14" s="52" customFormat="1">
      <c r="B170"/>
      <c r="C170"/>
      <c r="D170"/>
      <c r="E170"/>
      <c r="F170"/>
      <c r="G170"/>
      <c r="H170"/>
      <c r="I170"/>
      <c r="J170"/>
      <c r="K170"/>
      <c r="L170"/>
      <c r="M170"/>
      <c r="N170"/>
    </row>
    <row r="171" spans="1:14" s="52" customFormat="1">
      <c r="B171"/>
      <c r="C171"/>
      <c r="D171"/>
      <c r="E171"/>
      <c r="F171"/>
      <c r="G171"/>
      <c r="H171"/>
      <c r="I171"/>
      <c r="J171"/>
      <c r="K171"/>
      <c r="L171"/>
      <c r="M171"/>
      <c r="N171"/>
    </row>
    <row r="172" spans="1:14" s="52" customFormat="1">
      <c r="B172"/>
      <c r="C172"/>
      <c r="D172"/>
      <c r="E172"/>
      <c r="F172"/>
      <c r="G172"/>
      <c r="H172"/>
      <c r="I172"/>
      <c r="J172"/>
      <c r="K172"/>
      <c r="L172"/>
      <c r="M172"/>
      <c r="N172"/>
    </row>
    <row r="173" spans="1:14" s="52" customFormat="1">
      <c r="B173"/>
      <c r="C173"/>
      <c r="D173"/>
      <c r="E173"/>
      <c r="F173"/>
      <c r="G173"/>
      <c r="H173"/>
      <c r="I173"/>
      <c r="J173"/>
      <c r="K173"/>
      <c r="L173"/>
      <c r="M173"/>
      <c r="N173"/>
    </row>
    <row r="174" spans="1:14" s="52" customFormat="1">
      <c r="B174"/>
      <c r="C174"/>
      <c r="D174"/>
      <c r="E174"/>
      <c r="F174"/>
      <c r="G174"/>
      <c r="H174"/>
      <c r="I174"/>
      <c r="J174"/>
      <c r="K174"/>
      <c r="L174"/>
      <c r="M174"/>
      <c r="N174"/>
    </row>
    <row r="175" spans="1:14" s="52" customFormat="1">
      <c r="B175"/>
      <c r="C175"/>
      <c r="D175"/>
      <c r="E175"/>
      <c r="F175"/>
      <c r="G175"/>
      <c r="H175"/>
      <c r="I175"/>
      <c r="J175"/>
      <c r="K175"/>
      <c r="L175"/>
      <c r="M175"/>
      <c r="N175"/>
    </row>
    <row r="176" spans="1:14" s="52" customFormat="1">
      <c r="B176"/>
      <c r="C176"/>
      <c r="D176"/>
      <c r="E176"/>
      <c r="F176"/>
      <c r="G176"/>
      <c r="H176"/>
      <c r="I176"/>
      <c r="J176"/>
      <c r="K176"/>
      <c r="L176"/>
      <c r="M176"/>
      <c r="N176"/>
    </row>
    <row r="177" spans="1:14" s="52" customFormat="1">
      <c r="B177"/>
      <c r="C177"/>
      <c r="D177"/>
      <c r="E177"/>
      <c r="F177"/>
      <c r="G177"/>
      <c r="H177"/>
      <c r="I177"/>
      <c r="J177"/>
      <c r="K177"/>
      <c r="L177"/>
      <c r="M177"/>
      <c r="N177"/>
    </row>
    <row r="178" spans="1:14">
      <c r="A178" s="52"/>
      <c r="B178"/>
      <c r="C178"/>
      <c r="D178"/>
      <c r="E178"/>
      <c r="F178"/>
    </row>
    <row r="179" spans="1:14" s="52" customFormat="1">
      <c r="B179"/>
      <c r="C179"/>
      <c r="D179"/>
      <c r="E179"/>
      <c r="F179"/>
      <c r="G179"/>
      <c r="H179"/>
      <c r="I179"/>
      <c r="J179"/>
      <c r="K179"/>
      <c r="L179"/>
      <c r="M179"/>
      <c r="N179"/>
    </row>
    <row r="180" spans="1:14" s="52" customFormat="1">
      <c r="A180" s="12"/>
      <c r="B180"/>
      <c r="C180"/>
      <c r="D180"/>
      <c r="E180"/>
      <c r="F180"/>
      <c r="G180"/>
      <c r="H180"/>
      <c r="I180"/>
      <c r="J180"/>
      <c r="K180"/>
      <c r="L180"/>
      <c r="M180"/>
      <c r="N180"/>
    </row>
    <row r="181" spans="1:14" s="52" customFormat="1">
      <c r="B181"/>
      <c r="C181"/>
      <c r="D181"/>
      <c r="E181"/>
      <c r="F181"/>
      <c r="G181"/>
      <c r="H181"/>
      <c r="I181"/>
      <c r="J181"/>
      <c r="K181"/>
      <c r="L181"/>
      <c r="M181"/>
      <c r="N181"/>
    </row>
    <row r="182" spans="1:14" s="52" customFormat="1">
      <c r="B182"/>
      <c r="C182"/>
      <c r="D182"/>
      <c r="E182"/>
      <c r="F182"/>
      <c r="G182"/>
      <c r="H182"/>
      <c r="I182"/>
      <c r="J182"/>
      <c r="K182"/>
      <c r="L182"/>
      <c r="M182"/>
      <c r="N182"/>
    </row>
    <row r="183" spans="1:14" s="52" customFormat="1">
      <c r="B183"/>
      <c r="C183"/>
      <c r="D183"/>
      <c r="E183"/>
      <c r="F183"/>
      <c r="G183"/>
      <c r="H183"/>
      <c r="I183"/>
      <c r="J183"/>
      <c r="K183"/>
      <c r="L183"/>
      <c r="M183"/>
      <c r="N183"/>
    </row>
    <row r="184" spans="1:14" s="52" customFormat="1">
      <c r="B184"/>
      <c r="C184"/>
      <c r="D184"/>
      <c r="E184"/>
      <c r="F184"/>
      <c r="G184"/>
      <c r="H184"/>
      <c r="I184"/>
      <c r="J184"/>
      <c r="K184"/>
      <c r="L184"/>
      <c r="M184"/>
      <c r="N184"/>
    </row>
    <row r="185" spans="1:14" s="52" customFormat="1">
      <c r="B185"/>
      <c r="C185"/>
      <c r="D185"/>
      <c r="E185"/>
      <c r="F185"/>
      <c r="G185"/>
      <c r="H185"/>
      <c r="I185"/>
      <c r="J185"/>
      <c r="K185"/>
      <c r="L185"/>
      <c r="M185"/>
      <c r="N185"/>
    </row>
    <row r="186" spans="1:14" s="52" customFormat="1">
      <c r="B186"/>
      <c r="C186"/>
      <c r="D186"/>
      <c r="E186"/>
      <c r="F186"/>
      <c r="G186"/>
      <c r="H186"/>
      <c r="I186"/>
      <c r="J186"/>
      <c r="K186"/>
      <c r="L186"/>
      <c r="M186"/>
      <c r="N186"/>
    </row>
    <row r="187" spans="1:14" s="52" customFormat="1">
      <c r="B187"/>
      <c r="C187"/>
      <c r="D187"/>
      <c r="E187"/>
      <c r="F187"/>
      <c r="G187"/>
      <c r="H187"/>
      <c r="I187"/>
      <c r="J187"/>
      <c r="K187"/>
      <c r="L187"/>
      <c r="M187"/>
      <c r="N187"/>
    </row>
    <row r="188" spans="1:14" s="52" customFormat="1">
      <c r="B188"/>
      <c r="C188"/>
      <c r="D188"/>
      <c r="E188"/>
      <c r="F188"/>
      <c r="G188"/>
      <c r="H188"/>
      <c r="I188"/>
      <c r="J188"/>
      <c r="K188"/>
      <c r="L188"/>
      <c r="M188"/>
      <c r="N188"/>
    </row>
    <row r="189" spans="1:14">
      <c r="A189" s="52"/>
      <c r="B189"/>
      <c r="C189"/>
      <c r="D189"/>
      <c r="E189"/>
      <c r="F189"/>
    </row>
    <row r="190" spans="1:14" s="52" customFormat="1">
      <c r="B190"/>
      <c r="C190"/>
      <c r="D190"/>
      <c r="E190"/>
      <c r="F190"/>
      <c r="G190"/>
      <c r="H190"/>
      <c r="I190"/>
      <c r="J190"/>
      <c r="K190"/>
      <c r="L190"/>
      <c r="M190"/>
      <c r="N190"/>
    </row>
    <row r="191" spans="1:14" s="52" customFormat="1">
      <c r="A191" s="12"/>
      <c r="B191"/>
      <c r="C191"/>
      <c r="D191"/>
      <c r="E191"/>
      <c r="F191"/>
      <c r="G191"/>
      <c r="H191"/>
      <c r="I191"/>
      <c r="J191"/>
      <c r="K191"/>
      <c r="L191"/>
      <c r="M191"/>
      <c r="N191"/>
    </row>
    <row r="192" spans="1:14" s="52" customFormat="1">
      <c r="B192"/>
      <c r="C192"/>
      <c r="D192"/>
      <c r="E192"/>
      <c r="F192"/>
      <c r="G192"/>
      <c r="H192"/>
      <c r="I192"/>
      <c r="J192"/>
      <c r="K192"/>
      <c r="L192"/>
      <c r="M192"/>
      <c r="N192"/>
    </row>
    <row r="193" spans="1:14" s="52" customFormat="1">
      <c r="B193"/>
      <c r="C193"/>
      <c r="D193"/>
      <c r="E193"/>
      <c r="F193"/>
      <c r="G193"/>
      <c r="H193"/>
      <c r="I193"/>
      <c r="J193"/>
      <c r="K193"/>
      <c r="L193"/>
      <c r="M193"/>
      <c r="N193"/>
    </row>
    <row r="194" spans="1:14" s="52" customFormat="1">
      <c r="B194"/>
      <c r="C194"/>
      <c r="D194"/>
      <c r="E194"/>
      <c r="F194"/>
      <c r="G194"/>
      <c r="H194"/>
      <c r="I194"/>
      <c r="J194"/>
      <c r="K194"/>
      <c r="L194"/>
      <c r="M194"/>
      <c r="N194"/>
    </row>
    <row r="195" spans="1:14" s="52" customFormat="1">
      <c r="B195"/>
      <c r="C195"/>
      <c r="D195"/>
      <c r="E195"/>
      <c r="F195"/>
      <c r="G195"/>
      <c r="H195"/>
      <c r="I195"/>
      <c r="J195"/>
      <c r="K195"/>
      <c r="L195"/>
      <c r="M195"/>
      <c r="N195"/>
    </row>
    <row r="196" spans="1:14" s="52" customFormat="1">
      <c r="B196"/>
      <c r="C196"/>
      <c r="D196"/>
      <c r="E196"/>
      <c r="F196"/>
      <c r="G196"/>
      <c r="H196"/>
      <c r="I196"/>
      <c r="J196"/>
      <c r="K196"/>
      <c r="L196"/>
      <c r="M196"/>
      <c r="N196"/>
    </row>
    <row r="197" spans="1:14" s="52" customFormat="1">
      <c r="B197"/>
      <c r="C197"/>
      <c r="D197"/>
      <c r="E197"/>
      <c r="F197"/>
      <c r="G197"/>
      <c r="H197"/>
      <c r="I197"/>
      <c r="J197"/>
      <c r="K197"/>
      <c r="L197"/>
      <c r="M197"/>
      <c r="N197"/>
    </row>
    <row r="198" spans="1:14" s="52" customFormat="1">
      <c r="B198"/>
      <c r="C198"/>
      <c r="D198"/>
      <c r="E198"/>
      <c r="F198"/>
      <c r="G198"/>
      <c r="H198"/>
      <c r="I198"/>
      <c r="J198"/>
      <c r="K198"/>
      <c r="L198"/>
      <c r="M198"/>
      <c r="N198"/>
    </row>
    <row r="199" spans="1:14" s="52" customFormat="1">
      <c r="B199"/>
      <c r="C199"/>
      <c r="D199"/>
      <c r="E199"/>
      <c r="F199"/>
      <c r="G199"/>
      <c r="H199"/>
      <c r="I199"/>
      <c r="J199"/>
      <c r="K199"/>
      <c r="L199"/>
      <c r="M199"/>
      <c r="N199"/>
    </row>
    <row r="200" spans="1:14">
      <c r="A200" s="52"/>
      <c r="B200"/>
      <c r="C200"/>
      <c r="D200"/>
      <c r="E200"/>
      <c r="F200"/>
    </row>
    <row r="201" spans="1:14" s="52" customFormat="1">
      <c r="B201"/>
      <c r="C201"/>
      <c r="D201"/>
      <c r="E201"/>
      <c r="F201"/>
      <c r="G201"/>
      <c r="H201"/>
      <c r="I201"/>
      <c r="J201"/>
      <c r="K201"/>
      <c r="L201"/>
      <c r="M201"/>
      <c r="N201"/>
    </row>
    <row r="202" spans="1:14" s="52" customFormat="1">
      <c r="A202" s="12"/>
      <c r="B202"/>
      <c r="C202"/>
      <c r="D202"/>
      <c r="E202"/>
      <c r="F202"/>
      <c r="G202"/>
      <c r="H202"/>
      <c r="I202"/>
      <c r="J202"/>
      <c r="K202"/>
      <c r="L202"/>
      <c r="M202"/>
      <c r="N202"/>
    </row>
    <row r="203" spans="1:14" s="52" customFormat="1">
      <c r="B203"/>
      <c r="C203"/>
      <c r="D203"/>
      <c r="E203"/>
      <c r="F203"/>
      <c r="G203"/>
      <c r="H203"/>
      <c r="I203"/>
      <c r="J203"/>
      <c r="K203"/>
      <c r="L203"/>
      <c r="M203"/>
      <c r="N203"/>
    </row>
    <row r="204" spans="1:14" s="52" customFormat="1">
      <c r="B204"/>
      <c r="C204"/>
      <c r="D204"/>
      <c r="E204"/>
      <c r="F204"/>
      <c r="G204"/>
      <c r="H204"/>
      <c r="I204"/>
      <c r="J204"/>
      <c r="K204"/>
      <c r="L204"/>
      <c r="M204"/>
      <c r="N204"/>
    </row>
    <row r="205" spans="1:14" s="52" customFormat="1">
      <c r="B205"/>
      <c r="C205"/>
      <c r="D205"/>
      <c r="E205"/>
      <c r="F205"/>
      <c r="G205"/>
      <c r="H205"/>
      <c r="I205"/>
      <c r="J205"/>
      <c r="K205"/>
      <c r="L205"/>
      <c r="M205"/>
      <c r="N205"/>
    </row>
    <row r="206" spans="1:14" s="52" customFormat="1">
      <c r="B206"/>
      <c r="C206"/>
      <c r="D206"/>
      <c r="E206"/>
      <c r="F206"/>
      <c r="G206"/>
      <c r="H206"/>
      <c r="I206"/>
      <c r="J206"/>
      <c r="K206"/>
      <c r="L206"/>
      <c r="M206"/>
      <c r="N206"/>
    </row>
    <row r="207" spans="1:14" s="52" customFormat="1">
      <c r="B207"/>
      <c r="C207"/>
      <c r="D207"/>
      <c r="E207"/>
      <c r="F207"/>
      <c r="G207"/>
      <c r="H207"/>
      <c r="I207"/>
      <c r="J207"/>
      <c r="K207"/>
      <c r="L207"/>
      <c r="M207"/>
      <c r="N207"/>
    </row>
    <row r="208" spans="1:14" s="52" customFormat="1">
      <c r="B208"/>
      <c r="C208"/>
      <c r="D208"/>
      <c r="E208"/>
      <c r="F208"/>
      <c r="G208"/>
      <c r="H208"/>
      <c r="I208"/>
      <c r="J208"/>
      <c r="K208"/>
      <c r="L208"/>
      <c r="M208"/>
      <c r="N208"/>
    </row>
    <row r="209" spans="1:14" s="52" customFormat="1">
      <c r="B209"/>
      <c r="C209"/>
      <c r="D209"/>
      <c r="E209"/>
      <c r="F209"/>
      <c r="G209"/>
      <c r="H209"/>
      <c r="I209"/>
      <c r="J209"/>
      <c r="K209"/>
      <c r="L209"/>
      <c r="M209"/>
      <c r="N209"/>
    </row>
    <row r="210" spans="1:14" s="52" customFormat="1">
      <c r="B210"/>
      <c r="C210"/>
      <c r="D210"/>
      <c r="E210"/>
      <c r="F210"/>
      <c r="G210"/>
      <c r="H210"/>
      <c r="I210"/>
      <c r="J210"/>
      <c r="K210"/>
      <c r="L210"/>
      <c r="M210"/>
      <c r="N210"/>
    </row>
    <row r="211" spans="1:14">
      <c r="A211" s="52"/>
      <c r="B211"/>
      <c r="C211"/>
      <c r="D211"/>
      <c r="E211"/>
      <c r="F211"/>
    </row>
    <row r="212" spans="1:14" s="52" customFormat="1">
      <c r="B212"/>
      <c r="C212"/>
      <c r="D212"/>
      <c r="E212"/>
      <c r="F212"/>
      <c r="G212"/>
      <c r="H212"/>
      <c r="I212"/>
      <c r="J212"/>
      <c r="K212"/>
      <c r="L212"/>
      <c r="M212"/>
      <c r="N212"/>
    </row>
    <row r="213" spans="1:14" s="52" customFormat="1">
      <c r="A213" s="12"/>
      <c r="B213"/>
      <c r="C213"/>
      <c r="D213"/>
      <c r="E213"/>
      <c r="F213"/>
      <c r="G213"/>
      <c r="H213"/>
      <c r="I213"/>
      <c r="J213"/>
      <c r="K213"/>
      <c r="L213"/>
      <c r="M213"/>
      <c r="N213"/>
    </row>
    <row r="214" spans="1:14" s="52" customFormat="1">
      <c r="B214"/>
      <c r="C214"/>
      <c r="D214"/>
      <c r="E214"/>
      <c r="F214"/>
      <c r="G214"/>
      <c r="H214"/>
      <c r="I214"/>
      <c r="J214"/>
      <c r="K214"/>
      <c r="L214"/>
      <c r="M214"/>
      <c r="N214"/>
    </row>
    <row r="215" spans="1:14" s="52" customFormat="1">
      <c r="B215"/>
      <c r="C215"/>
      <c r="D215"/>
      <c r="E215"/>
      <c r="F215"/>
      <c r="G215"/>
      <c r="H215"/>
      <c r="I215"/>
      <c r="J215"/>
      <c r="K215"/>
      <c r="L215"/>
      <c r="M215"/>
      <c r="N215"/>
    </row>
    <row r="216" spans="1:14" s="52" customFormat="1">
      <c r="B216"/>
      <c r="C216"/>
      <c r="D216"/>
      <c r="E216"/>
      <c r="F216"/>
      <c r="G216"/>
      <c r="H216"/>
      <c r="I216"/>
      <c r="J216"/>
      <c r="K216"/>
      <c r="L216"/>
      <c r="M216"/>
      <c r="N216"/>
    </row>
    <row r="217" spans="1:14" s="52" customFormat="1">
      <c r="B217"/>
      <c r="C217"/>
      <c r="D217"/>
      <c r="E217"/>
      <c r="F217"/>
      <c r="G217"/>
      <c r="H217"/>
      <c r="I217"/>
      <c r="J217"/>
      <c r="K217"/>
      <c r="L217"/>
      <c r="M217"/>
      <c r="N217"/>
    </row>
    <row r="218" spans="1:14" s="52" customFormat="1">
      <c r="B218"/>
      <c r="C218"/>
      <c r="D218"/>
      <c r="E218"/>
      <c r="F218"/>
      <c r="G218"/>
      <c r="H218"/>
      <c r="I218"/>
      <c r="J218"/>
      <c r="K218"/>
      <c r="L218"/>
      <c r="M218"/>
      <c r="N218"/>
    </row>
    <row r="219" spans="1:14" s="52" customFormat="1">
      <c r="B219"/>
      <c r="C219"/>
      <c r="D219"/>
      <c r="E219"/>
      <c r="F219"/>
      <c r="G219"/>
      <c r="H219"/>
      <c r="I219"/>
      <c r="J219"/>
      <c r="K219"/>
      <c r="L219"/>
      <c r="M219"/>
      <c r="N219"/>
    </row>
    <row r="220" spans="1:14" s="52" customFormat="1">
      <c r="B220"/>
      <c r="C220"/>
      <c r="D220"/>
      <c r="E220"/>
      <c r="F220"/>
      <c r="G220"/>
      <c r="H220"/>
      <c r="I220"/>
      <c r="J220"/>
      <c r="K220"/>
      <c r="L220"/>
      <c r="M220"/>
      <c r="N220"/>
    </row>
    <row r="221" spans="1:14" s="52" customFormat="1">
      <c r="B221"/>
      <c r="C221"/>
      <c r="D221"/>
      <c r="E221"/>
      <c r="F221"/>
      <c r="G221"/>
      <c r="H221"/>
      <c r="I221"/>
      <c r="J221"/>
      <c r="K221"/>
      <c r="L221"/>
      <c r="M221"/>
      <c r="N221"/>
    </row>
    <row r="222" spans="1:14">
      <c r="A222" s="52"/>
      <c r="B222"/>
      <c r="C222"/>
      <c r="D222"/>
      <c r="E222"/>
      <c r="F222"/>
    </row>
    <row r="223" spans="1:14" s="52" customFormat="1">
      <c r="B223"/>
      <c r="C223"/>
      <c r="D223"/>
      <c r="E223"/>
      <c r="F223"/>
      <c r="G223"/>
      <c r="H223"/>
      <c r="I223"/>
      <c r="J223"/>
      <c r="K223"/>
      <c r="L223"/>
      <c r="M223"/>
      <c r="N223"/>
    </row>
    <row r="224" spans="1:14" s="52" customFormat="1">
      <c r="A224" s="12"/>
      <c r="B224"/>
      <c r="C224"/>
      <c r="D224"/>
      <c r="E224"/>
      <c r="F224"/>
      <c r="G224"/>
      <c r="H224"/>
      <c r="I224"/>
      <c r="J224"/>
      <c r="K224"/>
      <c r="L224"/>
      <c r="M224"/>
      <c r="N224"/>
    </row>
    <row r="225" spans="1:14" s="52" customFormat="1">
      <c r="B225"/>
      <c r="C225"/>
      <c r="D225"/>
      <c r="E225"/>
      <c r="F225"/>
      <c r="G225"/>
      <c r="H225"/>
      <c r="I225"/>
      <c r="J225"/>
      <c r="K225"/>
      <c r="L225"/>
      <c r="M225"/>
      <c r="N225"/>
    </row>
    <row r="226" spans="1:14" s="52" customFormat="1">
      <c r="B226"/>
      <c r="C226"/>
      <c r="D226"/>
      <c r="E226"/>
      <c r="F226"/>
      <c r="G226"/>
      <c r="H226"/>
      <c r="I226"/>
      <c r="J226"/>
      <c r="K226"/>
      <c r="L226"/>
      <c r="M226"/>
      <c r="N226"/>
    </row>
    <row r="227" spans="1:14" s="52" customFormat="1">
      <c r="B227"/>
      <c r="C227"/>
      <c r="D227"/>
      <c r="E227"/>
      <c r="F227"/>
      <c r="G227"/>
      <c r="H227"/>
      <c r="I227"/>
      <c r="J227"/>
      <c r="K227"/>
      <c r="L227"/>
      <c r="M227"/>
      <c r="N227"/>
    </row>
    <row r="228" spans="1:14" s="52" customFormat="1">
      <c r="B228"/>
      <c r="C228"/>
      <c r="D228"/>
      <c r="E228"/>
      <c r="F228"/>
      <c r="G228"/>
      <c r="H228"/>
      <c r="I228"/>
      <c r="J228"/>
      <c r="K228"/>
      <c r="L228"/>
      <c r="M228"/>
      <c r="N228"/>
    </row>
    <row r="229" spans="1:14" s="52" customFormat="1">
      <c r="B229"/>
      <c r="C229"/>
      <c r="D229"/>
      <c r="E229"/>
      <c r="F229"/>
      <c r="G229"/>
      <c r="H229"/>
      <c r="I229"/>
      <c r="J229"/>
      <c r="K229"/>
      <c r="L229"/>
      <c r="M229"/>
      <c r="N229"/>
    </row>
    <row r="230" spans="1:14" s="52" customFormat="1">
      <c r="B230"/>
      <c r="C230"/>
      <c r="D230"/>
      <c r="E230"/>
      <c r="F230"/>
      <c r="G230"/>
      <c r="H230"/>
      <c r="I230"/>
      <c r="J230"/>
      <c r="K230"/>
      <c r="L230"/>
      <c r="M230"/>
      <c r="N230"/>
    </row>
    <row r="231" spans="1:14" s="52" customFormat="1">
      <c r="B231"/>
      <c r="C231"/>
      <c r="D231"/>
      <c r="E231"/>
      <c r="F231"/>
      <c r="G231"/>
      <c r="H231"/>
      <c r="I231"/>
      <c r="J231"/>
      <c r="K231"/>
      <c r="L231"/>
      <c r="M231"/>
      <c r="N231"/>
    </row>
    <row r="232" spans="1:14" s="52" customFormat="1">
      <c r="B232"/>
      <c r="C232"/>
      <c r="D232"/>
      <c r="E232"/>
      <c r="F232"/>
      <c r="G232"/>
      <c r="H232"/>
      <c r="I232"/>
      <c r="J232"/>
      <c r="K232"/>
      <c r="L232"/>
      <c r="M232"/>
      <c r="N232"/>
    </row>
    <row r="233" spans="1:14">
      <c r="A233" s="52"/>
      <c r="B233"/>
      <c r="C233"/>
      <c r="D233"/>
      <c r="E233"/>
      <c r="F233"/>
    </row>
    <row r="234" spans="1:14" s="52" customFormat="1">
      <c r="B234"/>
      <c r="C234"/>
      <c r="D234"/>
      <c r="E234"/>
      <c r="F234"/>
      <c r="G234"/>
      <c r="H234"/>
      <c r="I234"/>
      <c r="J234"/>
      <c r="K234"/>
      <c r="L234"/>
      <c r="M234"/>
      <c r="N234"/>
    </row>
    <row r="235" spans="1:14" s="52" customFormat="1">
      <c r="A235" s="12"/>
      <c r="B235"/>
      <c r="C235"/>
      <c r="D235"/>
      <c r="E235"/>
      <c r="F235"/>
      <c r="G235"/>
      <c r="H235"/>
      <c r="I235"/>
      <c r="J235"/>
      <c r="K235"/>
      <c r="L235"/>
      <c r="M235"/>
      <c r="N235"/>
    </row>
    <row r="236" spans="1:14" s="52" customFormat="1">
      <c r="B236"/>
      <c r="C236"/>
      <c r="D236"/>
      <c r="E236"/>
      <c r="F236"/>
      <c r="G236"/>
      <c r="H236"/>
      <c r="I236"/>
      <c r="J236"/>
      <c r="K236"/>
      <c r="L236"/>
      <c r="M236"/>
      <c r="N236"/>
    </row>
    <row r="237" spans="1:14" s="52" customFormat="1">
      <c r="B237"/>
      <c r="C237"/>
      <c r="D237"/>
      <c r="E237"/>
      <c r="F237"/>
      <c r="G237"/>
      <c r="H237"/>
      <c r="I237"/>
      <c r="J237"/>
      <c r="K237"/>
      <c r="L237"/>
      <c r="M237"/>
      <c r="N237"/>
    </row>
    <row r="238" spans="1:14" s="52" customFormat="1">
      <c r="B238"/>
      <c r="C238"/>
      <c r="D238"/>
      <c r="E238"/>
      <c r="F238"/>
      <c r="G238"/>
      <c r="H238"/>
      <c r="I238"/>
      <c r="J238"/>
      <c r="K238"/>
      <c r="L238"/>
      <c r="M238"/>
      <c r="N238"/>
    </row>
    <row r="239" spans="1:14" s="52" customFormat="1">
      <c r="B239"/>
      <c r="C239"/>
      <c r="D239"/>
      <c r="E239"/>
      <c r="F239"/>
      <c r="G239"/>
      <c r="H239"/>
      <c r="I239"/>
      <c r="J239"/>
      <c r="K239"/>
      <c r="L239"/>
      <c r="M239"/>
      <c r="N239"/>
    </row>
    <row r="240" spans="1:14" s="52" customFormat="1">
      <c r="B240"/>
      <c r="C240"/>
      <c r="D240"/>
      <c r="E240"/>
      <c r="F240"/>
      <c r="G240"/>
      <c r="H240"/>
      <c r="I240"/>
      <c r="J240"/>
      <c r="K240"/>
      <c r="L240"/>
      <c r="M240"/>
      <c r="N240"/>
    </row>
    <row r="241" spans="1:14" s="52" customFormat="1">
      <c r="B241"/>
      <c r="C241"/>
      <c r="D241"/>
      <c r="E241"/>
      <c r="F241"/>
      <c r="G241"/>
      <c r="H241"/>
      <c r="I241"/>
      <c r="J241"/>
      <c r="K241"/>
      <c r="L241"/>
      <c r="M241"/>
      <c r="N241"/>
    </row>
    <row r="242" spans="1:14" s="52" customFormat="1">
      <c r="B242"/>
      <c r="C242"/>
      <c r="D242"/>
      <c r="E242"/>
      <c r="F242"/>
      <c r="G242"/>
      <c r="H242"/>
      <c r="I242"/>
      <c r="J242"/>
      <c r="K242"/>
      <c r="L242"/>
      <c r="M242"/>
      <c r="N242"/>
    </row>
    <row r="243" spans="1:14">
      <c r="A243" s="52"/>
      <c r="B243"/>
      <c r="C243"/>
      <c r="D243"/>
      <c r="E243"/>
      <c r="F243"/>
    </row>
    <row r="244" spans="1:14">
      <c r="A244" s="52"/>
      <c r="B244"/>
      <c r="C244"/>
      <c r="D244"/>
      <c r="E244"/>
      <c r="F244"/>
    </row>
    <row r="245" spans="1:14">
      <c r="B245"/>
      <c r="C245"/>
      <c r="D245"/>
      <c r="E245"/>
      <c r="F245"/>
    </row>
    <row r="246" spans="1:14">
      <c r="B246"/>
      <c r="C246"/>
      <c r="D246"/>
      <c r="E246"/>
      <c r="F246"/>
    </row>
    <row r="247" spans="1:14">
      <c r="B247"/>
      <c r="C247"/>
      <c r="D247"/>
      <c r="E247"/>
      <c r="F247"/>
    </row>
    <row r="248" spans="1:14">
      <c r="B248"/>
      <c r="C248"/>
      <c r="D248"/>
      <c r="E248"/>
      <c r="F248"/>
    </row>
    <row r="249" spans="1:14">
      <c r="B249"/>
      <c r="C249"/>
      <c r="D249"/>
      <c r="E249"/>
      <c r="F249"/>
    </row>
    <row r="250" spans="1:14">
      <c r="B250"/>
      <c r="C250"/>
      <c r="D250"/>
      <c r="E250"/>
      <c r="F250"/>
    </row>
    <row r="251" spans="1:14">
      <c r="B251"/>
      <c r="C251"/>
      <c r="D251"/>
      <c r="E251"/>
      <c r="F251"/>
    </row>
    <row r="252" spans="1:14">
      <c r="B252"/>
      <c r="C252"/>
      <c r="D252"/>
      <c r="E252"/>
      <c r="F252"/>
    </row>
    <row r="253" spans="1:14">
      <c r="B253"/>
      <c r="C253"/>
      <c r="D253"/>
      <c r="E253"/>
      <c r="F253"/>
    </row>
    <row r="254" spans="1:14">
      <c r="B254"/>
      <c r="C254"/>
      <c r="D254"/>
      <c r="E254"/>
      <c r="F254"/>
    </row>
    <row r="255" spans="1:14">
      <c r="B255"/>
      <c r="C255"/>
      <c r="D255"/>
      <c r="E255"/>
      <c r="F255"/>
    </row>
    <row r="256" spans="1:14">
      <c r="B256"/>
      <c r="C256"/>
      <c r="D256"/>
      <c r="E256"/>
      <c r="F256"/>
    </row>
    <row r="257" spans="2:6">
      <c r="B257"/>
      <c r="C257"/>
      <c r="D257"/>
      <c r="E257"/>
      <c r="F257"/>
    </row>
    <row r="258" spans="2:6">
      <c r="B258"/>
      <c r="C258"/>
      <c r="D258"/>
      <c r="E258"/>
      <c r="F258"/>
    </row>
    <row r="259" spans="2:6">
      <c r="B259"/>
      <c r="C259"/>
      <c r="D259"/>
      <c r="E259"/>
      <c r="F259"/>
    </row>
    <row r="260" spans="2:6">
      <c r="B260" s="52"/>
      <c r="C260" s="52"/>
      <c r="D260" s="52"/>
      <c r="E260" s="52"/>
      <c r="F260" s="52"/>
    </row>
  </sheetData>
  <sheetProtection algorithmName="SHA-512" hashValue="mhvpE1udv4xwEG4w3w6XTFQDd79g7Z2xOegK64KVQ9dAYp1FlW3hiCZCHfopzR6KyRamZj4hUDy7cJJY0XW7KA==" saltValue="iMlUdAdZMdBZSaozYWUHxw==" spinCount="100000" sheet="1" formatCells="0" insertRows="0"/>
  <mergeCells count="8">
    <mergeCell ref="B76:E76"/>
    <mergeCell ref="B69:E69"/>
    <mergeCell ref="B70:E70"/>
    <mergeCell ref="B71:E71"/>
    <mergeCell ref="B72:E72"/>
    <mergeCell ref="B75:E75"/>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xWindow="567" yWindow="542" count="1">
        <x14:dataValidation type="list" allowBlank="1" showInputMessage="1" showErrorMessage="1" prompt="プルダウンリストから選定" xr:uid="{885C5FB3-3943-422B-AE54-75A47D18801D}">
          <x14:formula1>
            <xm:f>バックシート!$B$3:$B$20</xm:f>
          </x14:formula1>
          <xm:sqref>C6 C56 C24 C32 C40 C48 C16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T39"/>
  <sheetViews>
    <sheetView topLeftCell="A13" workbookViewId="0">
      <selection activeCell="C39" sqref="C39"/>
    </sheetView>
  </sheetViews>
  <sheetFormatPr defaultRowHeight="18.75"/>
  <cols>
    <col min="1" max="1" width="1.25" customWidth="1"/>
    <col min="2" max="2" width="29.875" customWidth="1"/>
    <col min="3" max="3" width="15.5" customWidth="1"/>
    <col min="4" max="4" width="17.125" customWidth="1"/>
    <col min="5" max="5" width="17.625" customWidth="1"/>
    <col min="6" max="6" width="14.125" customWidth="1"/>
    <col min="7" max="7" width="10.5" bestFit="1" customWidth="1"/>
    <col min="23" max="23" width="16.5" customWidth="1"/>
    <col min="24" max="24" width="10.875" customWidth="1"/>
    <col min="26" max="26" width="28" customWidth="1"/>
    <col min="27" max="27" width="20" customWidth="1"/>
  </cols>
  <sheetData>
    <row r="1" spans="2:20" ht="5.0999999999999996" customHeight="1">
      <c r="C1" s="7"/>
      <c r="D1" s="7"/>
      <c r="E1" s="7"/>
      <c r="F1" s="7"/>
    </row>
    <row r="2" spans="2:20" ht="19.5">
      <c r="B2" s="31" t="s">
        <v>88</v>
      </c>
      <c r="C2" s="31" t="s">
        <v>89</v>
      </c>
      <c r="D2" s="7"/>
      <c r="E2" s="7"/>
      <c r="F2" s="7"/>
    </row>
    <row r="3" spans="2:20" ht="19.5">
      <c r="B3" s="9" t="s">
        <v>29</v>
      </c>
      <c r="C3" s="10">
        <v>1100</v>
      </c>
      <c r="D3" s="7"/>
      <c r="E3" s="32"/>
      <c r="F3" s="7"/>
    </row>
    <row r="4" spans="2:20" ht="19.5">
      <c r="B4" s="9" t="s">
        <v>46</v>
      </c>
      <c r="C4" s="10">
        <v>1430</v>
      </c>
      <c r="D4" s="7"/>
      <c r="E4" s="32"/>
      <c r="F4" s="7"/>
      <c r="Q4" s="3"/>
      <c r="R4" s="3"/>
      <c r="S4" s="3"/>
      <c r="T4" s="3"/>
    </row>
    <row r="5" spans="2:20">
      <c r="B5" s="9" t="s">
        <v>51</v>
      </c>
      <c r="C5" s="11">
        <v>353</v>
      </c>
      <c r="E5" s="32"/>
    </row>
    <row r="6" spans="2:20" ht="19.5">
      <c r="B6" s="9" t="s">
        <v>55</v>
      </c>
      <c r="C6" s="10">
        <v>1030</v>
      </c>
      <c r="E6" s="32"/>
      <c r="K6" s="4"/>
      <c r="L6" s="5"/>
      <c r="M6" s="5"/>
      <c r="N6" s="5"/>
      <c r="O6" s="5"/>
      <c r="P6" s="5"/>
    </row>
    <row r="7" spans="2:20" ht="19.5">
      <c r="B7" s="9" t="s">
        <v>56</v>
      </c>
      <c r="C7" s="11">
        <v>794</v>
      </c>
      <c r="E7" s="32"/>
      <c r="K7" s="5"/>
      <c r="L7" s="5"/>
      <c r="M7" s="5"/>
      <c r="N7" s="5"/>
      <c r="O7" s="5"/>
      <c r="P7" s="5"/>
    </row>
    <row r="8" spans="2:20" ht="19.5">
      <c r="B8" s="9" t="s">
        <v>57</v>
      </c>
      <c r="C8" s="10">
        <v>3220</v>
      </c>
      <c r="E8" s="32"/>
      <c r="K8" s="5"/>
      <c r="L8" s="5"/>
      <c r="M8" s="5"/>
      <c r="N8" s="5"/>
      <c r="O8" s="5"/>
      <c r="P8" s="5"/>
    </row>
    <row r="9" spans="2:20" ht="18.600000000000001" customHeight="1">
      <c r="B9" s="9" t="s">
        <v>59</v>
      </c>
      <c r="C9" s="10">
        <v>1340</v>
      </c>
      <c r="D9" s="8"/>
      <c r="E9" s="8"/>
      <c r="F9" s="8"/>
    </row>
    <row r="10" spans="2:20" ht="18" customHeight="1">
      <c r="B10" s="9" t="s">
        <v>60</v>
      </c>
      <c r="C10" s="10">
        <v>1370</v>
      </c>
      <c r="F10" s="6"/>
      <c r="G10" s="7"/>
      <c r="H10" s="7"/>
      <c r="I10" s="7"/>
      <c r="J10" s="7"/>
      <c r="K10" s="7"/>
      <c r="L10" s="7"/>
      <c r="M10" s="7"/>
      <c r="N10" s="7"/>
      <c r="O10" s="7"/>
    </row>
    <row r="11" spans="2:20" ht="18" customHeight="1">
      <c r="B11" s="9" t="s">
        <v>61</v>
      </c>
      <c r="C11" s="10">
        <v>9810</v>
      </c>
      <c r="G11" s="7"/>
      <c r="H11" s="7"/>
      <c r="I11" s="7"/>
      <c r="J11" s="7"/>
      <c r="K11" s="7"/>
      <c r="L11" s="7"/>
      <c r="M11" s="7"/>
      <c r="N11" s="7"/>
      <c r="O11" s="7"/>
    </row>
    <row r="12" spans="2:20" ht="18" customHeight="1">
      <c r="B12" s="9" t="s">
        <v>62</v>
      </c>
      <c r="C12" s="11">
        <v>693</v>
      </c>
      <c r="G12" s="7"/>
      <c r="H12" s="7"/>
      <c r="I12" s="7"/>
      <c r="J12" s="7"/>
      <c r="K12" s="7"/>
      <c r="L12" s="7"/>
      <c r="M12" s="7"/>
      <c r="N12" s="7"/>
      <c r="O12" s="7"/>
    </row>
    <row r="13" spans="2:20" ht="18" customHeight="1">
      <c r="B13" s="9" t="s">
        <v>63</v>
      </c>
      <c r="C13" s="10">
        <v>1640</v>
      </c>
      <c r="G13" s="7"/>
      <c r="H13" s="7"/>
      <c r="I13" s="7"/>
      <c r="J13" s="7"/>
      <c r="K13" s="7"/>
      <c r="L13" s="7"/>
      <c r="M13" s="7"/>
      <c r="N13" s="7"/>
      <c r="O13" s="7"/>
    </row>
    <row r="14" spans="2:20" ht="18" customHeight="1">
      <c r="B14" s="9" t="s">
        <v>64</v>
      </c>
      <c r="C14" s="11">
        <v>675</v>
      </c>
      <c r="G14" s="7"/>
      <c r="H14" s="7"/>
      <c r="I14" s="7"/>
      <c r="J14" s="7"/>
      <c r="K14" s="7"/>
      <c r="L14" s="7"/>
      <c r="M14" s="7"/>
      <c r="N14" s="7"/>
      <c r="O14" s="7"/>
    </row>
    <row r="15" spans="2:20" ht="18" customHeight="1">
      <c r="B15" s="9" t="s">
        <v>65</v>
      </c>
      <c r="C15" s="10">
        <v>3500</v>
      </c>
      <c r="G15" s="7"/>
      <c r="H15" s="7"/>
      <c r="I15" s="7"/>
      <c r="J15" s="7"/>
      <c r="K15" s="7"/>
      <c r="L15" s="7"/>
      <c r="M15" s="7"/>
      <c r="N15" s="7"/>
      <c r="O15" s="7"/>
    </row>
    <row r="16" spans="2:20" ht="18" customHeight="1">
      <c r="B16" s="9" t="s">
        <v>66</v>
      </c>
      <c r="C16" s="10">
        <v>4470</v>
      </c>
      <c r="G16" s="7"/>
      <c r="H16" s="7"/>
      <c r="I16" s="7"/>
      <c r="J16" s="7"/>
      <c r="K16" s="7"/>
      <c r="L16" s="7"/>
      <c r="M16" s="7"/>
      <c r="N16" s="7"/>
      <c r="O16" s="7"/>
    </row>
    <row r="17" spans="2:16">
      <c r="B17" s="9" t="s">
        <v>67</v>
      </c>
      <c r="C17" s="11">
        <v>92</v>
      </c>
    </row>
    <row r="18" spans="2:16">
      <c r="B18" s="9" t="s">
        <v>68</v>
      </c>
      <c r="C18" s="11">
        <v>53</v>
      </c>
    </row>
    <row r="19" spans="2:16">
      <c r="B19" s="9" t="s">
        <v>69</v>
      </c>
      <c r="C19" s="11">
        <v>124</v>
      </c>
    </row>
    <row r="20" spans="2:16">
      <c r="B20" s="9" t="s">
        <v>70</v>
      </c>
      <c r="C20" s="10">
        <v>14800</v>
      </c>
    </row>
    <row r="21" spans="2:16">
      <c r="G21" s="8"/>
      <c r="H21" s="8"/>
      <c r="I21" s="8"/>
      <c r="J21" s="8"/>
      <c r="K21" s="3"/>
      <c r="L21" s="3"/>
      <c r="M21" s="3"/>
      <c r="N21" s="3"/>
      <c r="O21" s="3"/>
      <c r="P21" s="3"/>
    </row>
    <row r="22" spans="2:16">
      <c r="H22" s="6"/>
      <c r="J22" s="6"/>
    </row>
    <row r="23" spans="2:16">
      <c r="B23" s="67" t="s">
        <v>90</v>
      </c>
    </row>
    <row r="24" spans="2:16" ht="19.5" thickBot="1"/>
    <row r="25" spans="2:16" ht="19.5" thickBot="1">
      <c r="B25" s="1" t="s">
        <v>149</v>
      </c>
      <c r="C25" s="2">
        <f>提出様式!C28</f>
        <v>0</v>
      </c>
      <c r="E25" s="89" t="s">
        <v>92</v>
      </c>
      <c r="F25" s="90">
        <v>3.7999999999999999E-2</v>
      </c>
    </row>
    <row r="26" spans="2:16" ht="19.5" thickBot="1">
      <c r="B26" s="88" t="s">
        <v>142</v>
      </c>
      <c r="C26" s="87">
        <v>28340000</v>
      </c>
      <c r="E26" s="89" t="s">
        <v>93</v>
      </c>
      <c r="F26" s="90">
        <v>0.104</v>
      </c>
    </row>
    <row r="27" spans="2:16">
      <c r="B27" s="88" t="s">
        <v>143</v>
      </c>
      <c r="C27" s="87">
        <v>19300000</v>
      </c>
    </row>
    <row r="28" spans="2:16" ht="19.5" thickBot="1">
      <c r="B28" s="76" t="s">
        <v>144</v>
      </c>
      <c r="C28" s="131">
        <f>G28</f>
        <v>9.1574397145707587E-2</v>
      </c>
      <c r="G28" s="130">
        <f>1-POWER(C27/C26,1/4)</f>
        <v>9.1574397145707587E-2</v>
      </c>
      <c r="H28" t="s">
        <v>94</v>
      </c>
    </row>
    <row r="29" spans="2:16">
      <c r="B29" s="77"/>
      <c r="C29" s="85" t="s">
        <v>148</v>
      </c>
      <c r="D29" s="78"/>
      <c r="E29" s="133" t="s">
        <v>95</v>
      </c>
      <c r="H29" t="s">
        <v>145</v>
      </c>
    </row>
    <row r="30" spans="2:16" ht="24.75" thickBot="1">
      <c r="B30" s="79" t="s">
        <v>15</v>
      </c>
      <c r="C30" s="80">
        <f>C25*(1-C28)</f>
        <v>0</v>
      </c>
      <c r="D30" s="80" t="s">
        <v>96</v>
      </c>
      <c r="E30" s="81">
        <f>ROUNDDOWN(C30,0)</f>
        <v>0</v>
      </c>
    </row>
    <row r="32" spans="2:16">
      <c r="B32" s="72"/>
      <c r="C32" s="1"/>
      <c r="D32" s="132" t="s">
        <v>95</v>
      </c>
      <c r="E32" s="1" t="s">
        <v>97</v>
      </c>
    </row>
    <row r="33" spans="2:8">
      <c r="B33" s="1" t="s">
        <v>147</v>
      </c>
      <c r="C33" s="1">
        <f>C25</f>
        <v>0</v>
      </c>
      <c r="D33" s="1">
        <f>ROUND(C33,0)</f>
        <v>0</v>
      </c>
      <c r="E33" s="1" t="str">
        <f>別添１!L8</f>
        <v/>
      </c>
    </row>
    <row r="34" spans="2:8">
      <c r="B34" s="1" t="s">
        <v>146</v>
      </c>
      <c r="C34" s="1">
        <f>C25/(1-F25)</f>
        <v>0</v>
      </c>
      <c r="D34" s="1">
        <f t="shared" ref="D34:D35" si="0">ROUND(C34,0)</f>
        <v>0</v>
      </c>
      <c r="E34" s="1" t="str">
        <f>別添１!K8</f>
        <v/>
      </c>
    </row>
    <row r="35" spans="2:8" ht="56.25">
      <c r="B35" s="1" t="s">
        <v>146</v>
      </c>
      <c r="C35" s="1">
        <f>C25/(1-F25)^(2)</f>
        <v>0</v>
      </c>
      <c r="D35" s="1">
        <f t="shared" si="0"/>
        <v>0</v>
      </c>
      <c r="E35" s="1" t="str">
        <f>別添１!J8</f>
        <v/>
      </c>
      <c r="F35" s="75" t="s">
        <v>98</v>
      </c>
      <c r="G35" s="75" t="s">
        <v>99</v>
      </c>
      <c r="H35" s="75" t="s">
        <v>100</v>
      </c>
    </row>
    <row r="36" spans="2:8">
      <c r="B36" s="1" t="s">
        <v>101</v>
      </c>
      <c r="C36" s="72"/>
      <c r="D36" s="1">
        <f>SUM(D$33,D$34,D$35)/3</f>
        <v>0</v>
      </c>
      <c r="E36" s="1">
        <f>SUM(E$33,E$34,E$35)/3</f>
        <v>0</v>
      </c>
      <c r="F36" s="1">
        <f>D36-E36</f>
        <v>0</v>
      </c>
      <c r="G36" s="73" t="str">
        <f>IFERROR(1-E36/D36,"")</f>
        <v/>
      </c>
      <c r="H36" s="74" t="str">
        <f>IF(G36&gt;0.2,"!","-")</f>
        <v>!</v>
      </c>
    </row>
    <row r="37" spans="2:8">
      <c r="F37" s="83" t="e">
        <f>F36/D36</f>
        <v>#DIV/0!</v>
      </c>
    </row>
    <row r="39" spans="2:8" ht="24">
      <c r="B39" s="27" t="s">
        <v>102</v>
      </c>
      <c r="C39" t="str">
        <f>IF(H36="!","要調整","○")</f>
        <v>要調整</v>
      </c>
    </row>
  </sheetData>
  <phoneticPr fontId="1"/>
  <conditionalFormatting sqref="C39">
    <cfRule type="containsText" dxfId="0" priority="4" operator="containsText" text="要調整">
      <formula>NOT(ISERROR(SEARCH("要調整",C39)))</formula>
    </cfRule>
  </conditionalFormatting>
  <dataValidations count="2">
    <dataValidation type="list" allowBlank="1" showInputMessage="1" showErrorMessage="1" sqref="G22" xr:uid="{00000000-0002-0000-0200-000000000000}">
      <formula1>"2012,2013,2014,2015,2016,2017"</formula1>
    </dataValidation>
    <dataValidation type="list" allowBlank="1" showInputMessage="1" showErrorMessage="1" sqref="B21:B22" xr:uid="{00000000-0002-0000-0200-000001000000}">
      <formula1>#REF!</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AE9BA-5382-478A-8DC8-DEB8C1AE9DD4}">
  <dimension ref="A1:AA15"/>
  <sheetViews>
    <sheetView topLeftCell="E1" workbookViewId="0">
      <selection activeCell="A4" sqref="A4"/>
    </sheetView>
  </sheetViews>
  <sheetFormatPr defaultRowHeight="18.75"/>
  <cols>
    <col min="1" max="1" width="4.25" bestFit="1" customWidth="1"/>
    <col min="2" max="2" width="11" bestFit="1" customWidth="1"/>
    <col min="3" max="3" width="11" customWidth="1"/>
    <col min="4" max="7" width="25.375" customWidth="1"/>
    <col min="8" max="8" width="25.375" style="102" customWidth="1"/>
    <col min="9" max="9" width="25.5" customWidth="1"/>
    <col min="10" max="12" width="19.25" bestFit="1" customWidth="1"/>
    <col min="13" max="13" width="19.875" customWidth="1"/>
    <col min="14" max="14" width="29.375" customWidth="1"/>
    <col min="15" max="16" width="8.875" customWidth="1"/>
    <col min="17" max="26" width="10.625" customWidth="1"/>
    <col min="27" max="27" width="29.875" customWidth="1"/>
  </cols>
  <sheetData>
    <row r="1" spans="1:27">
      <c r="O1" t="s">
        <v>103</v>
      </c>
      <c r="S1" t="s">
        <v>104</v>
      </c>
      <c r="W1" t="s">
        <v>105</v>
      </c>
    </row>
    <row r="2" spans="1:27" ht="3.6" customHeight="1"/>
    <row r="3" spans="1:27" s="105" customFormat="1" ht="51" customHeight="1">
      <c r="A3" s="103" t="s">
        <v>106</v>
      </c>
      <c r="B3" s="103" t="s">
        <v>107</v>
      </c>
      <c r="C3" s="103" t="s">
        <v>150</v>
      </c>
      <c r="D3" s="103" t="s">
        <v>108</v>
      </c>
      <c r="E3" s="103" t="s">
        <v>109</v>
      </c>
      <c r="F3" s="103" t="s">
        <v>110</v>
      </c>
      <c r="G3" s="103" t="s">
        <v>9</v>
      </c>
      <c r="H3" s="103" t="s">
        <v>10</v>
      </c>
      <c r="I3" s="104" t="s">
        <v>91</v>
      </c>
      <c r="J3" s="103" t="s">
        <v>111</v>
      </c>
      <c r="K3" s="103" t="s">
        <v>112</v>
      </c>
      <c r="L3" s="103" t="s">
        <v>113</v>
      </c>
      <c r="M3" s="103" t="s">
        <v>21</v>
      </c>
      <c r="N3" s="103" t="s">
        <v>22</v>
      </c>
      <c r="O3" s="103" t="s">
        <v>31</v>
      </c>
      <c r="P3" s="103" t="s">
        <v>25</v>
      </c>
      <c r="Q3" s="104" t="s">
        <v>114</v>
      </c>
      <c r="R3" s="104" t="s">
        <v>26</v>
      </c>
      <c r="S3" s="103" t="s">
        <v>31</v>
      </c>
      <c r="T3" s="103" t="s">
        <v>25</v>
      </c>
      <c r="U3" s="104" t="s">
        <v>114</v>
      </c>
      <c r="V3" s="104" t="s">
        <v>26</v>
      </c>
      <c r="W3" s="103" t="s">
        <v>31</v>
      </c>
      <c r="X3" s="103" t="s">
        <v>25</v>
      </c>
      <c r="Y3" s="104" t="s">
        <v>114</v>
      </c>
      <c r="Z3" s="104" t="s">
        <v>26</v>
      </c>
      <c r="AA3" s="103" t="s">
        <v>115</v>
      </c>
    </row>
    <row r="4" spans="1:27" s="105" customFormat="1">
      <c r="B4" s="105" t="str">
        <f>提出様式!C21</f>
        <v/>
      </c>
      <c r="C4" s="135">
        <f>提出様式!M7+C5</f>
        <v>45901</v>
      </c>
      <c r="D4">
        <f>提出様式!J11</f>
        <v>0</v>
      </c>
      <c r="E4">
        <f>提出様式!$J$12</f>
        <v>0</v>
      </c>
      <c r="F4">
        <f>提出様式!$J$17</f>
        <v>0</v>
      </c>
      <c r="G4">
        <f>提出様式!$J$18</f>
        <v>0</v>
      </c>
      <c r="H4">
        <f>提出様式!$J$19</f>
        <v>0</v>
      </c>
      <c r="I4">
        <f>提出様式!$C$28</f>
        <v>0</v>
      </c>
      <c r="J4" s="105" t="str">
        <f>提出様式!$J$35</f>
        <v/>
      </c>
      <c r="K4" s="105" t="str">
        <f>提出様式!$J$36</f>
        <v/>
      </c>
      <c r="L4" s="105" t="str">
        <f>提出様式!$J$37</f>
        <v/>
      </c>
      <c r="M4" s="102" t="str">
        <f>提出様式!F40</f>
        <v/>
      </c>
      <c r="N4" s="102" t="str">
        <f>提出様式!K40</f>
        <v/>
      </c>
      <c r="O4" s="105" t="str">
        <f>提出様式!I44</f>
        <v/>
      </c>
      <c r="P4" s="105" t="str">
        <f>提出様式!I45</f>
        <v/>
      </c>
      <c r="Q4" s="105" t="str">
        <f>提出様式!I46</f>
        <v/>
      </c>
      <c r="R4" s="105" t="str">
        <f>提出様式!I47</f>
        <v/>
      </c>
      <c r="S4" s="105" t="str">
        <f>提出様式!K44</f>
        <v/>
      </c>
      <c r="T4" s="105" t="str">
        <f>提出様式!K45</f>
        <v/>
      </c>
      <c r="U4" s="105" t="str">
        <f>提出様式!K46</f>
        <v/>
      </c>
      <c r="V4" s="105" t="str">
        <f>提出様式!K47</f>
        <v/>
      </c>
      <c r="W4" s="105" t="str">
        <f>提出様式!M44</f>
        <v/>
      </c>
      <c r="X4" s="105" t="str">
        <f>提出様式!M45</f>
        <v/>
      </c>
      <c r="Y4" s="105" t="str">
        <f>提出様式!M46</f>
        <v/>
      </c>
      <c r="Z4" s="105" t="str">
        <f>提出様式!M47</f>
        <v/>
      </c>
      <c r="AA4" s="105">
        <f>提出様式!C51</f>
        <v>0</v>
      </c>
    </row>
    <row r="5" spans="1:27">
      <c r="C5" s="134">
        <v>45901</v>
      </c>
    </row>
    <row r="6" spans="1:27">
      <c r="D6" s="105"/>
    </row>
    <row r="7" spans="1:27">
      <c r="D7" s="105"/>
    </row>
    <row r="8" spans="1:27">
      <c r="D8" s="105"/>
    </row>
    <row r="9" spans="1:27">
      <c r="D9" s="105"/>
    </row>
    <row r="10" spans="1:27">
      <c r="D10" s="105"/>
    </row>
    <row r="13" spans="1:27">
      <c r="D13" s="105"/>
    </row>
    <row r="14" spans="1:27">
      <c r="D14" s="105"/>
    </row>
    <row r="15" spans="1:27">
      <c r="D15" s="105"/>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99066A5BB0AC428736815E8E8EDFC5" ma:contentTypeVersion="14" ma:contentTypeDescription="新しいドキュメントを作成します。" ma:contentTypeScope="" ma:versionID="660925682d79f2358ff58b13b00cc844">
  <xsd:schema xmlns:xsd="http://www.w3.org/2001/XMLSchema" xmlns:xs="http://www.w3.org/2001/XMLSchema" xmlns:p="http://schemas.microsoft.com/office/2006/metadata/properties" xmlns:ns2="047ed488-b826-4941-a905-47c5ef284c87" xmlns:ns3="9aac578e-bec8-401f-81ea-314d4dbae078" targetNamespace="http://schemas.microsoft.com/office/2006/metadata/properties" ma:root="true" ma:fieldsID="e700f46743aec13b051457b0b8aa2960" ns2:_="" ns3:_="">
    <xsd:import namespace="047ed488-b826-4941-a905-47c5ef284c87"/>
    <xsd:import namespace="9aac578e-bec8-401f-81ea-314d4dbae07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ed488-b826-4941-a905-47c5ef284c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ac578e-bec8-401f-81ea-314d4dbae07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c8d138e-3b0e-4724-8162-21f331c4fe77}" ma:internalName="TaxCatchAll" ma:showField="CatchAllData" ma:web="9aac578e-bec8-401f-81ea-314d4dbae0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ac578e-bec8-401f-81ea-314d4dbae078" xsi:nil="true"/>
    <lcf76f155ced4ddcb4097134ff3c332f xmlns="047ed488-b826-4941-a905-47c5ef284c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2E6A03B-9A9F-4805-A9BF-C45F5B6F8F7A}">
  <ds:schemaRefs>
    <ds:schemaRef ds:uri="http://schemas.microsoft.com/sharepoint/v3/contenttype/forms"/>
  </ds:schemaRefs>
</ds:datastoreItem>
</file>

<file path=customXml/itemProps2.xml><?xml version="1.0" encoding="utf-8"?>
<ds:datastoreItem xmlns:ds="http://schemas.openxmlformats.org/officeDocument/2006/customXml" ds:itemID="{A560C56D-B1F0-4319-8784-1F305E1A2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ed488-b826-4941-a905-47c5ef284c87"/>
    <ds:schemaRef ds:uri="9aac578e-bec8-401f-81ea-314d4dbae0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9A89EE-3975-4897-8065-44C5103E95F3}">
  <ds:schemaRefs>
    <ds:schemaRef ds:uri="http://schemas.microsoft.com/office/2006/documentManagement/types"/>
    <ds:schemaRef ds:uri="9aac578e-bec8-401f-81ea-314d4dbae078"/>
    <ds:schemaRef ds:uri="http://purl.org/dc/dcmitype/"/>
    <ds:schemaRef ds:uri="http://schemas.openxmlformats.org/package/2006/metadata/core-properties"/>
    <ds:schemaRef ds:uri="047ed488-b826-4941-a905-47c5ef284c87"/>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提出様式</vt:lpstr>
      <vt:lpstr>別添１</vt:lpstr>
      <vt:lpstr>別添２</vt:lpstr>
      <vt:lpstr>バックシート</vt:lpstr>
      <vt:lpstr>出力リスト </vt:lpstr>
      <vt:lpstr>提出様式!Print_Area</vt:lpstr>
      <vt:lpstr>別添２!Print_Area</vt:lpstr>
      <vt:lpstr>月</vt:lpstr>
      <vt:lpstr>日</vt:lpstr>
    </vt:vector>
  </TitlesOfParts>
  <Manager/>
  <Company>経済産業省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（様式１）申請基準値の設定並びに製造数量及び輸入数量の割当て内示申請書</dc:title>
  <dc:subject>2026</dc:subject>
  <dc:creator/>
  <cp:keywords/>
  <dc:description/>
  <cp:lastModifiedBy>Windows ユーザー</cp:lastModifiedBy>
  <cp:revision/>
  <cp:lastPrinted>2025-05-30T00:42:05Z</cp:lastPrinted>
  <dcterms:created xsi:type="dcterms:W3CDTF">2018-04-03T01:50:55Z</dcterms:created>
  <dcterms:modified xsi:type="dcterms:W3CDTF">2025-07-29T00:50:36Z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0x010100EE99066A5BB0AC428736815E8E8EDFC5</vt:lpwstr>
  </property>
  <property fmtid="{D5CDD505-2E9C-101B-9397-08002B2CF9AE}" pid="3" name="MediaServiceImageTags">
    <vt:lpwstr/>
  </property>
</Properties>
</file>