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codeName="ThisWorkbook"/>
  <mc:AlternateContent xmlns:mc="http://schemas.openxmlformats.org/markup-compatibility/2006">
    <mc:Choice Requires="x15">
      <x15ac:absPath xmlns:x15ac="http://schemas.microsoft.com/office/spreadsheetml/2010/11/ac" url="https://metijapan.sharepoint.com/sites/mROOM_240600040/Shared Documents/18_化学物質管理課/40_オゾン層保護等推進室/08_オゾン班/02_許認可手続き/13_内示申請/2026規制年度/申請様式/"/>
    </mc:Choice>
  </mc:AlternateContent>
  <xr:revisionPtr revIDLastSave="79" documentId="13_ncr:1_{271CB84C-0E24-4F95-A992-4CBEE4FBEF3F}" xr6:coauthVersionLast="47" xr6:coauthVersionMax="47" xr10:uidLastSave="{FCA088F3-2433-4EC1-8A03-0914A82A2502}"/>
  <workbookProtection workbookAlgorithmName="SHA-512" workbookHashValue="HrnjSKME0kJxO1MZsVMbqfE9lM9kWPw4gripsguEenpnS4qYA+YlHywKbnTpxHgzvqoWrH84AxW8vvqIyKPosw==" workbookSaltValue="ZKDDTJC8HQjjh3FAouQgpg==" workbookSpinCount="100000" lockStructure="1"/>
  <bookViews>
    <workbookView xWindow="-105" yWindow="-16200" windowWidth="14610" windowHeight="15585" tabRatio="567" xr2:uid="{00000000-000D-0000-FFFF-FFFF00000000}"/>
  </bookViews>
  <sheets>
    <sheet name="提出様式" sheetId="4" r:id="rId1"/>
    <sheet name="別添１" sheetId="8" r:id="rId2"/>
    <sheet name="別添２" sheetId="10" r:id="rId3"/>
    <sheet name="バックシート" sheetId="11" state="hidden" r:id="rId4"/>
    <sheet name="算出（非表示）" sheetId="9" state="hidden" r:id="rId5"/>
    <sheet name="出力リスト" sheetId="5" state="hidden" r:id="rId6"/>
  </sheets>
  <externalReferences>
    <externalReference r:id="rId7"/>
  </externalReferences>
  <definedNames>
    <definedName name="_xlnm.Print_Area" localSheetId="0">提出様式!$B$1:$N$51</definedName>
    <definedName name="_xlnm.Print_Area" localSheetId="1">別添１!$A$1:$L$201</definedName>
    <definedName name="_xlnm.Print_Area" localSheetId="2">別添２!$A$1:$F$73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1" i="9" l="1"/>
  <c r="M5" i="9"/>
  <c r="M6" i="9"/>
  <c r="M7" i="9"/>
  <c r="M8" i="9"/>
  <c r="M9" i="9"/>
  <c r="M10" i="9"/>
  <c r="M11" i="9"/>
  <c r="M12" i="9"/>
  <c r="M13" i="9"/>
  <c r="M14" i="9"/>
  <c r="M15" i="9"/>
  <c r="M16" i="9"/>
  <c r="M17" i="9"/>
  <c r="M18" i="9"/>
  <c r="M19" i="9"/>
  <c r="M20" i="9"/>
  <c r="M4" i="9"/>
  <c r="C25" i="11"/>
  <c r="C33" i="11"/>
  <c r="G28" i="11"/>
  <c r="C21" i="4" l="1"/>
  <c r="D6" i="8" s="1"/>
  <c r="D56" i="10" l="1"/>
  <c r="D48" i="10"/>
  <c r="D40" i="10"/>
  <c r="D32" i="10"/>
  <c r="D24" i="10"/>
  <c r="D16" i="10"/>
  <c r="C35" i="11"/>
  <c r="D35" i="11" s="1"/>
  <c r="C62" i="10"/>
  <c r="D61" i="10"/>
  <c r="D60" i="10"/>
  <c r="D59" i="10"/>
  <c r="D58" i="10"/>
  <c r="C54" i="10"/>
  <c r="D53" i="10"/>
  <c r="D52" i="10"/>
  <c r="D51" i="10"/>
  <c r="D50" i="10"/>
  <c r="C46" i="10"/>
  <c r="D45" i="10"/>
  <c r="D44" i="10"/>
  <c r="D43" i="10"/>
  <c r="D42" i="10"/>
  <c r="C38" i="10"/>
  <c r="D37" i="10"/>
  <c r="D36" i="10"/>
  <c r="D38" i="10" s="1"/>
  <c r="D35" i="10"/>
  <c r="D34" i="10"/>
  <c r="C30" i="10"/>
  <c r="D29" i="10"/>
  <c r="D28" i="10"/>
  <c r="D27" i="10"/>
  <c r="D26" i="10"/>
  <c r="C22" i="10"/>
  <c r="D21" i="10"/>
  <c r="D20" i="10"/>
  <c r="D19" i="10"/>
  <c r="D18" i="10"/>
  <c r="C12" i="10"/>
  <c r="D6" i="10"/>
  <c r="D9" i="10" s="1"/>
  <c r="G200" i="8"/>
  <c r="G201" i="8" s="1"/>
  <c r="F200" i="8"/>
  <c r="F201" i="8" s="1"/>
  <c r="D200" i="8"/>
  <c r="D201" i="8" s="1"/>
  <c r="G199" i="8"/>
  <c r="F199" i="8"/>
  <c r="D199" i="8"/>
  <c r="G198" i="8"/>
  <c r="F198" i="8"/>
  <c r="D198" i="8"/>
  <c r="G197" i="8"/>
  <c r="F197" i="8"/>
  <c r="D197" i="8"/>
  <c r="G189" i="8"/>
  <c r="G190" i="8" s="1"/>
  <c r="F189" i="8"/>
  <c r="F190" i="8" s="1"/>
  <c r="D189" i="8"/>
  <c r="D190" i="8" s="1"/>
  <c r="G188" i="8"/>
  <c r="F188" i="8"/>
  <c r="D188" i="8"/>
  <c r="G187" i="8"/>
  <c r="F187" i="8"/>
  <c r="D187" i="8"/>
  <c r="G186" i="8"/>
  <c r="F186" i="8"/>
  <c r="D186" i="8"/>
  <c r="G178" i="8"/>
  <c r="G179" i="8" s="1"/>
  <c r="F178" i="8"/>
  <c r="F179" i="8" s="1"/>
  <c r="D178" i="8"/>
  <c r="D179" i="8" s="1"/>
  <c r="G177" i="8"/>
  <c r="F177" i="8"/>
  <c r="D177" i="8"/>
  <c r="G176" i="8"/>
  <c r="F176" i="8"/>
  <c r="D176" i="8"/>
  <c r="G175" i="8"/>
  <c r="F175" i="8"/>
  <c r="D175" i="8"/>
  <c r="G167" i="8"/>
  <c r="G168" i="8" s="1"/>
  <c r="F167" i="8"/>
  <c r="F168" i="8" s="1"/>
  <c r="D167" i="8"/>
  <c r="D168" i="8" s="1"/>
  <c r="G166" i="8"/>
  <c r="F166" i="8"/>
  <c r="D166" i="8"/>
  <c r="G165" i="8"/>
  <c r="F165" i="8"/>
  <c r="D165" i="8"/>
  <c r="G164" i="8"/>
  <c r="F164" i="8"/>
  <c r="D164" i="8"/>
  <c r="G156" i="8"/>
  <c r="G157" i="8" s="1"/>
  <c r="F156" i="8"/>
  <c r="F157" i="8" s="1"/>
  <c r="D156" i="8"/>
  <c r="D157" i="8" s="1"/>
  <c r="G155" i="8"/>
  <c r="F155" i="8"/>
  <c r="D155" i="8"/>
  <c r="G154" i="8"/>
  <c r="F154" i="8"/>
  <c r="D154" i="8"/>
  <c r="G153" i="8"/>
  <c r="F153" i="8"/>
  <c r="D153" i="8"/>
  <c r="G145" i="8"/>
  <c r="G146" i="8" s="1"/>
  <c r="F145" i="8"/>
  <c r="F146" i="8" s="1"/>
  <c r="D145" i="8"/>
  <c r="D146" i="8" s="1"/>
  <c r="G144" i="8"/>
  <c r="F144" i="8"/>
  <c r="D144" i="8"/>
  <c r="G143" i="8"/>
  <c r="F143" i="8"/>
  <c r="D143" i="8"/>
  <c r="G142" i="8"/>
  <c r="F142" i="8"/>
  <c r="D142" i="8"/>
  <c r="G134" i="8"/>
  <c r="G135" i="8" s="1"/>
  <c r="F134" i="8"/>
  <c r="F135" i="8" s="1"/>
  <c r="D134" i="8"/>
  <c r="D135" i="8" s="1"/>
  <c r="G133" i="8"/>
  <c r="F133" i="8"/>
  <c r="D133" i="8"/>
  <c r="G132" i="8"/>
  <c r="F132" i="8"/>
  <c r="D132" i="8"/>
  <c r="G131" i="8"/>
  <c r="F131" i="8"/>
  <c r="D131" i="8"/>
  <c r="G123" i="8"/>
  <c r="G124" i="8" s="1"/>
  <c r="F123" i="8"/>
  <c r="F124" i="8" s="1"/>
  <c r="D123" i="8"/>
  <c r="D124" i="8" s="1"/>
  <c r="G122" i="8"/>
  <c r="F122" i="8"/>
  <c r="D122" i="8"/>
  <c r="G121" i="8"/>
  <c r="F121" i="8"/>
  <c r="D121" i="8"/>
  <c r="G120" i="8"/>
  <c r="F120" i="8"/>
  <c r="D120" i="8"/>
  <c r="G112" i="8"/>
  <c r="G113" i="8" s="1"/>
  <c r="F112" i="8"/>
  <c r="F113" i="8" s="1"/>
  <c r="D112" i="8"/>
  <c r="D113" i="8" s="1"/>
  <c r="G111" i="8"/>
  <c r="F111" i="8"/>
  <c r="D111" i="8"/>
  <c r="G110" i="8"/>
  <c r="F110" i="8"/>
  <c r="D110" i="8"/>
  <c r="G109" i="8"/>
  <c r="F109" i="8"/>
  <c r="D109" i="8"/>
  <c r="G101" i="8"/>
  <c r="G102" i="8" s="1"/>
  <c r="F101" i="8"/>
  <c r="F102" i="8" s="1"/>
  <c r="D101" i="8"/>
  <c r="D102" i="8" s="1"/>
  <c r="G100" i="8"/>
  <c r="F100" i="8"/>
  <c r="D100" i="8"/>
  <c r="G99" i="8"/>
  <c r="F99" i="8"/>
  <c r="D99" i="8"/>
  <c r="G98" i="8"/>
  <c r="F98" i="8"/>
  <c r="D98" i="8"/>
  <c r="G90" i="8"/>
  <c r="G91" i="8" s="1"/>
  <c r="F90" i="8"/>
  <c r="F91" i="8" s="1"/>
  <c r="D90" i="8"/>
  <c r="D91" i="8" s="1"/>
  <c r="G89" i="8"/>
  <c r="F89" i="8"/>
  <c r="D89" i="8"/>
  <c r="G88" i="8"/>
  <c r="F88" i="8"/>
  <c r="D88" i="8"/>
  <c r="G87" i="8"/>
  <c r="F87" i="8"/>
  <c r="D87" i="8"/>
  <c r="G79" i="8"/>
  <c r="G80" i="8" s="1"/>
  <c r="F79" i="8"/>
  <c r="F80" i="8" s="1"/>
  <c r="D79" i="8"/>
  <c r="D80" i="8" s="1"/>
  <c r="G78" i="8"/>
  <c r="F78" i="8"/>
  <c r="D78" i="8"/>
  <c r="G77" i="8"/>
  <c r="F77" i="8"/>
  <c r="D77" i="8"/>
  <c r="G76" i="8"/>
  <c r="F76" i="8"/>
  <c r="D76" i="8"/>
  <c r="G68" i="8"/>
  <c r="G69" i="8" s="1"/>
  <c r="F68" i="8"/>
  <c r="F69" i="8" s="1"/>
  <c r="D68" i="8"/>
  <c r="D69" i="8" s="1"/>
  <c r="G67" i="8"/>
  <c r="F67" i="8"/>
  <c r="D67" i="8"/>
  <c r="G66" i="8"/>
  <c r="F66" i="8"/>
  <c r="D66" i="8"/>
  <c r="G65" i="8"/>
  <c r="F65" i="8"/>
  <c r="D65" i="8"/>
  <c r="G57" i="8"/>
  <c r="G58" i="8" s="1"/>
  <c r="F57" i="8"/>
  <c r="F58" i="8" s="1"/>
  <c r="D57" i="8"/>
  <c r="D58" i="8" s="1"/>
  <c r="G56" i="8"/>
  <c r="F56" i="8"/>
  <c r="D56" i="8"/>
  <c r="G55" i="8"/>
  <c r="F55" i="8"/>
  <c r="D55" i="8"/>
  <c r="G54" i="8"/>
  <c r="F54" i="8"/>
  <c r="D54" i="8"/>
  <c r="G46" i="8"/>
  <c r="G47" i="8" s="1"/>
  <c r="F46" i="8"/>
  <c r="F47" i="8" s="1"/>
  <c r="D46" i="8"/>
  <c r="D47" i="8" s="1"/>
  <c r="G45" i="8"/>
  <c r="F45" i="8"/>
  <c r="D45" i="8"/>
  <c r="G44" i="8"/>
  <c r="F44" i="8"/>
  <c r="D44" i="8"/>
  <c r="G43" i="8"/>
  <c r="F43" i="8"/>
  <c r="D43" i="8"/>
  <c r="G35" i="8"/>
  <c r="G36" i="8" s="1"/>
  <c r="F35" i="8"/>
  <c r="F36" i="8" s="1"/>
  <c r="D35" i="8"/>
  <c r="D36" i="8" s="1"/>
  <c r="G34" i="8"/>
  <c r="F34" i="8"/>
  <c r="D34" i="8"/>
  <c r="G33" i="8"/>
  <c r="F33" i="8"/>
  <c r="D33" i="8"/>
  <c r="G32" i="8"/>
  <c r="F32" i="8"/>
  <c r="D32" i="8"/>
  <c r="G24" i="8"/>
  <c r="G25" i="8" s="1"/>
  <c r="F24" i="8"/>
  <c r="F25" i="8" s="1"/>
  <c r="D24" i="8"/>
  <c r="G23" i="8"/>
  <c r="F23" i="8"/>
  <c r="D23" i="8"/>
  <c r="G22" i="8"/>
  <c r="F22" i="8"/>
  <c r="D22" i="8"/>
  <c r="G21" i="8"/>
  <c r="F21" i="8"/>
  <c r="G10" i="8"/>
  <c r="G13" i="8"/>
  <c r="G14" i="8" s="1"/>
  <c r="L6" i="8" s="1"/>
  <c r="G12" i="8"/>
  <c r="G11" i="8"/>
  <c r="F12" i="8"/>
  <c r="F13" i="8"/>
  <c r="F11" i="8"/>
  <c r="K8" i="8" s="1"/>
  <c r="D13" i="8"/>
  <c r="L9" i="8" l="1"/>
  <c r="K9" i="8"/>
  <c r="L8" i="8"/>
  <c r="L7" i="8"/>
  <c r="C30" i="11"/>
  <c r="E30" i="11" s="1"/>
  <c r="C34" i="11"/>
  <c r="D34" i="11" s="1"/>
  <c r="D10" i="10"/>
  <c r="D11" i="10"/>
  <c r="D46" i="10"/>
  <c r="D62" i="10"/>
  <c r="D54" i="10"/>
  <c r="D30" i="10"/>
  <c r="D22" i="10"/>
  <c r="D33" i="11"/>
  <c r="D8" i="10"/>
  <c r="E192" i="8"/>
  <c r="E181" i="8"/>
  <c r="E170" i="8"/>
  <c r="E159" i="8"/>
  <c r="E148" i="8"/>
  <c r="E137" i="8"/>
  <c r="E126" i="8"/>
  <c r="E115" i="8"/>
  <c r="E104" i="8"/>
  <c r="E93" i="8"/>
  <c r="E82" i="8"/>
  <c r="E71" i="8"/>
  <c r="E60" i="8"/>
  <c r="E49" i="8"/>
  <c r="E38" i="8"/>
  <c r="E27" i="8"/>
  <c r="E16" i="8"/>
  <c r="D21" i="8" s="1"/>
  <c r="E5" i="8"/>
  <c r="D36" i="11" l="1"/>
  <c r="D12" i="10"/>
  <c r="D12" i="8"/>
  <c r="J9" i="8" s="1"/>
  <c r="D10" i="8"/>
  <c r="J7" i="8" s="1"/>
  <c r="D11" i="8"/>
  <c r="J8" i="8" s="1"/>
  <c r="F10" i="8"/>
  <c r="K7" i="8" s="1"/>
  <c r="D25" i="8"/>
  <c r="D14" i="8"/>
  <c r="F14" i="8"/>
  <c r="K6" i="8" s="1"/>
  <c r="D193" i="8"/>
  <c r="D182" i="8"/>
  <c r="D171" i="8"/>
  <c r="D160" i="8"/>
  <c r="D149" i="8"/>
  <c r="D138" i="8"/>
  <c r="D127" i="8"/>
  <c r="D116" i="8"/>
  <c r="D105" i="8"/>
  <c r="D94" i="8"/>
  <c r="D83" i="8"/>
  <c r="D72" i="8"/>
  <c r="D61" i="8"/>
  <c r="D50" i="8"/>
  <c r="D39" i="8"/>
  <c r="D28" i="8"/>
  <c r="D17" i="8"/>
  <c r="J6" i="8" l="1"/>
  <c r="M3" i="5"/>
  <c r="G21" i="9" l="1"/>
  <c r="F21" i="9"/>
  <c r="H21" i="9"/>
  <c r="E21" i="9"/>
  <c r="Q21" i="9"/>
  <c r="P21" i="9"/>
  <c r="O21" i="9"/>
  <c r="N21" i="9"/>
  <c r="G17" i="9"/>
  <c r="F17" i="9"/>
  <c r="H17" i="9"/>
  <c r="E17" i="9"/>
  <c r="O17" i="9"/>
  <c r="Q17" i="9"/>
  <c r="P17" i="9"/>
  <c r="N17" i="9"/>
  <c r="G13" i="9"/>
  <c r="F13" i="9"/>
  <c r="H13" i="9"/>
  <c r="E13" i="9"/>
  <c r="Q13" i="9"/>
  <c r="P13" i="9"/>
  <c r="O13" i="9"/>
  <c r="N13" i="9"/>
  <c r="G9" i="9"/>
  <c r="F9" i="9"/>
  <c r="H9" i="9"/>
  <c r="E9" i="9"/>
  <c r="O9" i="9"/>
  <c r="P9" i="9"/>
  <c r="Q9" i="9"/>
  <c r="N9" i="9"/>
  <c r="G5" i="9"/>
  <c r="F5" i="9"/>
  <c r="H5" i="9"/>
  <c r="E5" i="9"/>
  <c r="O5" i="9"/>
  <c r="P5" i="9"/>
  <c r="N5" i="9"/>
  <c r="G19" i="9"/>
  <c r="F19" i="9"/>
  <c r="H19" i="9"/>
  <c r="E19" i="9"/>
  <c r="Q19" i="9"/>
  <c r="N19" i="9"/>
  <c r="P19" i="9"/>
  <c r="O19" i="9"/>
  <c r="G15" i="9"/>
  <c r="F15" i="9"/>
  <c r="H15" i="9"/>
  <c r="E15" i="9"/>
  <c r="N15" i="9"/>
  <c r="O15" i="9"/>
  <c r="Q15" i="9"/>
  <c r="P15" i="9"/>
  <c r="G11" i="9"/>
  <c r="F11" i="9"/>
  <c r="H11" i="9"/>
  <c r="E11" i="9"/>
  <c r="Q11" i="9"/>
  <c r="O11" i="9"/>
  <c r="P11" i="9"/>
  <c r="N11" i="9"/>
  <c r="G7" i="9"/>
  <c r="F7" i="9"/>
  <c r="H7" i="9"/>
  <c r="E7" i="9"/>
  <c r="N7" i="9"/>
  <c r="O7" i="9"/>
  <c r="Q7" i="9"/>
  <c r="P7" i="9"/>
  <c r="G18" i="9"/>
  <c r="H18" i="9"/>
  <c r="F18" i="9"/>
  <c r="E18" i="9"/>
  <c r="Q18" i="9"/>
  <c r="P18" i="9"/>
  <c r="O18" i="9"/>
  <c r="N18" i="9"/>
  <c r="G14" i="9"/>
  <c r="H14" i="9"/>
  <c r="F14" i="9"/>
  <c r="E14" i="9"/>
  <c r="P14" i="9"/>
  <c r="Q14" i="9"/>
  <c r="O14" i="9"/>
  <c r="N14" i="9"/>
  <c r="G10" i="9"/>
  <c r="H10" i="9"/>
  <c r="F10" i="9"/>
  <c r="E10" i="9"/>
  <c r="P10" i="9"/>
  <c r="Q10" i="9"/>
  <c r="O10" i="9"/>
  <c r="N10" i="9"/>
  <c r="G6" i="9"/>
  <c r="H6" i="9"/>
  <c r="F6" i="9"/>
  <c r="E6" i="9"/>
  <c r="P6" i="9"/>
  <c r="O6" i="9"/>
  <c r="Q6" i="9"/>
  <c r="N6" i="9"/>
  <c r="G20" i="9"/>
  <c r="H20" i="9"/>
  <c r="F20" i="9"/>
  <c r="E20" i="9"/>
  <c r="N20" i="9"/>
  <c r="O20" i="9"/>
  <c r="Q20" i="9"/>
  <c r="P20" i="9"/>
  <c r="G16" i="9"/>
  <c r="H16" i="9"/>
  <c r="F16" i="9"/>
  <c r="E16" i="9"/>
  <c r="Q16" i="9"/>
  <c r="O16" i="9"/>
  <c r="P16" i="9"/>
  <c r="N16" i="9"/>
  <c r="G12" i="9"/>
  <c r="H12" i="9"/>
  <c r="F12" i="9"/>
  <c r="E12" i="9"/>
  <c r="N12" i="9"/>
  <c r="O12" i="9"/>
  <c r="Q12" i="9"/>
  <c r="P12" i="9"/>
  <c r="G8" i="9"/>
  <c r="H8" i="9"/>
  <c r="F8" i="9"/>
  <c r="E8" i="9"/>
  <c r="Q8" i="9"/>
  <c r="N8" i="9"/>
  <c r="P8" i="9"/>
  <c r="O8" i="9"/>
  <c r="Q4" i="9"/>
  <c r="B3" i="5"/>
  <c r="F4" i="9" l="1"/>
  <c r="F22" i="9" s="1"/>
  <c r="K31" i="4"/>
  <c r="Q5" i="9"/>
  <c r="Q22" i="9" s="1"/>
  <c r="N4" i="9"/>
  <c r="N22" i="9" s="1"/>
  <c r="E4" i="9"/>
  <c r="O4" i="9"/>
  <c r="O22" i="9" s="1"/>
  <c r="K29" i="4"/>
  <c r="G4" i="9"/>
  <c r="G22" i="9" s="1"/>
  <c r="K30" i="4"/>
  <c r="P4" i="9"/>
  <c r="P22" i="9" s="1"/>
  <c r="H4" i="9"/>
  <c r="H22" i="9" s="1"/>
  <c r="L7" i="9"/>
  <c r="K7" i="9"/>
  <c r="J7" i="9"/>
  <c r="I7" i="9"/>
  <c r="L10" i="9"/>
  <c r="J10" i="9"/>
  <c r="K10" i="9"/>
  <c r="I10" i="9"/>
  <c r="L13" i="9"/>
  <c r="J13" i="9"/>
  <c r="K13" i="9"/>
  <c r="I13" i="9"/>
  <c r="K16" i="9"/>
  <c r="I16" i="9"/>
  <c r="L16" i="9"/>
  <c r="J16" i="9"/>
  <c r="L19" i="9"/>
  <c r="J19" i="9"/>
  <c r="K19" i="9"/>
  <c r="I19" i="9"/>
  <c r="I4" i="9"/>
  <c r="K5" i="9"/>
  <c r="I5" i="9"/>
  <c r="L5" i="9"/>
  <c r="J5" i="9"/>
  <c r="K8" i="9"/>
  <c r="L8" i="9"/>
  <c r="J8" i="9"/>
  <c r="I8" i="9"/>
  <c r="L11" i="9"/>
  <c r="K11" i="9"/>
  <c r="J11" i="9"/>
  <c r="I11" i="9"/>
  <c r="J15" i="9"/>
  <c r="K15" i="9"/>
  <c r="L15" i="9"/>
  <c r="I15" i="9"/>
  <c r="K18" i="9"/>
  <c r="L18" i="9"/>
  <c r="J18" i="9"/>
  <c r="I18" i="9"/>
  <c r="L20" i="9"/>
  <c r="J20" i="9"/>
  <c r="K20" i="9"/>
  <c r="I20" i="9"/>
  <c r="L6" i="9"/>
  <c r="J6" i="9"/>
  <c r="K6" i="9"/>
  <c r="I6" i="9"/>
  <c r="K9" i="9"/>
  <c r="L9" i="9"/>
  <c r="J9" i="9"/>
  <c r="I9" i="9"/>
  <c r="K12" i="9"/>
  <c r="L12" i="9"/>
  <c r="J12" i="9"/>
  <c r="I12" i="9"/>
  <c r="L14" i="9"/>
  <c r="J14" i="9"/>
  <c r="K14" i="9"/>
  <c r="I14" i="9"/>
  <c r="K17" i="9"/>
  <c r="L17" i="9"/>
  <c r="J17" i="9"/>
  <c r="I17" i="9"/>
  <c r="J21" i="9"/>
  <c r="K21" i="9"/>
  <c r="L21" i="9"/>
  <c r="I21" i="9"/>
  <c r="I22" i="9" l="1"/>
  <c r="K4" i="9"/>
  <c r="K22" i="9" s="1"/>
  <c r="M22" i="9"/>
  <c r="R22" i="9" s="1"/>
  <c r="E22" i="9"/>
  <c r="L4" i="9"/>
  <c r="L22" i="9" s="1"/>
  <c r="J4" i="9"/>
  <c r="J22" i="9" s="1"/>
  <c r="K3" i="5"/>
  <c r="J3" i="5"/>
  <c r="L3" i="5" l="1"/>
  <c r="I3" i="5"/>
  <c r="H3" i="5"/>
  <c r="G3" i="5"/>
  <c r="F3" i="5" l="1"/>
  <c r="E3" i="5"/>
  <c r="D3" i="5"/>
  <c r="C3" i="5" l="1"/>
  <c r="E35" i="11" l="1"/>
  <c r="E34" i="11"/>
  <c r="E33" i="11"/>
  <c r="E36" i="11" s="1"/>
  <c r="F36" i="11" l="1"/>
  <c r="F37" i="11" s="1"/>
  <c r="G36" i="11"/>
  <c r="H36" i="11" s="1"/>
  <c r="C39"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F36" authorId="0" shapeId="0" xr:uid="{94641356-5E12-43C7-8410-2299502E3706}">
      <text>
        <r>
          <rPr>
            <sz val="22"/>
            <color indexed="81"/>
            <rFont val="MS P ゴシック"/>
            <family val="3"/>
            <charset val="128"/>
          </rPr>
          <t>⑨</t>
        </r>
      </text>
    </comment>
    <comment ref="F37" authorId="0" shapeId="0" xr:uid="{4FA79C1A-F9AC-44AE-9EC0-3D1E768990D6}">
      <text>
        <r>
          <rPr>
            <sz val="22"/>
            <color indexed="81"/>
            <rFont val="MS P ゴシック"/>
            <family val="3"/>
            <charset val="128"/>
          </rPr>
          <t>⑩</t>
        </r>
      </text>
    </comment>
  </commentList>
</comments>
</file>

<file path=xl/sharedStrings.xml><?xml version="1.0" encoding="utf-8"?>
<sst xmlns="http://schemas.openxmlformats.org/spreadsheetml/2006/main" count="484" uniqueCount="168">
  <si>
    <t>様式第２</t>
    <rPh sb="0" eb="2">
      <t>ヨウシキ</t>
    </rPh>
    <rPh sb="2" eb="3">
      <t>ダイ</t>
    </rPh>
    <phoneticPr fontId="1"/>
  </si>
  <si>
    <t>基本的運用に係る申請基準値内での製造数量及び輸入承認</t>
    <rPh sb="0" eb="3">
      <t>キホンテキ</t>
    </rPh>
    <rPh sb="3" eb="5">
      <t>ウンヨウ</t>
    </rPh>
    <rPh sb="6" eb="7">
      <t>カカ</t>
    </rPh>
    <rPh sb="8" eb="10">
      <t>シンセイ</t>
    </rPh>
    <rPh sb="10" eb="13">
      <t>キジュンチ</t>
    </rPh>
    <rPh sb="13" eb="14">
      <t>ナイ</t>
    </rPh>
    <rPh sb="16" eb="18">
      <t>セイゾウ</t>
    </rPh>
    <rPh sb="18" eb="20">
      <t>スウリョウ</t>
    </rPh>
    <rPh sb="20" eb="21">
      <t>オヨ</t>
    </rPh>
    <rPh sb="22" eb="24">
      <t>ユニュウ</t>
    </rPh>
    <rPh sb="24" eb="26">
      <t>ショウニン</t>
    </rPh>
    <phoneticPr fontId="1"/>
  </si>
  <si>
    <t>・割当て数量の追加内示申請書</t>
    <phoneticPr fontId="1"/>
  </si>
  <si>
    <t>年</t>
    <phoneticPr fontId="1"/>
  </si>
  <si>
    <t>月</t>
    <rPh sb="0" eb="1">
      <t>ゲツ</t>
    </rPh>
    <phoneticPr fontId="1"/>
  </si>
  <si>
    <t>日</t>
    <rPh sb="0" eb="1">
      <t>ニチ</t>
    </rPh>
    <phoneticPr fontId="1"/>
  </si>
  <si>
    <t>経済産業省大臣官房技術総括・保安審議官　殿</t>
    <rPh sb="0" eb="2">
      <t>ケイザイ</t>
    </rPh>
    <rPh sb="2" eb="5">
      <t>サンギョウショウ</t>
    </rPh>
    <rPh sb="5" eb="7">
      <t>ダイジン</t>
    </rPh>
    <rPh sb="7" eb="9">
      <t>カンボウ</t>
    </rPh>
    <rPh sb="9" eb="11">
      <t>ギジュツ</t>
    </rPh>
    <rPh sb="11" eb="13">
      <t>ソウカツ</t>
    </rPh>
    <rPh sb="14" eb="16">
      <t>ホアン</t>
    </rPh>
    <rPh sb="16" eb="19">
      <t>シンギカン</t>
    </rPh>
    <phoneticPr fontId="1"/>
  </si>
  <si>
    <t>事業者名</t>
    <rPh sb="0" eb="4">
      <t>ジギョウシャメイ</t>
    </rPh>
    <phoneticPr fontId="1"/>
  </si>
  <si>
    <t>資格・代表者名</t>
    <rPh sb="0" eb="2">
      <t>シカク</t>
    </rPh>
    <rPh sb="3" eb="6">
      <t>ダイヒョウシャ</t>
    </rPh>
    <rPh sb="6" eb="7">
      <t>メイ</t>
    </rPh>
    <phoneticPr fontId="1"/>
  </si>
  <si>
    <t>法人番号</t>
    <rPh sb="0" eb="2">
      <t>ホウジン</t>
    </rPh>
    <rPh sb="2" eb="4">
      <t>バンゴウ</t>
    </rPh>
    <phoneticPr fontId="1"/>
  </si>
  <si>
    <t>住所</t>
    <rPh sb="0" eb="2">
      <t>ジュウショ</t>
    </rPh>
    <phoneticPr fontId="1"/>
  </si>
  <si>
    <t>担当者氏名</t>
    <rPh sb="0" eb="3">
      <t>タントウシャ</t>
    </rPh>
    <rPh sb="3" eb="5">
      <t>シメイ</t>
    </rPh>
    <phoneticPr fontId="1"/>
  </si>
  <si>
    <t>電話番号</t>
    <rPh sb="0" eb="2">
      <t>デンワ</t>
    </rPh>
    <rPh sb="2" eb="4">
      <t>バンゴウ</t>
    </rPh>
    <phoneticPr fontId="1"/>
  </si>
  <si>
    <t>メールアドレス</t>
    <phoneticPr fontId="1"/>
  </si>
  <si>
    <t>１.</t>
    <phoneticPr fontId="1"/>
  </si>
  <si>
    <t>規制当年度の申請基準値</t>
    <rPh sb="0" eb="2">
      <t>キセイ</t>
    </rPh>
    <rPh sb="2" eb="5">
      <t>トウネンド</t>
    </rPh>
    <rPh sb="6" eb="8">
      <t>シンセイ</t>
    </rPh>
    <rPh sb="8" eb="11">
      <t>キジュンチ</t>
    </rPh>
    <phoneticPr fontId="1"/>
  </si>
  <si>
    <t>２.</t>
    <phoneticPr fontId="1"/>
  </si>
  <si>
    <t>変更後の希望製造数量及び希望輸入数量等</t>
    <phoneticPr fontId="1"/>
  </si>
  <si>
    <t>：</t>
    <phoneticPr fontId="1"/>
  </si>
  <si>
    <t>割当て数量（変更前）</t>
    <rPh sb="0" eb="2">
      <t>ワリア</t>
    </rPh>
    <rPh sb="3" eb="4">
      <t>スウ</t>
    </rPh>
    <rPh sb="4" eb="5">
      <t>リョウ</t>
    </rPh>
    <rPh sb="6" eb="9">
      <t>ヘンコウマエ</t>
    </rPh>
    <phoneticPr fontId="1"/>
  </si>
  <si>
    <t>希望数量（変更後）</t>
    <rPh sb="0" eb="2">
      <t>キボウ</t>
    </rPh>
    <rPh sb="2" eb="4">
      <t>スウリョウ</t>
    </rPh>
    <rPh sb="5" eb="8">
      <t>ヘンコウゴ</t>
    </rPh>
    <phoneticPr fontId="1"/>
  </si>
  <si>
    <t>希望製造数量</t>
    <rPh sb="0" eb="2">
      <t>キボウ</t>
    </rPh>
    <rPh sb="2" eb="4">
      <t>セイゾウ</t>
    </rPh>
    <rPh sb="4" eb="6">
      <t>スウリョウ</t>
    </rPh>
    <phoneticPr fontId="1"/>
  </si>
  <si>
    <t>　うち輸出用製造数量</t>
    <rPh sb="8" eb="10">
      <t>スウリョウ</t>
    </rPh>
    <phoneticPr fontId="1"/>
  </si>
  <si>
    <t>希望輸入数量</t>
    <rPh sb="0" eb="2">
      <t>キボウ</t>
    </rPh>
    <rPh sb="2" eb="4">
      <t>ユニュウ</t>
    </rPh>
    <rPh sb="4" eb="6">
      <t>スウリョウ</t>
    </rPh>
    <phoneticPr fontId="1"/>
  </si>
  <si>
    <t>　（単位：GWP換算数量kg）</t>
    <phoneticPr fontId="1"/>
  </si>
  <si>
    <t>３.</t>
    <phoneticPr fontId="1"/>
  </si>
  <si>
    <t>その他特記すべき事項</t>
    <rPh sb="2" eb="3">
      <t>タ</t>
    </rPh>
    <rPh sb="3" eb="5">
      <t>トッキ</t>
    </rPh>
    <rPh sb="8" eb="10">
      <t>ジコウ</t>
    </rPh>
    <phoneticPr fontId="1"/>
  </si>
  <si>
    <t>４.</t>
    <phoneticPr fontId="1"/>
  </si>
  <si>
    <t>輸入の変更を伴う申請者にあっては、当該承認に係る規制年度の輸入通関実績</t>
    <rPh sb="0" eb="2">
      <t>ユニュウ</t>
    </rPh>
    <rPh sb="3" eb="5">
      <t>ヘンコウ</t>
    </rPh>
    <rPh sb="6" eb="7">
      <t>トモナ</t>
    </rPh>
    <rPh sb="8" eb="11">
      <t>シンセイシャ</t>
    </rPh>
    <rPh sb="17" eb="19">
      <t>トウガイ</t>
    </rPh>
    <rPh sb="19" eb="21">
      <t>ショウニン</t>
    </rPh>
    <rPh sb="22" eb="23">
      <t>カカ</t>
    </rPh>
    <rPh sb="24" eb="26">
      <t>キセイ</t>
    </rPh>
    <rPh sb="26" eb="28">
      <t>ネンド</t>
    </rPh>
    <rPh sb="29" eb="31">
      <t>ユニュウ</t>
    </rPh>
    <rPh sb="31" eb="33">
      <t>ツウカン</t>
    </rPh>
    <rPh sb="33" eb="35">
      <t>ジッセキ</t>
    </rPh>
    <phoneticPr fontId="1"/>
  </si>
  <si>
    <t>の裏書き（写し）を添付すること</t>
    <phoneticPr fontId="1"/>
  </si>
  <si>
    <t>備考</t>
    <rPh sb="0" eb="2">
      <t>ビコウ</t>
    </rPh>
    <phoneticPr fontId="1"/>
  </si>
  <si>
    <t>別添様式「特定物質代替物質の申請基準値の設定並びに製造数量及び輸入</t>
  </si>
  <si>
    <t>数量の割当て内示申請書の根拠データ」を添付すること。</t>
  </si>
  <si>
    <t>別添様式の他、参考となる書類を添付することができる。</t>
    <phoneticPr fontId="1"/>
  </si>
  <si>
    <t>書面により申請する場合、用紙の大きさは日本産業規格Ａ４とすること。</t>
  </si>
  <si>
    <t>申請内容について、必要に応じてヒアリング等を行う場合がある。</t>
  </si>
  <si>
    <t>別添様式１</t>
    <rPh sb="0" eb="2">
      <t>ベッテン</t>
    </rPh>
    <rPh sb="2" eb="4">
      <t>ヨウシキ</t>
    </rPh>
    <phoneticPr fontId="1"/>
  </si>
  <si>
    <t>基本的運用に係る申請基準値内での製造数量及び輸入承認・割当て数量の追加内示申請書の根拠データ</t>
    <rPh sb="40" eb="41">
      <t>ウケショ</t>
    </rPh>
    <rPh sb="41" eb="43">
      <t>コンキョ</t>
    </rPh>
    <phoneticPr fontId="1"/>
  </si>
  <si>
    <t>物質名</t>
    <phoneticPr fontId="1"/>
  </si>
  <si>
    <t>HFC-134</t>
  </si>
  <si>
    <t>GWP</t>
    <phoneticPr fontId="1"/>
  </si>
  <si>
    <t>総計</t>
    <rPh sb="0" eb="2">
      <t>ソウケイ</t>
    </rPh>
    <phoneticPr fontId="1"/>
  </si>
  <si>
    <t>希望数量（変更後）</t>
    <rPh sb="0" eb="2">
      <t>キボウ</t>
    </rPh>
    <rPh sb="2" eb="4">
      <t>スウリョウ</t>
    </rPh>
    <rPh sb="5" eb="7">
      <t>ヘンコウ</t>
    </rPh>
    <rPh sb="7" eb="8">
      <t>ゴ</t>
    </rPh>
    <phoneticPr fontId="1"/>
  </si>
  <si>
    <t>実績数量</t>
    <rPh sb="0" eb="2">
      <t>ジッセキ</t>
    </rPh>
    <rPh sb="2" eb="4">
      <t>スウリョウ</t>
    </rPh>
    <phoneticPr fontId="1"/>
  </si>
  <si>
    <t>申請時数量</t>
    <rPh sb="0" eb="3">
      <t>シンセイジ</t>
    </rPh>
    <rPh sb="3" eb="5">
      <t>スウリョウ</t>
    </rPh>
    <phoneticPr fontId="1"/>
  </si>
  <si>
    <t>規制年度希望数量</t>
  </si>
  <si>
    <t>申請時数量（参考）</t>
    <rPh sb="0" eb="3">
      <t>シンセイジ</t>
    </rPh>
    <rPh sb="3" eb="5">
      <t>スウリョウ</t>
    </rPh>
    <rPh sb="6" eb="8">
      <t>サンコウ</t>
    </rPh>
    <phoneticPr fontId="1"/>
  </si>
  <si>
    <t>消費量</t>
    <rPh sb="0" eb="3">
      <t>ショウヒリョウ</t>
    </rPh>
    <phoneticPr fontId="1"/>
  </si>
  <si>
    <t>製造量（有姿kg）</t>
    <phoneticPr fontId="1"/>
  </si>
  <si>
    <t>製造数量</t>
    <phoneticPr fontId="1"/>
  </si>
  <si>
    <t>うち輸出用製造量（有姿kg）</t>
  </si>
  <si>
    <t>うち輸出用製造数量</t>
    <phoneticPr fontId="1"/>
  </si>
  <si>
    <t>輸入量（有姿kg）</t>
    <phoneticPr fontId="1"/>
  </si>
  <si>
    <t>輸入数量</t>
    <phoneticPr fontId="1"/>
  </si>
  <si>
    <t>製造数量（GWP換算数量kg）</t>
  </si>
  <si>
    <t>（単位：GWP換算数量kg）</t>
    <rPh sb="1" eb="3">
      <t>タンイ</t>
    </rPh>
    <phoneticPr fontId="1"/>
  </si>
  <si>
    <t>うち輸出用製造数量（GWP換算数量kg）</t>
  </si>
  <si>
    <t>輸入数量（GWP換算数量kg）</t>
  </si>
  <si>
    <t>集計値</t>
    <rPh sb="0" eb="3">
      <t>シュウケイチ</t>
    </rPh>
    <phoneticPr fontId="1"/>
  </si>
  <si>
    <t>消費量（GWP換算数量kg）</t>
    <rPh sb="0" eb="2">
      <t>ショウヒ</t>
    </rPh>
    <rPh sb="2" eb="3">
      <t>リョウ</t>
    </rPh>
    <phoneticPr fontId="1"/>
  </si>
  <si>
    <t>HFC-134a</t>
  </si>
  <si>
    <t>GWP値</t>
    <rPh sb="3" eb="4">
      <t>チ</t>
    </rPh>
    <phoneticPr fontId="1"/>
  </si>
  <si>
    <t>製造数量（GWP換算数量kg）</t>
    <phoneticPr fontId="1"/>
  </si>
  <si>
    <t>HFC-143</t>
  </si>
  <si>
    <t>HFC-245fa</t>
  </si>
  <si>
    <t>HFC-365mfc</t>
  </si>
  <si>
    <t>HFC-227ea</t>
  </si>
  <si>
    <t>HFC-236cb</t>
  </si>
  <si>
    <t>HFC-236ea</t>
  </si>
  <si>
    <t>HFC-236fa</t>
  </si>
  <si>
    <t>HFC-245ca</t>
  </si>
  <si>
    <t>HFC-43-10mee</t>
  </si>
  <si>
    <t>HFC-32</t>
  </si>
  <si>
    <t>HFC-125</t>
  </si>
  <si>
    <t>HFC-143a</t>
  </si>
  <si>
    <t>HFC-41</t>
  </si>
  <si>
    <t>HFC-152</t>
  </si>
  <si>
    <t>HFC-152a</t>
  </si>
  <si>
    <t>HFC-23</t>
  </si>
  <si>
    <t>輸入量（有姿kg）（有姿kg）（有姿kg）</t>
  </si>
  <si>
    <t>別添様式２</t>
    <rPh sb="0" eb="2">
      <t>ベッテン</t>
    </rPh>
    <rPh sb="2" eb="4">
      <t>ヨウシキ</t>
    </rPh>
    <phoneticPr fontId="1"/>
  </si>
  <si>
    <t xml:space="preserve">
輸入しようとする物質について未使
用のもの、使用済みのもの、再利用
されるもの又は再生されたものの別
ごとの数量</t>
    <phoneticPr fontId="1"/>
  </si>
  <si>
    <t>＜記入例＞</t>
    <rPh sb="1" eb="3">
      <t>キニュウ</t>
    </rPh>
    <rPh sb="3" eb="4">
      <t>レイ</t>
    </rPh>
    <phoneticPr fontId="1"/>
  </si>
  <si>
    <t>物質名</t>
    <rPh sb="0" eb="3">
      <t>ブッシツメイ</t>
    </rPh>
    <phoneticPr fontId="1"/>
  </si>
  <si>
    <t>有姿kg</t>
    <rPh sb="0" eb="2">
      <t>ユウシ</t>
    </rPh>
    <phoneticPr fontId="1"/>
  </si>
  <si>
    <t>GWP換算kg</t>
    <rPh sb="3" eb="5">
      <t>カンサン</t>
    </rPh>
    <phoneticPr fontId="1"/>
  </si>
  <si>
    <t>１．未使用のもの</t>
  </si>
  <si>
    <t>２．使用済みのもの</t>
  </si>
  <si>
    <t>３．再利用されるもの</t>
  </si>
  <si>
    <t>４．再生されたもの</t>
  </si>
  <si>
    <t>合計</t>
    <rPh sb="0" eb="2">
      <t>ゴウケイ</t>
    </rPh>
    <phoneticPr fontId="1"/>
  </si>
  <si>
    <t>物質毎の輸入数量</t>
    <rPh sb="0" eb="2">
      <t>ブッシツ</t>
    </rPh>
    <rPh sb="2" eb="3">
      <t>ゴト</t>
    </rPh>
    <rPh sb="4" eb="6">
      <t>ユニュウ</t>
    </rPh>
    <rPh sb="6" eb="8">
      <t>スウリョウ</t>
    </rPh>
    <phoneticPr fontId="1"/>
  </si>
  <si>
    <t>有姿/kg</t>
    <rPh sb="0" eb="2">
      <t>ユウシ</t>
    </rPh>
    <phoneticPr fontId="1"/>
  </si>
  <si>
    <t>1　希望（予定）数量を記入すること。</t>
    <rPh sb="2" eb="4">
      <t>キボウ</t>
    </rPh>
    <rPh sb="5" eb="7">
      <t>ヨテイ</t>
    </rPh>
    <rPh sb="8" eb="10">
      <t>スウリョウ</t>
    </rPh>
    <rPh sb="11" eb="13">
      <t>キニュウ</t>
    </rPh>
    <phoneticPr fontId="1"/>
  </si>
  <si>
    <t>2　1月1日～12月31日の1年間の数量を記入すること。</t>
    <rPh sb="3" eb="4">
      <t>ガツ</t>
    </rPh>
    <rPh sb="5" eb="6">
      <t>ニチ</t>
    </rPh>
    <rPh sb="9" eb="10">
      <t>ガツ</t>
    </rPh>
    <rPh sb="12" eb="13">
      <t>ニチ</t>
    </rPh>
    <rPh sb="15" eb="17">
      <t>ネンカン</t>
    </rPh>
    <rPh sb="18" eb="20">
      <t>スウリョウ</t>
    </rPh>
    <rPh sb="21" eb="23">
      <t>キニュウ</t>
    </rPh>
    <phoneticPr fontId="1"/>
  </si>
  <si>
    <t>3　記入欄が不足している場合は、コピーして使用すること。</t>
    <rPh sb="2" eb="4">
      <t>キニュウ</t>
    </rPh>
    <rPh sb="4" eb="5">
      <t>ラン</t>
    </rPh>
    <rPh sb="6" eb="8">
      <t>フソク</t>
    </rPh>
    <rPh sb="12" eb="14">
      <t>バアイ</t>
    </rPh>
    <rPh sb="21" eb="23">
      <t>シヨウ</t>
    </rPh>
    <phoneticPr fontId="1"/>
  </si>
  <si>
    <t>4　未使用のもの、使用済みのもの等の別ごとの見込み数量については、以下に従い記入すること。</t>
    <phoneticPr fontId="1"/>
  </si>
  <si>
    <t>未使用のもの：使用される前の規制物質</t>
    <phoneticPr fontId="1"/>
  </si>
  <si>
    <t>使用済みのもの：当初想定されていた目的に沿って既にその用途を終えた規制物質</t>
    <phoneticPr fontId="1"/>
  </si>
  <si>
    <t>再利用されるもの：使用中又は廃棄前に回収され、濾過及び乾燥のような基本的な浄化工程を経て 再度使用される規制物質</t>
    <phoneticPr fontId="1"/>
  </si>
  <si>
    <t>再生されたもの：使用中又は廃棄前に回収され、特定の品質基準に回復させるために、濾過、 乾燥、蒸留及び化学的処理等の工程を経て再生された規制物質</t>
    <phoneticPr fontId="1"/>
  </si>
  <si>
    <t>種類</t>
    <rPh sb="0" eb="2">
      <t>シュルイ</t>
    </rPh>
    <phoneticPr fontId="1"/>
  </si>
  <si>
    <t>HFC-134</t>
    <phoneticPr fontId="1"/>
  </si>
  <si>
    <t>HFC-134a</t>
    <phoneticPr fontId="1"/>
  </si>
  <si>
    <t>HFC-143</t>
    <phoneticPr fontId="1"/>
  </si>
  <si>
    <t>HFC-245fa</t>
    <phoneticPr fontId="1"/>
  </si>
  <si>
    <t>HFC-365mfc</t>
    <phoneticPr fontId="1"/>
  </si>
  <si>
    <t>HFC-227ea</t>
    <phoneticPr fontId="1"/>
  </si>
  <si>
    <t>HFC-236cb</t>
    <phoneticPr fontId="1"/>
  </si>
  <si>
    <t>HFC-236ea</t>
    <phoneticPr fontId="1"/>
  </si>
  <si>
    <t>HFC-236fa</t>
    <phoneticPr fontId="1"/>
  </si>
  <si>
    <t>HFC-245ca</t>
    <phoneticPr fontId="1"/>
  </si>
  <si>
    <t>HFC-43-10mee</t>
    <phoneticPr fontId="1"/>
  </si>
  <si>
    <t>HFC-32</t>
    <phoneticPr fontId="1"/>
  </si>
  <si>
    <t>HFC-125</t>
    <phoneticPr fontId="1"/>
  </si>
  <si>
    <t>HFC-143a</t>
    <phoneticPr fontId="1"/>
  </si>
  <si>
    <t>HFC-41</t>
    <phoneticPr fontId="1"/>
  </si>
  <si>
    <t>HFC-152</t>
    <phoneticPr fontId="1"/>
  </si>
  <si>
    <t>HFC-152a</t>
    <phoneticPr fontId="1"/>
  </si>
  <si>
    <t>HFC-23</t>
    <phoneticPr fontId="1"/>
  </si>
  <si>
    <t>○申請基準値算出</t>
    <rPh sb="1" eb="3">
      <t>シンセイ</t>
    </rPh>
    <rPh sb="3" eb="6">
      <t>キジュンチ</t>
    </rPh>
    <rPh sb="6" eb="8">
      <t>サンシュツ</t>
    </rPh>
    <phoneticPr fontId="1"/>
  </si>
  <si>
    <t>昨年の申請基準値</t>
    <rPh sb="0" eb="2">
      <t>サクネン</t>
    </rPh>
    <rPh sb="3" eb="5">
      <t>シンセイ</t>
    </rPh>
    <rPh sb="5" eb="8">
      <t>キジュンチ</t>
    </rPh>
    <phoneticPr fontId="1"/>
  </si>
  <si>
    <t>α</t>
    <phoneticPr fontId="1"/>
  </si>
  <si>
    <t>β</t>
    <phoneticPr fontId="1"/>
  </si>
  <si>
    <t>←計算式</t>
    <rPh sb="1" eb="4">
      <t>ケイサンシキ</t>
    </rPh>
    <phoneticPr fontId="1"/>
  </si>
  <si>
    <t>小数点一位を四捨五入</t>
    <rPh sb="0" eb="3">
      <t>ショウスウテン</t>
    </rPh>
    <rPh sb="3" eb="5">
      <t>イチイ</t>
    </rPh>
    <rPh sb="6" eb="10">
      <t>シシャゴニュウ</t>
    </rPh>
    <phoneticPr fontId="1"/>
  </si>
  <si>
    <t>申請基準値</t>
    <rPh sb="0" eb="2">
      <t>シンセイ</t>
    </rPh>
    <rPh sb="2" eb="5">
      <t>キジュンチ</t>
    </rPh>
    <phoneticPr fontId="1"/>
  </si>
  <si>
    <t>→</t>
    <phoneticPr fontId="1"/>
  </si>
  <si>
    <t>実績値</t>
    <rPh sb="0" eb="2">
      <t>ジッセキ</t>
    </rPh>
    <rPh sb="2" eb="3">
      <t>チ</t>
    </rPh>
    <phoneticPr fontId="1"/>
  </si>
  <si>
    <t>実績値と見なし基準値の差</t>
    <rPh sb="0" eb="3">
      <t>ジッセキチ</t>
    </rPh>
    <rPh sb="4" eb="5">
      <t>ミ</t>
    </rPh>
    <rPh sb="7" eb="10">
      <t>キジュンチ</t>
    </rPh>
    <rPh sb="11" eb="12">
      <t>サ</t>
    </rPh>
    <phoneticPr fontId="1"/>
  </si>
  <si>
    <t>エラーの場合</t>
    <rPh sb="4" eb="6">
      <t>バアイ</t>
    </rPh>
    <phoneticPr fontId="1"/>
  </si>
  <si>
    <t>２０％より多い場合</t>
    <rPh sb="5" eb="6">
      <t>オオ</t>
    </rPh>
    <rPh sb="7" eb="9">
      <t>バアイ</t>
    </rPh>
    <phoneticPr fontId="1"/>
  </si>
  <si>
    <t>平均</t>
    <rPh sb="0" eb="2">
      <t>ヘイキン</t>
    </rPh>
    <phoneticPr fontId="1"/>
  </si>
  <si>
    <t>確定初年度の申請基準値</t>
    <rPh sb="0" eb="2">
      <t>カクテイ</t>
    </rPh>
    <rPh sb="2" eb="5">
      <t>ショネンド</t>
    </rPh>
    <rPh sb="6" eb="8">
      <t>シンセイ</t>
    </rPh>
    <rPh sb="8" eb="11">
      <t>キジュンチ</t>
    </rPh>
    <phoneticPr fontId="1"/>
  </si>
  <si>
    <t>①変更前消費量</t>
    <rPh sb="1" eb="4">
      <t>ヘンコウマエ</t>
    </rPh>
    <rPh sb="4" eb="7">
      <t>ショウヒリョウ</t>
    </rPh>
    <phoneticPr fontId="1"/>
  </si>
  <si>
    <t>②実績値</t>
    <rPh sb="1" eb="4">
      <t>ジッセキチ</t>
    </rPh>
    <phoneticPr fontId="1"/>
  </si>
  <si>
    <t>③＝①－②</t>
    <phoneticPr fontId="1"/>
  </si>
  <si>
    <t>④変更申請消費量</t>
    <rPh sb="1" eb="3">
      <t>ヘンコウ</t>
    </rPh>
    <rPh sb="3" eb="5">
      <t>シンセイ</t>
    </rPh>
    <rPh sb="5" eb="7">
      <t>ショウヒ</t>
    </rPh>
    <rPh sb="7" eb="8">
      <t>リョウ</t>
    </rPh>
    <phoneticPr fontId="1"/>
  </si>
  <si>
    <t>可否判定</t>
    <rPh sb="0" eb="2">
      <t>カヒ</t>
    </rPh>
    <rPh sb="2" eb="4">
      <t>ハンテイ</t>
    </rPh>
    <phoneticPr fontId="1"/>
  </si>
  <si>
    <t>選択してください。</t>
    <rPh sb="0" eb="2">
      <t>センタク</t>
    </rPh>
    <phoneticPr fontId="1"/>
  </si>
  <si>
    <t>①－１製造数量</t>
    <rPh sb="3" eb="5">
      <t>セイゾウ</t>
    </rPh>
    <rPh sb="5" eb="7">
      <t>スウリョウ</t>
    </rPh>
    <phoneticPr fontId="1"/>
  </si>
  <si>
    <t>①－２製造輸出数量</t>
    <rPh sb="3" eb="5">
      <t>セイゾウ</t>
    </rPh>
    <rPh sb="5" eb="7">
      <t>ユシュツ</t>
    </rPh>
    <rPh sb="7" eb="9">
      <t>スウリョウ</t>
    </rPh>
    <phoneticPr fontId="1"/>
  </si>
  <si>
    <t>①－３輸入数量</t>
    <rPh sb="3" eb="5">
      <t>ユニュウ</t>
    </rPh>
    <rPh sb="5" eb="7">
      <t>スウリョウ</t>
    </rPh>
    <phoneticPr fontId="1"/>
  </si>
  <si>
    <t>②－１製造実績</t>
    <rPh sb="3" eb="5">
      <t>セイゾウ</t>
    </rPh>
    <rPh sb="5" eb="7">
      <t>ジッセキ</t>
    </rPh>
    <phoneticPr fontId="1"/>
  </si>
  <si>
    <t>②－２製造輸出実績</t>
    <rPh sb="3" eb="5">
      <t>セイゾウ</t>
    </rPh>
    <rPh sb="5" eb="7">
      <t>ユシュツ</t>
    </rPh>
    <rPh sb="7" eb="9">
      <t>ジッセキ</t>
    </rPh>
    <phoneticPr fontId="1"/>
  </si>
  <si>
    <t>②－３輸入実績</t>
    <rPh sb="3" eb="5">
      <t>ユニュウ</t>
    </rPh>
    <rPh sb="5" eb="7">
      <t>ジッセキ</t>
    </rPh>
    <phoneticPr fontId="1"/>
  </si>
  <si>
    <t>④－１変更後製造可能量</t>
    <rPh sb="3" eb="6">
      <t>ヘンコウゴ</t>
    </rPh>
    <rPh sb="6" eb="8">
      <t>セイゾウ</t>
    </rPh>
    <rPh sb="8" eb="11">
      <t>カノウリョウ</t>
    </rPh>
    <phoneticPr fontId="1"/>
  </si>
  <si>
    <t>④－２変更後製造輸出</t>
    <rPh sb="3" eb="6">
      <t>ヘンコウゴ</t>
    </rPh>
    <rPh sb="6" eb="8">
      <t>セイゾウ</t>
    </rPh>
    <rPh sb="8" eb="10">
      <t>ユシュツ</t>
    </rPh>
    <phoneticPr fontId="1"/>
  </si>
  <si>
    <t>④－３変更後輸入可能量</t>
    <rPh sb="3" eb="6">
      <t>ヘンコウゴ</t>
    </rPh>
    <rPh sb="6" eb="8">
      <t>ユニュウ</t>
    </rPh>
    <rPh sb="8" eb="11">
      <t>カノウリョウ</t>
    </rPh>
    <phoneticPr fontId="1"/>
  </si>
  <si>
    <t>変更前割当て数量</t>
    <rPh sb="0" eb="3">
      <t>ヘンコウマエ</t>
    </rPh>
    <rPh sb="3" eb="5">
      <t>ワリア</t>
    </rPh>
    <rPh sb="6" eb="8">
      <t>スウリョウ</t>
    </rPh>
    <phoneticPr fontId="1"/>
  </si>
  <si>
    <t>変更後希望割当て数量</t>
    <rPh sb="0" eb="3">
      <t>ヘンコウゴ</t>
    </rPh>
    <rPh sb="3" eb="5">
      <t>キボウ</t>
    </rPh>
    <rPh sb="5" eb="7">
      <t>ワリア</t>
    </rPh>
    <rPh sb="8" eb="10">
      <t>スウリョウ</t>
    </rPh>
    <phoneticPr fontId="1"/>
  </si>
  <si>
    <t>NO</t>
    <phoneticPr fontId="1"/>
  </si>
  <si>
    <t>規制対象年</t>
    <rPh sb="0" eb="2">
      <t>キセイ</t>
    </rPh>
    <rPh sb="2" eb="4">
      <t>タイショウ</t>
    </rPh>
    <rPh sb="4" eb="5">
      <t>ネン</t>
    </rPh>
    <phoneticPr fontId="1"/>
  </si>
  <si>
    <t>事業者名</t>
    <rPh sb="0" eb="3">
      <t>ジギョウシャ</t>
    </rPh>
    <rPh sb="3" eb="4">
      <t>メイ</t>
    </rPh>
    <phoneticPr fontId="1"/>
  </si>
  <si>
    <t>担当者</t>
    <rPh sb="0" eb="3">
      <t>タントウシャ</t>
    </rPh>
    <phoneticPr fontId="1"/>
  </si>
  <si>
    <t>割当て製造数量（GWP換算数量kg）</t>
    <rPh sb="0" eb="2">
      <t>ワリア</t>
    </rPh>
    <rPh sb="3" eb="5">
      <t>セイゾウ</t>
    </rPh>
    <rPh sb="5" eb="7">
      <t>スウリョウ</t>
    </rPh>
    <phoneticPr fontId="1"/>
  </si>
  <si>
    <t>うち輸出用製造数量</t>
    <rPh sb="2" eb="5">
      <t>ユシュツヨウ</t>
    </rPh>
    <rPh sb="5" eb="7">
      <t>セイゾウ</t>
    </rPh>
    <rPh sb="7" eb="9">
      <t>スウリョウ</t>
    </rPh>
    <phoneticPr fontId="1"/>
  </si>
  <si>
    <t>割当て輸入数量（GWP換算数量kg）</t>
    <phoneticPr fontId="1"/>
  </si>
  <si>
    <t>割当て製造数量（GWP換算数量kg）</t>
  </si>
  <si>
    <t>規制年度の基本的運用に係る申請基準値内での製造数量及び輸入承認・</t>
    <rPh sb="0" eb="2">
      <t>キセイ</t>
    </rPh>
    <rPh sb="2" eb="4">
      <t>ネンド</t>
    </rPh>
    <phoneticPr fontId="1"/>
  </si>
  <si>
    <t>割当て数量の追加内示を受けたいので、別添書類を添えて、次のとおり申請します。</t>
    <phoneticPr fontId="1"/>
  </si>
  <si>
    <r>
      <rPr>
        <sz val="11"/>
        <color rgb="FFC00000"/>
        <rFont val="游ゴシック"/>
        <family val="3"/>
        <charset val="128"/>
        <scheme val="minor"/>
      </rPr>
      <t>2025年</t>
    </r>
    <r>
      <rPr>
        <sz val="11"/>
        <rFont val="游ゴシック"/>
        <family val="3"/>
        <charset val="128"/>
        <scheme val="minor"/>
      </rPr>
      <t>の使用見通し</t>
    </r>
    <r>
      <rPr>
        <sz val="11"/>
        <color theme="1"/>
        <rFont val="游ゴシック"/>
        <family val="2"/>
        <charset val="128"/>
        <scheme val="minor"/>
      </rPr>
      <t>（国全体）</t>
    </r>
    <rPh sb="4" eb="5">
      <t>ネン</t>
    </rPh>
    <rPh sb="6" eb="8">
      <t>シヨウ</t>
    </rPh>
    <rPh sb="8" eb="10">
      <t>ミトオ</t>
    </rPh>
    <rPh sb="12" eb="13">
      <t>クニ</t>
    </rPh>
    <rPh sb="13" eb="15">
      <t>ゼンタイ</t>
    </rPh>
    <phoneticPr fontId="1"/>
  </si>
  <si>
    <r>
      <rPr>
        <sz val="11"/>
        <color rgb="FFC00000"/>
        <rFont val="游ゴシック"/>
        <family val="3"/>
        <charset val="128"/>
        <scheme val="minor"/>
      </rPr>
      <t>2029年</t>
    </r>
    <r>
      <rPr>
        <sz val="11"/>
        <color theme="1"/>
        <rFont val="游ゴシック"/>
        <family val="2"/>
        <charset val="128"/>
        <scheme val="minor"/>
      </rPr>
      <t>の使用見通し（国全体）</t>
    </r>
    <rPh sb="4" eb="5">
      <t>ネン</t>
    </rPh>
    <rPh sb="6" eb="8">
      <t>シヨウ</t>
    </rPh>
    <rPh sb="8" eb="10">
      <t>ミトオ</t>
    </rPh>
    <rPh sb="12" eb="13">
      <t>クニ</t>
    </rPh>
    <rPh sb="13" eb="15">
      <t>ゼンタイ</t>
    </rPh>
    <phoneticPr fontId="1"/>
  </si>
  <si>
    <t>γ1</t>
    <phoneticPr fontId="1"/>
  </si>
  <si>
    <t>※γ1算出根拠</t>
    <rPh sb="3" eb="5">
      <t>サンシュツ</t>
    </rPh>
    <rPh sb="5" eb="7">
      <t>コンキョ</t>
    </rPh>
    <phoneticPr fontId="1"/>
  </si>
  <si>
    <t>前年基準値×(1-γ1)</t>
    <rPh sb="0" eb="1">
      <t>ゼン</t>
    </rPh>
    <rPh sb="1" eb="2">
      <t>ネン</t>
    </rPh>
    <rPh sb="2" eb="5">
      <t>キジュンチ</t>
    </rPh>
    <phoneticPr fontId="1"/>
  </si>
  <si>
    <t>申請基準値（前年度）</t>
    <rPh sb="0" eb="2">
      <t>シンセイ</t>
    </rPh>
    <rPh sb="2" eb="5">
      <t>キジュンチ</t>
    </rPh>
    <rPh sb="6" eb="7">
      <t>ゼン</t>
    </rPh>
    <rPh sb="7" eb="8">
      <t>ネン</t>
    </rPh>
    <rPh sb="8" eb="9">
      <t>ド</t>
    </rPh>
    <phoneticPr fontId="1"/>
  </si>
  <si>
    <t>みなし申請基準値（前年度）</t>
    <rPh sb="3" eb="5">
      <t>シンセイ</t>
    </rPh>
    <rPh sb="5" eb="8">
      <t>キジュンチ</t>
    </rPh>
    <rPh sb="9" eb="12">
      <t>ゼンネンド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</si>
</sst>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General&quot;規制&quot;"/>
    <numFmt numFmtId="179" formatCode="#,##0\ &quot;GWPkg&quot;"/>
    <numFmt numFmtId="180" formatCode="General\ "/>
    <numFmt numFmtId="181" formatCode="&quot;物質名&quot;\ \ @"/>
    <numFmt numFmtId="182" formatCode="#,##0.000_ "/>
    <numFmt numFmtId="186" formatCode="0.0000000_ "/>
  </numFmts>
  <fonts count="34">
    <font>
      <sz val="11"/>
      <color theme="1"/>
      <name val="游ゴシック"/>
      <family val="2"/>
      <charset val="128"/>
      <scheme val="minor"/>
    </font>
    <font>
      <sz val="6"/>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0.5"/>
      <name val="Century"/>
      <family val="1"/>
    </font>
    <font>
      <sz val="12"/>
      <color theme="1"/>
      <name val="ＭＳ 明朝"/>
      <family val="1"/>
      <charset val="128"/>
    </font>
    <font>
      <sz val="11"/>
      <color theme="1"/>
      <name val="ＭＳ 明朝"/>
      <family val="1"/>
      <charset val="128"/>
    </font>
    <font>
      <sz val="20"/>
      <color theme="1"/>
      <name val="ＭＳ 明朝"/>
      <family val="1"/>
      <charset val="128"/>
    </font>
    <font>
      <sz val="14"/>
      <color theme="1"/>
      <name val="ＭＳ 明朝"/>
      <family val="1"/>
      <charset val="128"/>
    </font>
    <font>
      <sz val="16"/>
      <color theme="1"/>
      <name val="ＭＳ 明朝"/>
      <family val="1"/>
      <charset val="128"/>
    </font>
    <font>
      <sz val="18"/>
      <color theme="1"/>
      <name val="ＭＳ 明朝"/>
      <family val="1"/>
      <charset val="128"/>
    </font>
    <font>
      <sz val="16"/>
      <name val="ＭＳ 明朝"/>
      <family val="1"/>
      <charset val="128"/>
    </font>
    <font>
      <u/>
      <sz val="11"/>
      <color theme="10"/>
      <name val="游ゴシック"/>
      <family val="2"/>
      <charset val="128"/>
      <scheme val="minor"/>
    </font>
    <font>
      <sz val="14"/>
      <color rgb="FFFF0000"/>
      <name val="游ゴシック"/>
      <family val="3"/>
      <charset val="128"/>
      <scheme val="minor"/>
    </font>
    <font>
      <sz val="10"/>
      <color theme="1"/>
      <name val="ＭＳ 明朝"/>
      <family val="1"/>
      <charset val="128"/>
    </font>
    <font>
      <sz val="11"/>
      <color theme="0" tint="-0.34998626667073579"/>
      <name val="游ゴシック"/>
      <family val="2"/>
      <charset val="128"/>
      <scheme val="minor"/>
    </font>
    <font>
      <sz val="11"/>
      <name val="游ゴシック"/>
      <family val="2"/>
      <charset val="128"/>
      <scheme val="minor"/>
    </font>
    <font>
      <sz val="16"/>
      <name val="游ゴシック"/>
      <family val="2"/>
      <charset val="128"/>
      <scheme val="minor"/>
    </font>
    <font>
      <sz val="12"/>
      <name val="ＭＳ 明朝"/>
      <family val="1"/>
      <charset val="128"/>
    </font>
    <font>
      <sz val="20"/>
      <name val="ＭＳ 明朝"/>
      <family val="1"/>
      <charset val="128"/>
    </font>
    <font>
      <sz val="14"/>
      <color theme="1"/>
      <name val="ＭＳ 明朝"/>
      <family val="1"/>
    </font>
    <font>
      <sz val="10.5"/>
      <name val="游ゴシック"/>
      <family val="2"/>
      <charset val="128"/>
    </font>
    <font>
      <sz val="11"/>
      <color theme="1"/>
      <name val="游ゴシック"/>
      <family val="3"/>
      <charset val="128"/>
      <scheme val="minor"/>
    </font>
    <font>
      <sz val="11"/>
      <color rgb="FFC00000"/>
      <name val="游ゴシック"/>
      <family val="3"/>
      <charset val="128"/>
      <scheme val="minor"/>
    </font>
    <font>
      <sz val="11"/>
      <name val="游ゴシック"/>
      <family val="3"/>
      <charset val="128"/>
      <scheme val="minor"/>
    </font>
    <font>
      <sz val="11"/>
      <color rgb="FFC00000"/>
      <name val="游ゴシック"/>
      <family val="2"/>
      <charset val="128"/>
      <scheme val="minor"/>
    </font>
    <font>
      <b/>
      <sz val="14"/>
      <color theme="1"/>
      <name val="游ゴシック"/>
      <family val="3"/>
      <charset val="128"/>
      <scheme val="minor"/>
    </font>
    <font>
      <sz val="14"/>
      <color theme="1"/>
      <name val="游ゴシック"/>
      <family val="3"/>
      <charset val="128"/>
      <scheme val="minor"/>
    </font>
    <font>
      <sz val="22"/>
      <color indexed="81"/>
      <name val="MS P ゴシック"/>
      <family val="3"/>
      <charset val="128"/>
    </font>
    <font>
      <sz val="14"/>
      <name val="ＭＳ 明朝"/>
      <family val="1"/>
      <charset val="128"/>
    </font>
    <font>
      <u/>
      <sz val="14"/>
      <color theme="10"/>
      <name val="ＭＳ 明朝"/>
      <family val="1"/>
      <charset val="128"/>
    </font>
    <font>
      <sz val="11"/>
      <color rgb="FFFF0000"/>
      <name val="游ゴシック"/>
      <family val="2"/>
      <charset val="128"/>
      <scheme val="minor"/>
    </font>
  </fonts>
  <fills count="12">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5" tint="0.79995117038483843"/>
        <bgColor indexed="64"/>
      </patternFill>
    </fill>
    <fill>
      <patternFill patternType="solid">
        <fgColor rgb="FFFCE4D6"/>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9"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72">
    <xf numFmtId="0" fontId="0" fillId="0" borderId="0" xfId="0">
      <alignment vertical="center"/>
    </xf>
    <xf numFmtId="0" fontId="3" fillId="0" borderId="0" xfId="0" applyFont="1">
      <alignment vertical="center"/>
    </xf>
    <xf numFmtId="0" fontId="5" fillId="0" borderId="0" xfId="0" applyFont="1">
      <alignment vertical="center"/>
    </xf>
    <xf numFmtId="0" fontId="4" fillId="0" borderId="0" xfId="0" applyFont="1" applyAlignment="1">
      <alignment vertical="center" wrapText="1"/>
    </xf>
    <xf numFmtId="0" fontId="2" fillId="0" borderId="0" xfId="0" applyFont="1">
      <alignment vertical="center"/>
    </xf>
    <xf numFmtId="0" fontId="6" fillId="0" borderId="1" xfId="0" applyFont="1" applyBorder="1" applyAlignment="1">
      <alignment vertical="center" wrapText="1"/>
    </xf>
    <xf numFmtId="3" fontId="6" fillId="0" borderId="1" xfId="0" applyNumberFormat="1" applyFont="1" applyBorder="1" applyAlignment="1">
      <alignment horizontal="right" vertical="center" wrapText="1"/>
    </xf>
    <xf numFmtId="0" fontId="6" fillId="0" borderId="1" xfId="0" applyFont="1" applyBorder="1" applyAlignment="1">
      <alignment horizontal="right" vertical="center" wrapText="1"/>
    </xf>
    <xf numFmtId="0" fontId="0" fillId="0" borderId="0" xfId="0" applyAlignment="1">
      <alignment horizontal="center" vertical="center"/>
    </xf>
    <xf numFmtId="0" fontId="0" fillId="2" borderId="1" xfId="0" applyFill="1" applyBorder="1">
      <alignment vertical="center"/>
    </xf>
    <xf numFmtId="0" fontId="8" fillId="0" borderId="0" xfId="0" applyFont="1">
      <alignment vertical="center"/>
    </xf>
    <xf numFmtId="0" fontId="7" fillId="0" borderId="0" xfId="0" applyFont="1" applyAlignment="1">
      <alignment vertical="center" wrapText="1"/>
    </xf>
    <xf numFmtId="0" fontId="12" fillId="0" borderId="0" xfId="0" applyFont="1">
      <alignment vertical="center"/>
    </xf>
    <xf numFmtId="0" fontId="9" fillId="0" borderId="0" xfId="0" applyFont="1" applyAlignment="1">
      <alignment horizontal="center" vertical="center" wrapText="1"/>
    </xf>
    <xf numFmtId="0" fontId="9" fillId="0" borderId="0" xfId="0" applyFont="1" applyAlignment="1">
      <alignment vertical="center" wrapText="1"/>
    </xf>
    <xf numFmtId="0" fontId="11" fillId="0" borderId="0" xfId="0" applyFont="1">
      <alignment vertical="center"/>
    </xf>
    <xf numFmtId="0" fontId="8" fillId="0" borderId="1" xfId="0" applyFont="1" applyBorder="1">
      <alignment vertical="center"/>
    </xf>
    <xf numFmtId="0" fontId="13" fillId="0" borderId="0" xfId="0" applyFont="1" applyAlignment="1">
      <alignment vertical="center" wrapText="1"/>
    </xf>
    <xf numFmtId="0" fontId="15" fillId="0" borderId="0" xfId="0" applyFont="1">
      <alignment vertical="center"/>
    </xf>
    <xf numFmtId="176" fontId="0" fillId="0" borderId="0" xfId="0" applyNumberFormat="1">
      <alignment vertical="center"/>
    </xf>
    <xf numFmtId="176" fontId="2" fillId="0" borderId="0" xfId="0" applyNumberFormat="1" applyFont="1">
      <alignment vertical="center"/>
    </xf>
    <xf numFmtId="176" fontId="8" fillId="0" borderId="0" xfId="0" applyNumberFormat="1" applyFont="1">
      <alignment vertical="center"/>
    </xf>
    <xf numFmtId="176" fontId="11" fillId="0" borderId="0" xfId="0" applyNumberFormat="1" applyFont="1">
      <alignment vertical="center"/>
    </xf>
    <xf numFmtId="176" fontId="11" fillId="0" borderId="1" xfId="0" applyNumberFormat="1" applyFont="1" applyBorder="1">
      <alignment vertical="center"/>
    </xf>
    <xf numFmtId="176" fontId="11" fillId="0" borderId="2" xfId="0" applyNumberFormat="1" applyFont="1" applyBorder="1">
      <alignment vertical="center"/>
    </xf>
    <xf numFmtId="176" fontId="10" fillId="0" borderId="0" xfId="0" applyNumberFormat="1" applyFont="1">
      <alignment vertical="center"/>
    </xf>
    <xf numFmtId="176" fontId="13" fillId="0" borderId="0" xfId="0" applyNumberFormat="1" applyFont="1" applyAlignment="1">
      <alignment vertical="center" wrapText="1"/>
    </xf>
    <xf numFmtId="176" fontId="7" fillId="0" borderId="0" xfId="0" applyNumberFormat="1" applyFont="1">
      <alignment vertical="center"/>
    </xf>
    <xf numFmtId="176" fontId="16" fillId="0" borderId="0" xfId="0" applyNumberFormat="1" applyFont="1" applyAlignment="1">
      <alignment horizontal="center" vertical="center"/>
    </xf>
    <xf numFmtId="176" fontId="11" fillId="0" borderId="6" xfId="0" applyNumberFormat="1" applyFont="1" applyBorder="1">
      <alignment vertical="center"/>
    </xf>
    <xf numFmtId="176" fontId="13" fillId="0" borderId="0" xfId="0" applyNumberFormat="1" applyFont="1">
      <alignment vertical="center"/>
    </xf>
    <xf numFmtId="176" fontId="10" fillId="0" borderId="3" xfId="0" applyNumberFormat="1" applyFont="1" applyBorder="1">
      <alignment vertical="center"/>
    </xf>
    <xf numFmtId="0" fontId="10" fillId="0" borderId="1" xfId="0" applyFont="1" applyBorder="1" applyAlignment="1">
      <alignment horizontal="center" vertical="center"/>
    </xf>
    <xf numFmtId="176" fontId="7" fillId="0" borderId="0" xfId="0" quotePrefix="1" applyNumberFormat="1" applyFont="1">
      <alignment vertical="center"/>
    </xf>
    <xf numFmtId="0" fontId="17" fillId="0" borderId="0" xfId="0" applyFont="1">
      <alignment vertical="center"/>
    </xf>
    <xf numFmtId="176" fontId="17" fillId="0" borderId="0" xfId="0" applyNumberFormat="1" applyFont="1">
      <alignment vertical="center"/>
    </xf>
    <xf numFmtId="0" fontId="11" fillId="4" borderId="0" xfId="0" applyFont="1" applyFill="1" applyProtection="1">
      <alignment vertical="center"/>
      <protection locked="0"/>
    </xf>
    <xf numFmtId="0" fontId="13" fillId="0" borderId="0" xfId="0" applyFont="1">
      <alignment vertical="center"/>
    </xf>
    <xf numFmtId="0" fontId="20" fillId="0" borderId="0" xfId="0" applyFont="1" applyAlignment="1">
      <alignment vertical="center" wrapText="1"/>
    </xf>
    <xf numFmtId="176" fontId="11" fillId="0" borderId="1" xfId="0" applyNumberFormat="1" applyFont="1" applyBorder="1" applyAlignment="1">
      <alignment horizontal="center" vertical="center"/>
    </xf>
    <xf numFmtId="0" fontId="4" fillId="0" borderId="1" xfId="0" applyFont="1" applyBorder="1" applyAlignment="1">
      <alignment vertical="center" wrapText="1"/>
    </xf>
    <xf numFmtId="0" fontId="0" fillId="0" borderId="1" xfId="0" applyBorder="1">
      <alignment vertical="center"/>
    </xf>
    <xf numFmtId="0" fontId="0" fillId="0" borderId="6" xfId="0" applyBorder="1">
      <alignment vertical="center"/>
    </xf>
    <xf numFmtId="0" fontId="8" fillId="0" borderId="14" xfId="0" applyFont="1" applyBorder="1">
      <alignment vertical="center"/>
    </xf>
    <xf numFmtId="0" fontId="0" fillId="0" borderId="7" xfId="0" applyBorder="1">
      <alignment vertical="center"/>
    </xf>
    <xf numFmtId="0" fontId="4" fillId="0" borderId="15" xfId="0" applyFont="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8" fillId="0" borderId="20" xfId="0" applyFont="1" applyBorder="1">
      <alignment vertical="center"/>
    </xf>
    <xf numFmtId="0" fontId="4" fillId="0" borderId="19" xfId="0" applyFont="1" applyBorder="1" applyAlignment="1">
      <alignment vertical="center" wrapText="1"/>
    </xf>
    <xf numFmtId="0" fontId="8" fillId="0" borderId="21" xfId="0" applyFont="1" applyBorder="1">
      <alignment vertical="center"/>
    </xf>
    <xf numFmtId="0" fontId="0" fillId="0" borderId="22" xfId="0" applyBorder="1">
      <alignment vertical="center"/>
    </xf>
    <xf numFmtId="0" fontId="4" fillId="0" borderId="20" xfId="0" applyFont="1" applyBorder="1" applyAlignment="1">
      <alignment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10" fillId="0" borderId="4" xfId="0" applyFont="1" applyBorder="1" applyAlignment="1">
      <alignment vertical="center" shrinkToFit="1"/>
    </xf>
    <xf numFmtId="0" fontId="11" fillId="0" borderId="0" xfId="0" applyFont="1" applyAlignment="1">
      <alignment horizontal="center" vertical="center"/>
    </xf>
    <xf numFmtId="176" fontId="10" fillId="3" borderId="1" xfId="0" applyNumberFormat="1" applyFont="1" applyFill="1" applyBorder="1">
      <alignment vertical="center"/>
    </xf>
    <xf numFmtId="176" fontId="10" fillId="0" borderId="1" xfId="0" applyNumberFormat="1" applyFont="1" applyBorder="1">
      <alignment vertical="center"/>
    </xf>
    <xf numFmtId="176" fontId="10" fillId="4" borderId="1" xfId="0" applyNumberFormat="1" applyFont="1" applyFill="1" applyBorder="1" applyProtection="1">
      <alignment vertical="center"/>
      <protection locked="0"/>
    </xf>
    <xf numFmtId="0" fontId="10" fillId="0" borderId="0" xfId="0" applyFont="1" applyAlignment="1">
      <alignment horizontal="left" vertical="center"/>
    </xf>
    <xf numFmtId="0" fontId="7" fillId="0" borderId="0" xfId="0" applyFont="1">
      <alignment vertical="center"/>
    </xf>
    <xf numFmtId="0" fontId="10" fillId="0" borderId="0" xfId="0" applyFont="1">
      <alignment vertical="center"/>
    </xf>
    <xf numFmtId="0" fontId="22" fillId="0" borderId="0" xfId="0" applyFont="1">
      <alignment vertical="center"/>
    </xf>
    <xf numFmtId="0" fontId="10" fillId="0" borderId="1" xfId="0" applyFont="1" applyBorder="1">
      <alignment vertical="center"/>
    </xf>
    <xf numFmtId="179" fontId="10" fillId="8" borderId="1" xfId="0" applyNumberFormat="1" applyFont="1" applyFill="1" applyBorder="1">
      <alignment vertical="center"/>
    </xf>
    <xf numFmtId="177" fontId="10" fillId="9" borderId="1" xfId="0" applyNumberFormat="1" applyFont="1" applyFill="1" applyBorder="1">
      <alignment vertical="center"/>
    </xf>
    <xf numFmtId="176" fontId="10" fillId="9" borderId="1" xfId="0" applyNumberFormat="1" applyFont="1" applyFill="1" applyBorder="1" applyAlignment="1">
      <alignment horizontal="center" vertical="center"/>
    </xf>
    <xf numFmtId="176" fontId="10" fillId="6" borderId="1" xfId="0" applyNumberFormat="1" applyFont="1" applyFill="1" applyBorder="1" applyProtection="1">
      <alignment vertical="center"/>
      <protection locked="0"/>
    </xf>
    <xf numFmtId="176" fontId="10" fillId="9" borderId="1" xfId="0" applyNumberFormat="1" applyFont="1" applyFill="1" applyBorder="1">
      <alignment vertical="center"/>
    </xf>
    <xf numFmtId="177" fontId="8" fillId="0" borderId="0" xfId="0" applyNumberFormat="1" applyFont="1">
      <alignment vertical="center"/>
    </xf>
    <xf numFmtId="180" fontId="10" fillId="0" borderId="0" xfId="0" applyNumberFormat="1" applyFont="1">
      <alignment vertical="center"/>
    </xf>
    <xf numFmtId="181" fontId="10" fillId="0" borderId="0" xfId="0" applyNumberFormat="1" applyFont="1">
      <alignment vertical="center"/>
    </xf>
    <xf numFmtId="177" fontId="10" fillId="8" borderId="1" xfId="0" applyNumberFormat="1" applyFont="1" applyFill="1" applyBorder="1">
      <alignment vertical="center"/>
    </xf>
    <xf numFmtId="176" fontId="10" fillId="8" borderId="1" xfId="0" applyNumberFormat="1" applyFont="1" applyFill="1" applyBorder="1" applyAlignment="1">
      <alignment horizontal="center" vertical="center"/>
    </xf>
    <xf numFmtId="176" fontId="10" fillId="8" borderId="1" xfId="0" applyNumberFormat="1" applyFont="1" applyFill="1" applyBorder="1">
      <alignment vertical="center"/>
    </xf>
    <xf numFmtId="0" fontId="8" fillId="0" borderId="0" xfId="0" applyFont="1" applyAlignment="1">
      <alignment vertical="center" wrapText="1"/>
    </xf>
    <xf numFmtId="0" fontId="4" fillId="0" borderId="0" xfId="0" applyFont="1">
      <alignment vertical="center"/>
    </xf>
    <xf numFmtId="0" fontId="0" fillId="0" borderId="0" xfId="0" applyAlignment="1">
      <alignment horizontal="right" vertical="center"/>
    </xf>
    <xf numFmtId="0" fontId="23" fillId="0" borderId="0" xfId="0" applyFont="1" applyAlignment="1">
      <alignment vertical="center" wrapText="1"/>
    </xf>
    <xf numFmtId="0" fontId="0" fillId="10" borderId="1" xfId="0" applyFill="1" applyBorder="1">
      <alignment vertical="center"/>
    </xf>
    <xf numFmtId="0" fontId="0" fillId="0" borderId="29" xfId="0" applyBorder="1">
      <alignment vertical="center"/>
    </xf>
    <xf numFmtId="0" fontId="0" fillId="0" borderId="30" xfId="0" applyBorder="1">
      <alignment vertical="center"/>
    </xf>
    <xf numFmtId="0" fontId="24" fillId="0" borderId="1" xfId="0" applyFont="1" applyBorder="1">
      <alignment vertical="center"/>
    </xf>
    <xf numFmtId="182" fontId="27" fillId="10" borderId="1" xfId="0" applyNumberFormat="1" applyFont="1" applyFill="1" applyBorder="1">
      <alignment vertical="center"/>
    </xf>
    <xf numFmtId="0" fontId="0" fillId="10" borderId="6" xfId="0" applyFill="1" applyBorder="1">
      <alignment vertical="center"/>
    </xf>
    <xf numFmtId="0" fontId="0" fillId="0" borderId="31" xfId="0" applyBorder="1">
      <alignment vertical="center"/>
    </xf>
    <xf numFmtId="0" fontId="27" fillId="0" borderId="32" xfId="0" applyFont="1" applyBorder="1">
      <alignment vertical="center"/>
    </xf>
    <xf numFmtId="0" fontId="0" fillId="0" borderId="32" xfId="0" applyBorder="1">
      <alignment vertical="center"/>
    </xf>
    <xf numFmtId="0" fontId="28" fillId="0" borderId="34" xfId="0" applyFont="1"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0" xfId="0" applyAlignment="1">
      <alignment vertical="center" wrapText="1"/>
    </xf>
    <xf numFmtId="0" fontId="18" fillId="0" borderId="1" xfId="0" applyFont="1" applyBorder="1">
      <alignment vertical="center"/>
    </xf>
    <xf numFmtId="0" fontId="0" fillId="0" borderId="1" xfId="0" applyBorder="1" applyAlignment="1">
      <alignment horizontal="center" vertical="center"/>
    </xf>
    <xf numFmtId="10" fontId="0" fillId="0" borderId="1" xfId="0" applyNumberFormat="1" applyBorder="1">
      <alignment vertical="center"/>
    </xf>
    <xf numFmtId="0" fontId="29" fillId="0" borderId="0" xfId="0" applyFont="1">
      <alignment vertical="center"/>
    </xf>
    <xf numFmtId="176" fontId="10" fillId="11" borderId="1" xfId="0" applyNumberFormat="1" applyFont="1" applyFill="1" applyBorder="1" applyProtection="1">
      <alignment vertical="center"/>
      <protection locked="0"/>
    </xf>
    <xf numFmtId="176" fontId="10" fillId="11" borderId="1" xfId="0" applyNumberFormat="1" applyFont="1" applyFill="1" applyBorder="1" applyAlignment="1" applyProtection="1">
      <alignment horizontal="center" vertical="center"/>
      <protection locked="0"/>
    </xf>
    <xf numFmtId="176" fontId="31" fillId="0" borderId="3" xfId="0" applyNumberFormat="1" applyFont="1" applyBorder="1" applyAlignment="1">
      <alignment vertical="center" wrapText="1"/>
    </xf>
    <xf numFmtId="0" fontId="9" fillId="0" borderId="0" xfId="0" applyFont="1" applyAlignment="1">
      <alignment horizontal="left" vertical="center" wrapText="1"/>
    </xf>
    <xf numFmtId="176" fontId="13" fillId="0" borderId="0" xfId="0" applyNumberFormat="1" applyFont="1" applyAlignment="1">
      <alignment horizontal="left" vertical="center" wrapText="1"/>
    </xf>
    <xf numFmtId="49" fontId="11" fillId="0" borderId="0" xfId="0" applyNumberFormat="1" applyFont="1" applyAlignment="1">
      <alignment horizontal="right" vertical="center"/>
    </xf>
    <xf numFmtId="0" fontId="21" fillId="0" borderId="0" xfId="0" applyFont="1" applyAlignment="1">
      <alignment horizontal="left" vertical="center"/>
    </xf>
    <xf numFmtId="0" fontId="9" fillId="0" borderId="0" xfId="0" applyFont="1" applyAlignment="1">
      <alignment horizontal="left" vertical="center"/>
    </xf>
    <xf numFmtId="176" fontId="7" fillId="0" borderId="0" xfId="0" applyNumberFormat="1" applyFont="1" applyAlignment="1">
      <alignment horizontal="right" vertical="center"/>
    </xf>
    <xf numFmtId="176" fontId="13" fillId="0" borderId="0" xfId="0" applyNumberFormat="1" applyFont="1" applyAlignment="1">
      <alignment horizontal="left" vertical="center"/>
    </xf>
    <xf numFmtId="0" fontId="33" fillId="0" borderId="0" xfId="0" applyFont="1">
      <alignment vertical="center"/>
    </xf>
    <xf numFmtId="176" fontId="7" fillId="4" borderId="7" xfId="0" applyNumberFormat="1" applyFont="1" applyFill="1" applyBorder="1" applyAlignment="1" applyProtection="1">
      <alignment horizontal="left" vertical="top" wrapText="1"/>
      <protection locked="0"/>
    </xf>
    <xf numFmtId="176" fontId="7" fillId="4" borderId="8" xfId="0" applyNumberFormat="1" applyFont="1" applyFill="1" applyBorder="1" applyAlignment="1" applyProtection="1">
      <alignment horizontal="left" vertical="top" wrapText="1"/>
      <protection locked="0"/>
    </xf>
    <xf numFmtId="176" fontId="7" fillId="4" borderId="9" xfId="0" applyNumberFormat="1" applyFont="1" applyFill="1" applyBorder="1" applyAlignment="1" applyProtection="1">
      <alignment horizontal="left" vertical="top" wrapText="1"/>
      <protection locked="0"/>
    </xf>
    <xf numFmtId="176" fontId="7" fillId="4" borderId="10" xfId="0" applyNumberFormat="1" applyFont="1" applyFill="1" applyBorder="1" applyAlignment="1" applyProtection="1">
      <alignment horizontal="left" vertical="top" wrapText="1"/>
      <protection locked="0"/>
    </xf>
    <xf numFmtId="176" fontId="7" fillId="4" borderId="0" xfId="0" applyNumberFormat="1" applyFont="1" applyFill="1" applyAlignment="1" applyProtection="1">
      <alignment horizontal="left" vertical="top" wrapText="1"/>
      <protection locked="0"/>
    </xf>
    <xf numFmtId="176" fontId="7" fillId="4" borderId="11" xfId="0" applyNumberFormat="1" applyFont="1" applyFill="1" applyBorder="1" applyAlignment="1" applyProtection="1">
      <alignment horizontal="left" vertical="top" wrapText="1"/>
      <protection locked="0"/>
    </xf>
    <xf numFmtId="176" fontId="7" fillId="4" borderId="12" xfId="0" applyNumberFormat="1" applyFont="1" applyFill="1" applyBorder="1" applyAlignment="1" applyProtection="1">
      <alignment horizontal="left" vertical="top" wrapText="1"/>
      <protection locked="0"/>
    </xf>
    <xf numFmtId="176" fontId="7" fillId="4" borderId="3" xfId="0" applyNumberFormat="1" applyFont="1" applyFill="1" applyBorder="1" applyAlignment="1" applyProtection="1">
      <alignment horizontal="left" vertical="top" wrapText="1"/>
      <protection locked="0"/>
    </xf>
    <xf numFmtId="176" fontId="7" fillId="4" borderId="13" xfId="0" applyNumberFormat="1" applyFont="1" applyFill="1" applyBorder="1" applyAlignment="1" applyProtection="1">
      <alignment horizontal="left" vertical="top" wrapText="1"/>
      <protection locked="0"/>
    </xf>
    <xf numFmtId="0" fontId="11" fillId="0" borderId="2" xfId="0" applyFont="1" applyBorder="1" applyAlignment="1">
      <alignment horizontal="left" vertical="center" wrapText="1"/>
    </xf>
    <xf numFmtId="0" fontId="11" fillId="0" borderId="5" xfId="0" applyFont="1" applyBorder="1" applyAlignment="1">
      <alignment horizontal="left" vertical="center"/>
    </xf>
    <xf numFmtId="0" fontId="11" fillId="0" borderId="2" xfId="0" applyFont="1" applyBorder="1" applyAlignment="1">
      <alignment horizontal="left" vertical="center"/>
    </xf>
    <xf numFmtId="176" fontId="10" fillId="0" borderId="2" xfId="0" applyNumberFormat="1" applyFont="1" applyBorder="1" applyAlignment="1">
      <alignment vertical="center" shrinkToFit="1"/>
    </xf>
    <xf numFmtId="176" fontId="10" fillId="0" borderId="5" xfId="0" applyNumberFormat="1" applyFont="1" applyBorder="1" applyAlignment="1">
      <alignment vertical="center" shrinkToFit="1"/>
    </xf>
    <xf numFmtId="176" fontId="10" fillId="0" borderId="4" xfId="0" applyNumberFormat="1" applyFont="1" applyBorder="1" applyAlignment="1">
      <alignment vertical="center" shrinkToFit="1"/>
    </xf>
    <xf numFmtId="176" fontId="10" fillId="4" borderId="1" xfId="0" applyNumberFormat="1" applyFont="1" applyFill="1" applyBorder="1" applyAlignment="1" applyProtection="1">
      <alignment vertical="center" shrinkToFit="1"/>
      <protection locked="0"/>
    </xf>
    <xf numFmtId="176" fontId="10" fillId="6" borderId="1" xfId="0" applyNumberFormat="1" applyFont="1" applyFill="1" applyBorder="1" applyAlignment="1" applyProtection="1">
      <alignment vertical="center" shrinkToFit="1"/>
      <protection locked="0"/>
    </xf>
    <xf numFmtId="0" fontId="10" fillId="4" borderId="5" xfId="0" applyFont="1" applyFill="1" applyBorder="1" applyAlignment="1" applyProtection="1">
      <alignment horizontal="left" vertical="center" shrinkToFit="1"/>
      <protection locked="0"/>
    </xf>
    <xf numFmtId="0" fontId="10" fillId="4" borderId="3" xfId="0" applyFont="1" applyFill="1" applyBorder="1" applyAlignment="1" applyProtection="1">
      <alignment horizontal="left" vertical="center" shrinkToFit="1"/>
      <protection locked="0"/>
    </xf>
    <xf numFmtId="1" fontId="10" fillId="4" borderId="5" xfId="0" applyNumberFormat="1" applyFont="1" applyFill="1" applyBorder="1" applyAlignment="1" applyProtection="1">
      <alignment horizontal="left" vertical="center" shrinkToFit="1"/>
      <protection locked="0"/>
    </xf>
    <xf numFmtId="0" fontId="10" fillId="0" borderId="5" xfId="0" applyFont="1" applyBorder="1" applyAlignment="1" applyProtection="1">
      <alignment horizontal="left" vertical="center" shrinkToFit="1"/>
      <protection locked="0"/>
    </xf>
    <xf numFmtId="178" fontId="13" fillId="0" borderId="0" xfId="0" applyNumberFormat="1" applyFont="1" applyAlignment="1" applyProtection="1">
      <alignment horizontal="right" vertical="center"/>
      <protection locked="0"/>
    </xf>
    <xf numFmtId="178" fontId="18" fillId="0" borderId="0" xfId="0" applyNumberFormat="1" applyFont="1" applyAlignment="1" applyProtection="1">
      <alignment horizontal="right" vertical="center"/>
      <protection locked="0"/>
    </xf>
    <xf numFmtId="0" fontId="13" fillId="7" borderId="0" xfId="0" applyFont="1" applyFill="1" applyAlignment="1">
      <alignment vertical="center"/>
    </xf>
    <xf numFmtId="0" fontId="19" fillId="0" borderId="0" xfId="0" applyFont="1" applyAlignment="1">
      <alignment vertical="center"/>
    </xf>
    <xf numFmtId="0" fontId="32" fillId="4" borderId="5" xfId="1" applyFont="1" applyFill="1" applyBorder="1" applyAlignment="1" applyProtection="1">
      <alignment horizontal="left" vertical="center" shrinkToFit="1"/>
      <protection locked="0"/>
    </xf>
    <xf numFmtId="176" fontId="7" fillId="0" borderId="1" xfId="0" applyNumberFormat="1" applyFont="1" applyBorder="1" applyAlignment="1">
      <alignment horizontal="center" vertical="center"/>
    </xf>
    <xf numFmtId="177" fontId="10" fillId="5" borderId="2" xfId="0" applyNumberFormat="1" applyFont="1" applyFill="1" applyBorder="1" applyAlignment="1" applyProtection="1">
      <alignment horizontal="center" vertical="center" shrinkToFit="1"/>
      <protection locked="0"/>
    </xf>
    <xf numFmtId="177" fontId="10" fillId="5" borderId="5" xfId="0" applyNumberFormat="1" applyFont="1" applyFill="1" applyBorder="1" applyAlignment="1" applyProtection="1">
      <alignment horizontal="center" vertical="center" shrinkToFit="1"/>
      <protection locked="0"/>
    </xf>
    <xf numFmtId="177" fontId="10" fillId="5" borderId="4" xfId="0" applyNumberFormat="1" applyFont="1" applyFill="1" applyBorder="1" applyAlignment="1" applyProtection="1">
      <alignment horizontal="center" vertical="center" shrinkToFit="1"/>
      <protection locked="0"/>
    </xf>
    <xf numFmtId="0" fontId="7" fillId="7" borderId="8" xfId="0" applyFont="1" applyFill="1" applyBorder="1" applyAlignment="1">
      <alignment horizontal="right" vertical="top" wrapText="1"/>
    </xf>
    <xf numFmtId="0" fontId="0" fillId="0" borderId="8" xfId="0" applyBorder="1" applyAlignment="1">
      <alignment horizontal="right" vertical="top"/>
    </xf>
    <xf numFmtId="0" fontId="13" fillId="7" borderId="0" xfId="0" applyFont="1" applyFill="1" applyAlignment="1">
      <alignment vertical="center" wrapText="1"/>
    </xf>
    <xf numFmtId="176" fontId="10" fillId="3" borderId="2" xfId="0" applyNumberFormat="1" applyFont="1" applyFill="1" applyBorder="1" applyAlignment="1">
      <alignment horizontal="left" vertical="center"/>
    </xf>
    <xf numFmtId="176" fontId="10" fillId="3" borderId="4" xfId="0" applyNumberFormat="1" applyFont="1" applyFill="1" applyBorder="1" applyAlignment="1">
      <alignment horizontal="left" vertical="center"/>
    </xf>
    <xf numFmtId="176" fontId="10" fillId="3" borderId="1" xfId="0" applyNumberFormat="1" applyFont="1" applyFill="1" applyBorder="1" applyAlignment="1">
      <alignment vertical="center"/>
    </xf>
    <xf numFmtId="176" fontId="10" fillId="3" borderId="2" xfId="0" applyNumberFormat="1" applyFont="1" applyFill="1" applyBorder="1" applyAlignment="1">
      <alignment vertical="center"/>
    </xf>
    <xf numFmtId="176" fontId="10" fillId="3" borderId="4" xfId="0" applyNumberFormat="1" applyFont="1" applyFill="1" applyBorder="1" applyAlignment="1">
      <alignment vertical="center"/>
    </xf>
    <xf numFmtId="176" fontId="10" fillId="0" borderId="2" xfId="0" applyNumberFormat="1" applyFont="1" applyBorder="1" applyAlignment="1">
      <alignment horizontal="left" vertical="center"/>
    </xf>
    <xf numFmtId="176" fontId="10" fillId="0" borderId="4" xfId="0" applyNumberFormat="1" applyFont="1" applyBorder="1" applyAlignment="1">
      <alignment horizontal="left" vertical="center"/>
    </xf>
    <xf numFmtId="176" fontId="10" fillId="4" borderId="2" xfId="0" applyNumberFormat="1" applyFont="1" applyFill="1" applyBorder="1" applyAlignment="1" applyProtection="1">
      <alignment vertical="center"/>
      <protection locked="0"/>
    </xf>
    <xf numFmtId="176" fontId="10" fillId="4" borderId="4" xfId="0" applyNumberFormat="1" applyFont="1" applyFill="1" applyBorder="1" applyAlignment="1" applyProtection="1">
      <alignment vertical="center"/>
      <protection locked="0"/>
    </xf>
    <xf numFmtId="0" fontId="10" fillId="0" borderId="2" xfId="0" applyFont="1" applyBorder="1" applyAlignment="1">
      <alignment horizontal="left" vertical="center"/>
    </xf>
    <xf numFmtId="0" fontId="10" fillId="0" borderId="4" xfId="0" applyFont="1" applyBorder="1" applyAlignment="1">
      <alignment horizontal="left" vertical="center"/>
    </xf>
    <xf numFmtId="176" fontId="10" fillId="0" borderId="2" xfId="0" applyNumberFormat="1" applyFont="1" applyBorder="1" applyAlignment="1">
      <alignment vertical="center"/>
    </xf>
    <xf numFmtId="176" fontId="10" fillId="0" borderId="4" xfId="0" applyNumberFormat="1" applyFont="1" applyBorder="1" applyAlignment="1">
      <alignment vertical="center"/>
    </xf>
    <xf numFmtId="176" fontId="10" fillId="4" borderId="1" xfId="0" applyNumberFormat="1" applyFont="1" applyFill="1" applyBorder="1" applyAlignment="1" applyProtection="1">
      <alignment vertical="center"/>
      <protection locked="0"/>
    </xf>
    <xf numFmtId="0" fontId="7" fillId="0" borderId="0" xfId="0" applyFont="1" applyAlignment="1">
      <alignment vertical="center"/>
    </xf>
    <xf numFmtId="0" fontId="7" fillId="0" borderId="0" xfId="0" applyFont="1" applyAlignment="1">
      <alignment horizontal="left" vertical="center" wrapText="1" indent="1"/>
    </xf>
    <xf numFmtId="0" fontId="0" fillId="0" borderId="16" xfId="0" applyBorder="1" applyAlignment="1">
      <alignment vertical="center"/>
    </xf>
    <xf numFmtId="0" fontId="0" fillId="0" borderId="26" xfId="0" applyBorder="1" applyAlignment="1">
      <alignment vertical="center"/>
    </xf>
    <xf numFmtId="0" fontId="4" fillId="0" borderId="16" xfId="0" applyFont="1" applyBorder="1" applyAlignment="1">
      <alignment vertical="center" wrapText="1"/>
    </xf>
    <xf numFmtId="0" fontId="0" fillId="0" borderId="26" xfId="0" applyBorder="1" applyAlignment="1">
      <alignment vertical="center" wrapText="1"/>
    </xf>
    <xf numFmtId="0" fontId="4" fillId="0" borderId="24" xfId="0" applyFont="1" applyBorder="1" applyAlignment="1">
      <alignment vertical="center" wrapText="1"/>
    </xf>
    <xf numFmtId="0" fontId="0" fillId="0" borderId="25" xfId="0" applyBorder="1" applyAlignment="1">
      <alignment vertical="center" wrapText="1"/>
    </xf>
    <xf numFmtId="0" fontId="0" fillId="0" borderId="24"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10" fillId="7" borderId="2" xfId="0" applyFont="1" applyFill="1" applyBorder="1" applyAlignment="1" applyProtection="1">
      <alignment horizontal="right" vertical="center"/>
      <protection locked="0"/>
    </xf>
    <xf numFmtId="0" fontId="10" fillId="0" borderId="2" xfId="0" applyFont="1" applyBorder="1" applyAlignment="1">
      <alignment horizontal="right" vertical="center"/>
    </xf>
    <xf numFmtId="186" fontId="27" fillId="0" borderId="0" xfId="0" applyNumberFormat="1" applyFont="1">
      <alignment vertical="center"/>
    </xf>
    <xf numFmtId="0" fontId="0" fillId="0" borderId="33" xfId="0" applyBorder="1" applyAlignment="1">
      <alignment vertical="center" shrinkToFit="1"/>
    </xf>
  </cellXfs>
  <cellStyles count="2">
    <cellStyle name="ハイパーリンク" xfId="1" builtinId="8"/>
    <cellStyle name="標準" xfId="0" builtinId="0"/>
  </cellStyles>
  <dxfs count="5">
    <dxf>
      <fill>
        <patternFill>
          <bgColor theme="5" tint="0.79998168889431442"/>
        </patternFill>
      </fill>
    </dxf>
    <dxf>
      <fill>
        <patternFill>
          <bgColor rgb="FFFF0000"/>
        </patternFill>
      </fill>
    </dxf>
    <dxf>
      <fill>
        <patternFill>
          <bgColor rgb="FFFF0000"/>
        </patternFill>
      </fill>
    </dxf>
    <dxf>
      <fill>
        <patternFill>
          <bgColor theme="5" tint="0.79998168889431442"/>
        </patternFill>
      </fill>
    </dxf>
    <dxf>
      <fill>
        <patternFill>
          <bgColor rgb="FFFF00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xdr:col>
      <xdr:colOff>313765</xdr:colOff>
      <xdr:row>1</xdr:row>
      <xdr:rowOff>141941</xdr:rowOff>
    </xdr:from>
    <xdr:to>
      <xdr:col>9</xdr:col>
      <xdr:colOff>433293</xdr:colOff>
      <xdr:row>2</xdr:row>
      <xdr:rowOff>89648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879353" y="373529"/>
          <a:ext cx="694764" cy="179295"/>
        </a:xfrm>
        <a:prstGeom prst="rect">
          <a:avLst/>
        </a:prstGeom>
        <a:solidFill>
          <a:schemeClr val="accent2">
            <a:lumMod val="20000"/>
            <a:lumOff val="80000"/>
          </a:schemeClr>
        </a:solid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31750</xdr:colOff>
      <xdr:row>0</xdr:row>
      <xdr:rowOff>74085</xdr:rowOff>
    </xdr:from>
    <xdr:to>
      <xdr:col>13</xdr:col>
      <xdr:colOff>497415</xdr:colOff>
      <xdr:row>2</xdr:row>
      <xdr:rowOff>203730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577417" y="74085"/>
          <a:ext cx="3323165" cy="59531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別添シートから記載すること。</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オレンジ色つきセルを記入すること。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xdr:colOff>
      <xdr:row>12</xdr:row>
      <xdr:rowOff>1</xdr:rowOff>
    </xdr:from>
    <xdr:to>
      <xdr:col>11</xdr:col>
      <xdr:colOff>1416050</xdr:colOff>
      <xdr:row>18</xdr:row>
      <xdr:rowOff>222251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096626" y="2619376"/>
          <a:ext cx="8194674"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anose="02020609040205080304" pitchFamily="17" charset="-128"/>
              <a:ea typeface="ＭＳ 明朝" panose="02020609040205080304" pitchFamily="17" charset="-128"/>
            </a:rPr>
            <a:t>備考　</a:t>
          </a:r>
          <a:r>
            <a:rPr kumimoji="1" lang="ja-JP" altLang="en-US" sz="1400">
              <a:solidFill>
                <a:sysClr val="windowText" lastClr="000000"/>
              </a:solidFill>
              <a:latin typeface="ＭＳ 明朝" panose="02020609040205080304" pitchFamily="17" charset="-128"/>
              <a:ea typeface="ＭＳ 明朝" panose="02020609040205080304" pitchFamily="17" charset="-128"/>
            </a:rPr>
            <a:t>　</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１　基本的運用に係る申請基準値内での製造数量及び輸入承認・割当て数量の追加内示申請を  </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400">
              <a:solidFill>
                <a:sysClr val="windowText" lastClr="000000"/>
              </a:solidFill>
              <a:latin typeface="ＭＳ 明朝" panose="02020609040205080304" pitchFamily="17" charset="-128"/>
              <a:ea typeface="ＭＳ 明朝" panose="02020609040205080304" pitchFamily="17" charset="-128"/>
            </a:rPr>
            <a:t>      </a:t>
          </a:r>
          <a:r>
            <a:rPr kumimoji="1" lang="ja-JP" altLang="en-US" sz="1400">
              <a:solidFill>
                <a:sysClr val="windowText" lastClr="000000"/>
              </a:solidFill>
              <a:latin typeface="ＭＳ 明朝" panose="02020609040205080304" pitchFamily="17" charset="-128"/>
              <a:ea typeface="ＭＳ 明朝" panose="02020609040205080304" pitchFamily="17" charset="-128"/>
            </a:rPr>
            <a:t>適用する規制年について記載すること</a:t>
          </a:r>
          <a:r>
            <a:rPr kumimoji="1" lang="ja-JP" altLang="en-US" sz="1400">
              <a:latin typeface="ＭＳ 明朝" panose="02020609040205080304" pitchFamily="17" charset="-128"/>
              <a:ea typeface="ＭＳ 明朝" panose="02020609040205080304" pitchFamily="17" charset="-128"/>
            </a:rPr>
            <a:t>。</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２　輸入の変更を伴う申請者にあっては、当該承認に係る規制年度の輸入通関実績の裏書き　</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（写し）を添付すること。</a:t>
          </a:r>
          <a:endParaRPr kumimoji="1" lang="en-US" altLang="ja-JP" sz="14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0_&#12458;&#12478;&#12531;&#23652;&#20445;&#35703;&#31561;&#25512;&#36914;&#23460;/10%20&#12458;&#12478;&#12531;&#23652;&#20445;&#35703;&#27861;&#65288;&#19979;&#20140;&#30000;&#65289;/02%20&#35377;&#21487;&#31561;&#25163;&#32154;/&#35069;&#36896;&#12539;&#36664;&#20837;&#20869;&#31034;/2023&#35215;&#21046;&#24180;&#24230;/&#30003;&#35531;&#27096;&#24335;/&#65288;&#27096;&#24335;&#65297;&#65289;&#30003;&#35531;&#22522;&#28310;&#20516;&#12398;&#35373;&#23450;&#20006;&#12403;&#12395;&#35069;&#36896;&#25968;&#37327;&#21450;&#12403;&#36664;&#20837;&#25968;&#37327;&#12398;&#21106;&#24403;&#12390;&#20869;&#31034;&#30003;&#35531;&#26360;_2023&#88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提出様式"/>
      <sheetName val="別添１"/>
      <sheetName val="別添２"/>
      <sheetName val="バックシート"/>
      <sheetName val="出力リスト "/>
    </sheetNames>
    <sheetDataSet>
      <sheetData sheetId="0">
        <row r="27">
          <cell r="C27"/>
        </row>
      </sheetData>
      <sheetData sheetId="1">
        <row r="8">
          <cell r="J8" t="str">
            <v/>
          </cell>
          <cell r="K8" t="str">
            <v/>
          </cell>
          <cell r="L8" t="str">
            <v/>
          </cell>
        </row>
      </sheetData>
      <sheetData sheetId="2"/>
      <sheetData sheetId="3">
        <row r="3">
          <cell r="B3" t="str">
            <v>HFC-134</v>
          </cell>
          <cell r="C3">
            <v>1100</v>
          </cell>
        </row>
        <row r="4">
          <cell r="B4" t="str">
            <v>HFC-134a</v>
          </cell>
          <cell r="C4">
            <v>1430</v>
          </cell>
        </row>
        <row r="5">
          <cell r="B5" t="str">
            <v>HFC-143</v>
          </cell>
          <cell r="C5">
            <v>353</v>
          </cell>
        </row>
        <row r="6">
          <cell r="B6" t="str">
            <v>HFC-245fa</v>
          </cell>
          <cell r="C6">
            <v>1030</v>
          </cell>
        </row>
        <row r="7">
          <cell r="B7" t="str">
            <v>HFC-365mfc</v>
          </cell>
          <cell r="C7">
            <v>794</v>
          </cell>
        </row>
        <row r="8">
          <cell r="B8" t="str">
            <v>HFC-227ea</v>
          </cell>
          <cell r="C8">
            <v>3220</v>
          </cell>
        </row>
        <row r="9">
          <cell r="B9" t="str">
            <v>HFC-236cb</v>
          </cell>
          <cell r="C9">
            <v>1340</v>
          </cell>
        </row>
        <row r="10">
          <cell r="B10" t="str">
            <v>HFC-236ea</v>
          </cell>
          <cell r="C10">
            <v>1370</v>
          </cell>
        </row>
        <row r="11">
          <cell r="B11" t="str">
            <v>HFC-236fa</v>
          </cell>
          <cell r="C11">
            <v>9810</v>
          </cell>
        </row>
        <row r="12">
          <cell r="B12" t="str">
            <v>HFC-245ca</v>
          </cell>
          <cell r="C12">
            <v>693</v>
          </cell>
        </row>
        <row r="13">
          <cell r="B13" t="str">
            <v>HFC-43-10mee</v>
          </cell>
          <cell r="C13">
            <v>1640</v>
          </cell>
        </row>
        <row r="14">
          <cell r="B14" t="str">
            <v>HFC-32</v>
          </cell>
          <cell r="C14">
            <v>675</v>
          </cell>
        </row>
        <row r="15">
          <cell r="B15" t="str">
            <v>HFC-125</v>
          </cell>
          <cell r="C15">
            <v>3500</v>
          </cell>
        </row>
        <row r="16">
          <cell r="B16" t="str">
            <v>HFC-143a</v>
          </cell>
          <cell r="C16">
            <v>4470</v>
          </cell>
        </row>
        <row r="17">
          <cell r="B17" t="str">
            <v>HFC-41</v>
          </cell>
          <cell r="C17">
            <v>92</v>
          </cell>
        </row>
        <row r="18">
          <cell r="B18" t="str">
            <v>HFC-152</v>
          </cell>
          <cell r="C18">
            <v>53</v>
          </cell>
        </row>
        <row r="19">
          <cell r="B19" t="str">
            <v>HFC-152a</v>
          </cell>
          <cell r="C19">
            <v>124</v>
          </cell>
        </row>
        <row r="20">
          <cell r="B20" t="str">
            <v>HFC-23</v>
          </cell>
          <cell r="C20">
            <v>14800</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AC48"/>
  <sheetViews>
    <sheetView showGridLines="0" tabSelected="1" view="pageBreakPreview" topLeftCell="D1" zoomScale="85" zoomScaleNormal="85" zoomScaleSheetLayoutView="85" workbookViewId="0">
      <selection activeCell="I7" sqref="I7"/>
    </sheetView>
  </sheetViews>
  <sheetFormatPr defaultRowHeight="18.75"/>
  <cols>
    <col min="1" max="1" width="1.5" customWidth="1"/>
    <col min="2" max="2" width="9.875" customWidth="1"/>
    <col min="3" max="3" width="7.5" customWidth="1"/>
    <col min="4" max="4" width="7" customWidth="1"/>
    <col min="5" max="5" width="8.25" customWidth="1"/>
    <col min="6" max="6" width="8.5" customWidth="1"/>
    <col min="7" max="7" width="8.375" customWidth="1"/>
    <col min="8" max="8" width="10.25" customWidth="1"/>
    <col min="9" max="14" width="9.125" customWidth="1"/>
    <col min="21" max="21" width="16.5" customWidth="1"/>
    <col min="22" max="22" width="10.875" customWidth="1"/>
    <col min="24" max="24" width="28" customWidth="1"/>
    <col min="25" max="25" width="20" customWidth="1"/>
    <col min="26" max="28" width="9" style="4"/>
  </cols>
  <sheetData>
    <row r="2" spans="2:29">
      <c r="B2" s="61" t="s">
        <v>0</v>
      </c>
    </row>
    <row r="3" spans="2:29">
      <c r="C3" s="10"/>
      <c r="D3" s="10"/>
      <c r="E3" s="10"/>
      <c r="F3" s="10"/>
      <c r="G3" s="10"/>
      <c r="H3" s="10"/>
      <c r="I3" s="10"/>
      <c r="J3" s="10"/>
      <c r="K3" s="10"/>
      <c r="L3" s="10"/>
      <c r="M3" s="10"/>
      <c r="N3" s="10"/>
    </row>
    <row r="4" spans="2:29" ht="23.45" customHeight="1">
      <c r="B4" s="10"/>
      <c r="C4" s="105" t="s">
        <v>1</v>
      </c>
      <c r="D4" s="102"/>
      <c r="E4" s="102"/>
      <c r="F4" s="102"/>
      <c r="G4" s="102"/>
      <c r="H4" s="102"/>
      <c r="I4" s="102"/>
      <c r="J4" s="102"/>
      <c r="K4" s="102"/>
      <c r="L4" s="102"/>
      <c r="M4" s="102"/>
      <c r="N4" s="10"/>
      <c r="Q4" s="14"/>
      <c r="R4" s="14"/>
      <c r="S4" s="14"/>
      <c r="T4" s="14"/>
      <c r="U4" s="14"/>
      <c r="V4" s="14"/>
      <c r="W4" s="14"/>
      <c r="X4" s="14"/>
    </row>
    <row r="5" spans="2:29" ht="23.45" customHeight="1">
      <c r="B5" s="10"/>
      <c r="C5" s="106" t="s">
        <v>2</v>
      </c>
      <c r="D5" s="102"/>
      <c r="E5" s="102"/>
      <c r="F5" s="102"/>
      <c r="G5" s="102"/>
      <c r="H5" s="102"/>
      <c r="I5" s="102"/>
      <c r="J5" s="102"/>
      <c r="K5" s="102"/>
      <c r="L5" s="102"/>
      <c r="M5" s="102"/>
      <c r="N5" s="10"/>
      <c r="P5" s="14"/>
      <c r="Q5" s="14"/>
      <c r="R5" s="14"/>
      <c r="S5" s="14"/>
      <c r="T5" s="14"/>
      <c r="U5" s="14"/>
      <c r="V5" s="14"/>
      <c r="W5" s="14"/>
      <c r="X5" s="14"/>
      <c r="Z5" s="109"/>
      <c r="AA5" s="109"/>
      <c r="AB5" s="109"/>
    </row>
    <row r="6" spans="2:29" ht="18.600000000000001" customHeight="1">
      <c r="B6" s="10"/>
      <c r="C6" s="13"/>
      <c r="D6" s="13"/>
      <c r="E6" s="13"/>
      <c r="F6" s="13"/>
      <c r="G6" s="13"/>
      <c r="H6" s="13"/>
      <c r="I6" s="13"/>
      <c r="J6" s="13"/>
      <c r="K6" s="13"/>
      <c r="L6" s="10"/>
      <c r="M6" s="10"/>
      <c r="N6" s="10"/>
      <c r="Z6" s="109"/>
      <c r="AA6" s="109"/>
      <c r="AB6" s="109"/>
    </row>
    <row r="7" spans="2:29">
      <c r="B7" s="10"/>
      <c r="C7" s="10"/>
      <c r="D7" s="10"/>
      <c r="E7" s="10"/>
      <c r="F7" s="10"/>
      <c r="G7" s="10"/>
      <c r="H7" s="10"/>
      <c r="I7" s="36"/>
      <c r="J7" s="57" t="s">
        <v>3</v>
      </c>
      <c r="K7" s="36"/>
      <c r="L7" s="57" t="s">
        <v>4</v>
      </c>
      <c r="M7" s="36"/>
      <c r="N7" s="57" t="s">
        <v>5</v>
      </c>
      <c r="Z7" s="34">
        <v>2018</v>
      </c>
      <c r="AA7" s="34">
        <v>1</v>
      </c>
      <c r="AB7" s="34">
        <v>1</v>
      </c>
      <c r="AC7" s="34"/>
    </row>
    <row r="8" spans="2:29" ht="18.75" customHeight="1">
      <c r="B8" s="10"/>
      <c r="C8" s="10"/>
      <c r="D8" s="10"/>
      <c r="E8" s="10"/>
      <c r="F8" s="10"/>
      <c r="G8" s="10"/>
      <c r="H8" s="10"/>
      <c r="N8" s="57"/>
      <c r="Z8" s="34">
        <v>2019</v>
      </c>
      <c r="AA8" s="34">
        <v>2</v>
      </c>
      <c r="AB8" s="34">
        <v>2</v>
      </c>
      <c r="AC8" s="34"/>
    </row>
    <row r="9" spans="2:29" ht="21">
      <c r="B9" s="10"/>
      <c r="C9" s="12" t="s">
        <v>6</v>
      </c>
      <c r="D9" s="10"/>
      <c r="E9" s="10"/>
      <c r="F9" s="10"/>
      <c r="G9" s="10"/>
      <c r="H9" s="10"/>
      <c r="I9" s="10"/>
      <c r="J9" s="10"/>
      <c r="K9" s="10"/>
      <c r="L9" s="10"/>
      <c r="M9" s="10"/>
      <c r="N9" s="10"/>
      <c r="O9" s="1"/>
      <c r="P9" s="1"/>
      <c r="Q9" s="1"/>
      <c r="R9" s="1"/>
      <c r="Z9" s="34">
        <v>2020</v>
      </c>
      <c r="AA9" s="34">
        <v>3</v>
      </c>
      <c r="AB9" s="34">
        <v>3</v>
      </c>
      <c r="AC9" s="34"/>
    </row>
    <row r="10" spans="2:29" ht="21">
      <c r="B10" s="10"/>
      <c r="C10" s="12"/>
      <c r="D10" s="10"/>
      <c r="E10" s="10"/>
      <c r="F10" s="10"/>
      <c r="G10" s="10"/>
      <c r="H10" s="10"/>
      <c r="I10" s="10"/>
      <c r="J10" s="10"/>
      <c r="K10" s="10"/>
      <c r="L10" s="10"/>
      <c r="M10" s="10"/>
      <c r="N10" s="10"/>
      <c r="Z10" s="34">
        <v>2021</v>
      </c>
      <c r="AA10" s="34">
        <v>4</v>
      </c>
      <c r="AB10" s="34">
        <v>4</v>
      </c>
      <c r="AC10" s="34"/>
    </row>
    <row r="11" spans="2:29" ht="18.95" customHeight="1">
      <c r="B11" s="10"/>
      <c r="C11" s="10"/>
      <c r="D11" s="10"/>
      <c r="E11" s="10"/>
      <c r="F11" s="10"/>
      <c r="G11" s="15" t="s">
        <v>7</v>
      </c>
      <c r="I11" s="15"/>
      <c r="J11" s="128"/>
      <c r="K11" s="128"/>
      <c r="L11" s="128"/>
      <c r="M11" s="128"/>
      <c r="N11" s="128"/>
      <c r="Z11" s="34">
        <v>2022</v>
      </c>
      <c r="AA11" s="34">
        <v>5</v>
      </c>
      <c r="AB11" s="34">
        <v>5</v>
      </c>
      <c r="AC11" s="34"/>
    </row>
    <row r="12" spans="2:29" ht="18.95" customHeight="1">
      <c r="B12" s="10"/>
      <c r="C12" s="10"/>
      <c r="D12" s="10"/>
      <c r="E12" s="10"/>
      <c r="F12" s="10"/>
      <c r="G12" s="15" t="s">
        <v>8</v>
      </c>
      <c r="I12" s="15"/>
      <c r="J12" s="127"/>
      <c r="K12" s="130"/>
      <c r="L12" s="130"/>
      <c r="M12" s="130"/>
      <c r="N12" s="130"/>
      <c r="O12" s="18"/>
      <c r="Z12" s="34">
        <v>2023</v>
      </c>
      <c r="AA12" s="34">
        <v>6</v>
      </c>
      <c r="AB12" s="34">
        <v>6</v>
      </c>
      <c r="AC12" s="34"/>
    </row>
    <row r="13" spans="2:29" ht="18.95" customHeight="1">
      <c r="B13" s="10"/>
      <c r="C13" s="10"/>
      <c r="D13" s="10"/>
      <c r="E13" s="10"/>
      <c r="F13" s="10"/>
      <c r="G13" s="15" t="s">
        <v>9</v>
      </c>
      <c r="I13" s="15"/>
      <c r="J13" s="129"/>
      <c r="K13" s="129"/>
      <c r="L13" s="129"/>
      <c r="M13" s="129"/>
      <c r="N13" s="129"/>
      <c r="O13" s="18"/>
      <c r="Z13" s="34">
        <v>2024</v>
      </c>
      <c r="AA13" s="34">
        <v>7</v>
      </c>
      <c r="AB13" s="34">
        <v>7</v>
      </c>
      <c r="AC13" s="34"/>
    </row>
    <row r="14" spans="2:29" ht="18.95" customHeight="1">
      <c r="B14" s="10"/>
      <c r="C14" s="10"/>
      <c r="D14" s="10"/>
      <c r="E14" s="10"/>
      <c r="F14" s="10"/>
      <c r="G14" s="15" t="s">
        <v>10</v>
      </c>
      <c r="I14" s="15"/>
      <c r="J14" s="127"/>
      <c r="K14" s="127"/>
      <c r="L14" s="127"/>
      <c r="M14" s="127"/>
      <c r="N14" s="127"/>
      <c r="Z14" s="34">
        <v>2025</v>
      </c>
      <c r="AA14" s="34">
        <v>8</v>
      </c>
      <c r="AB14" s="34">
        <v>8</v>
      </c>
      <c r="AC14" s="34"/>
    </row>
    <row r="15" spans="2:29" ht="18.95" customHeight="1">
      <c r="B15" s="10"/>
      <c r="C15" s="10"/>
      <c r="D15" s="10"/>
      <c r="E15" s="10"/>
      <c r="F15" s="10"/>
      <c r="G15" s="15"/>
      <c r="I15" s="15"/>
      <c r="J15" s="127"/>
      <c r="K15" s="130"/>
      <c r="L15" s="130"/>
      <c r="M15" s="130"/>
      <c r="N15" s="130"/>
      <c r="Z15" s="34">
        <v>2026</v>
      </c>
      <c r="AA15" s="34">
        <v>9</v>
      </c>
      <c r="AB15" s="34">
        <v>9</v>
      </c>
      <c r="AC15" s="34"/>
    </row>
    <row r="16" spans="2:29" ht="18.95" customHeight="1">
      <c r="B16" s="10"/>
      <c r="C16" s="10"/>
      <c r="D16" s="10"/>
      <c r="E16" s="10"/>
      <c r="F16" s="10"/>
      <c r="G16" s="10"/>
      <c r="I16" s="10"/>
      <c r="J16" s="127"/>
      <c r="K16" s="127"/>
      <c r="L16" s="127"/>
      <c r="M16" s="127"/>
      <c r="N16" s="127"/>
      <c r="Z16" s="34">
        <v>2027</v>
      </c>
      <c r="AA16" s="34">
        <v>10</v>
      </c>
      <c r="AB16" s="34">
        <v>10</v>
      </c>
      <c r="AC16" s="34"/>
    </row>
    <row r="17" spans="2:29" ht="18.95" customHeight="1">
      <c r="B17" s="10"/>
      <c r="C17" s="10"/>
      <c r="D17" s="10"/>
      <c r="E17" s="10"/>
      <c r="F17" s="10"/>
      <c r="G17" s="15" t="s">
        <v>11</v>
      </c>
      <c r="I17" s="10"/>
      <c r="J17" s="127"/>
      <c r="K17" s="127"/>
      <c r="L17" s="127"/>
      <c r="M17" s="127"/>
      <c r="N17" s="127"/>
      <c r="Z17" s="34">
        <v>2028</v>
      </c>
      <c r="AA17" s="34">
        <v>11</v>
      </c>
      <c r="AB17" s="34">
        <v>11</v>
      </c>
      <c r="AC17" s="34"/>
    </row>
    <row r="18" spans="2:29" ht="18.95" customHeight="1">
      <c r="B18" s="10"/>
      <c r="C18" s="10"/>
      <c r="D18" s="10"/>
      <c r="E18" s="10"/>
      <c r="F18" s="10"/>
      <c r="G18" s="15" t="s">
        <v>12</v>
      </c>
      <c r="I18" s="10"/>
      <c r="J18" s="127"/>
      <c r="K18" s="127"/>
      <c r="L18" s="127"/>
      <c r="M18" s="127"/>
      <c r="N18" s="127"/>
      <c r="Z18" s="34">
        <v>2029</v>
      </c>
      <c r="AA18" s="34">
        <v>12</v>
      </c>
      <c r="AB18" s="34">
        <v>12</v>
      </c>
      <c r="AC18" s="34"/>
    </row>
    <row r="19" spans="2:29" ht="18.95" customHeight="1">
      <c r="B19" s="10"/>
      <c r="C19" s="10"/>
      <c r="D19" s="10"/>
      <c r="E19" s="10"/>
      <c r="F19" s="10"/>
      <c r="G19" s="15" t="s">
        <v>13</v>
      </c>
      <c r="I19" s="10"/>
      <c r="J19" s="135"/>
      <c r="K19" s="127"/>
      <c r="L19" s="127"/>
      <c r="M19" s="127"/>
      <c r="N19" s="127"/>
      <c r="Z19" s="34">
        <v>2030</v>
      </c>
      <c r="AA19" s="34"/>
      <c r="AB19" s="34">
        <v>13</v>
      </c>
      <c r="AC19" s="34"/>
    </row>
    <row r="20" spans="2:29" ht="37.5" customHeight="1">
      <c r="B20" s="10"/>
      <c r="C20" s="11"/>
      <c r="D20" s="11"/>
      <c r="E20" s="11"/>
      <c r="F20" s="11"/>
      <c r="G20" s="11"/>
      <c r="H20" s="11"/>
      <c r="I20" s="11"/>
      <c r="J20" s="140"/>
      <c r="K20" s="141"/>
      <c r="L20" s="141"/>
      <c r="M20" s="141"/>
      <c r="N20" s="141"/>
      <c r="Z20" s="34">
        <v>2031</v>
      </c>
      <c r="AA20" s="34"/>
      <c r="AB20" s="34">
        <v>14</v>
      </c>
      <c r="AC20" s="34"/>
    </row>
    <row r="21" spans="2:29" ht="29.25" customHeight="1">
      <c r="B21" s="10"/>
      <c r="C21" s="131" t="str">
        <f>IF($I$7="","",DBCS($I$7))</f>
        <v/>
      </c>
      <c r="D21" s="132"/>
      <c r="E21" s="133" t="s">
        <v>159</v>
      </c>
      <c r="F21" s="134"/>
      <c r="G21" s="134"/>
      <c r="H21" s="134"/>
      <c r="I21" s="134"/>
      <c r="J21" s="134"/>
      <c r="K21" s="134"/>
      <c r="L21" s="134"/>
      <c r="M21" s="134"/>
      <c r="N21" s="134"/>
      <c r="Z21" s="34">
        <v>2032</v>
      </c>
      <c r="AA21" s="34"/>
      <c r="AB21" s="34">
        <v>15</v>
      </c>
      <c r="AC21" s="34"/>
    </row>
    <row r="22" spans="2:29" ht="29.25" customHeight="1">
      <c r="B22" s="10"/>
      <c r="C22" s="142" t="s">
        <v>160</v>
      </c>
      <c r="D22" s="134"/>
      <c r="E22" s="134"/>
      <c r="F22" s="134"/>
      <c r="G22" s="134"/>
      <c r="H22" s="134"/>
      <c r="I22" s="134"/>
      <c r="J22" s="134"/>
      <c r="K22" s="134"/>
      <c r="L22" s="134"/>
      <c r="M22" s="134"/>
      <c r="N22" s="134"/>
      <c r="Z22" s="34">
        <v>2033</v>
      </c>
      <c r="AA22" s="34"/>
      <c r="AB22" s="34">
        <v>16</v>
      </c>
      <c r="AC22" s="34"/>
    </row>
    <row r="23" spans="2:29" ht="18" customHeight="1">
      <c r="B23" s="10"/>
      <c r="C23" s="11"/>
      <c r="D23" s="11"/>
      <c r="E23" s="11"/>
      <c r="F23" s="11"/>
      <c r="G23" s="11"/>
      <c r="H23" s="11"/>
      <c r="I23" s="11"/>
      <c r="J23" s="11"/>
      <c r="K23" s="11"/>
      <c r="L23" s="11"/>
      <c r="M23" s="11"/>
      <c r="N23" s="10"/>
      <c r="Z23" s="34">
        <v>2034</v>
      </c>
      <c r="AA23" s="34"/>
      <c r="AB23" s="34">
        <v>17</v>
      </c>
      <c r="AC23" s="34"/>
    </row>
    <row r="24" spans="2:29" ht="25.5" customHeight="1">
      <c r="B24" s="104" t="s">
        <v>14</v>
      </c>
      <c r="C24" s="37" t="s">
        <v>15</v>
      </c>
      <c r="E24" s="11"/>
      <c r="F24" s="11"/>
      <c r="G24" s="11"/>
      <c r="H24" s="11"/>
      <c r="I24" s="11"/>
      <c r="J24" s="11"/>
      <c r="K24" s="11"/>
      <c r="L24" s="11"/>
      <c r="M24" s="11"/>
      <c r="N24" s="10"/>
      <c r="Z24" s="34"/>
      <c r="AA24" s="34"/>
      <c r="AB24" s="34">
        <v>18</v>
      </c>
      <c r="AC24" s="34"/>
    </row>
    <row r="25" spans="2:29" ht="26.25" customHeight="1">
      <c r="B25" s="10"/>
      <c r="C25" s="137"/>
      <c r="D25" s="138"/>
      <c r="E25" s="138"/>
      <c r="F25" s="138"/>
      <c r="G25" s="138"/>
      <c r="H25" s="139"/>
      <c r="I25" s="11"/>
      <c r="J25" s="11"/>
      <c r="K25" s="11"/>
      <c r="L25" s="11"/>
      <c r="M25" s="10"/>
      <c r="Y25" s="34">
        <v>2035</v>
      </c>
      <c r="Z25" s="35"/>
      <c r="AA25" s="35"/>
      <c r="AB25" s="34">
        <v>19</v>
      </c>
    </row>
    <row r="26" spans="2:29" ht="18" customHeight="1">
      <c r="B26" s="10"/>
      <c r="C26" s="38"/>
      <c r="D26" s="11"/>
      <c r="E26" s="11"/>
      <c r="F26" s="11"/>
      <c r="G26" s="11"/>
      <c r="H26" s="11"/>
      <c r="I26" s="11"/>
      <c r="J26" s="11"/>
      <c r="K26" s="11"/>
      <c r="L26" s="11"/>
      <c r="M26" s="11"/>
      <c r="N26" s="10"/>
      <c r="Z26" s="35"/>
      <c r="AA26" s="35"/>
      <c r="AB26" s="34">
        <v>20</v>
      </c>
      <c r="AC26" s="34"/>
    </row>
    <row r="27" spans="2:29" s="19" customFormat="1">
      <c r="B27" s="104" t="s">
        <v>16</v>
      </c>
      <c r="C27" s="37" t="s">
        <v>17</v>
      </c>
      <c r="D27" s="21"/>
      <c r="E27" s="21"/>
      <c r="F27" s="21"/>
      <c r="G27" s="21"/>
      <c r="H27" s="21"/>
      <c r="I27" s="21"/>
      <c r="J27" s="21"/>
      <c r="K27" s="21"/>
      <c r="L27" s="21"/>
      <c r="M27" s="21"/>
      <c r="N27" s="21"/>
      <c r="P27" s="19" t="s">
        <v>18</v>
      </c>
      <c r="Z27" s="34"/>
      <c r="AA27" s="34"/>
      <c r="AB27" s="34">
        <v>21</v>
      </c>
      <c r="AC27" s="35"/>
    </row>
    <row r="28" spans="2:29" s="19" customFormat="1">
      <c r="C28" s="22"/>
      <c r="H28" s="136" t="s">
        <v>19</v>
      </c>
      <c r="I28" s="136"/>
      <c r="J28" s="136"/>
      <c r="K28" s="136" t="s">
        <v>20</v>
      </c>
      <c r="L28" s="136"/>
      <c r="M28" s="136"/>
      <c r="Y28" s="34"/>
      <c r="Z28" s="34"/>
      <c r="AA28" s="34"/>
      <c r="AB28" s="34">
        <v>22</v>
      </c>
    </row>
    <row r="29" spans="2:29">
      <c r="B29" s="10"/>
      <c r="C29" s="119" t="s">
        <v>21</v>
      </c>
      <c r="D29" s="120"/>
      <c r="E29" s="120"/>
      <c r="F29" s="120"/>
      <c r="G29" s="120"/>
      <c r="H29" s="125"/>
      <c r="I29" s="125"/>
      <c r="J29" s="125"/>
      <c r="K29" s="122" t="str">
        <f>IF(別添１!J7="","",別添１!J7)</f>
        <v/>
      </c>
      <c r="L29" s="123"/>
      <c r="M29" s="124"/>
      <c r="Y29" s="34"/>
      <c r="Z29" s="34"/>
      <c r="AA29" s="34"/>
      <c r="AB29" s="34">
        <v>23</v>
      </c>
    </row>
    <row r="30" spans="2:29">
      <c r="B30" s="10"/>
      <c r="C30" s="121" t="s">
        <v>22</v>
      </c>
      <c r="D30" s="120"/>
      <c r="E30" s="120"/>
      <c r="F30" s="120"/>
      <c r="G30" s="120"/>
      <c r="H30" s="125"/>
      <c r="I30" s="125"/>
      <c r="J30" s="125"/>
      <c r="K30" s="122" t="str">
        <f>IF(別添１!J8="","",別添１!J8)</f>
        <v/>
      </c>
      <c r="L30" s="123"/>
      <c r="M30" s="124"/>
      <c r="Y30" s="34"/>
      <c r="Z30" s="34"/>
      <c r="AA30" s="35"/>
      <c r="AB30" s="34">
        <v>24</v>
      </c>
    </row>
    <row r="31" spans="2:29">
      <c r="B31" s="10"/>
      <c r="C31" s="121" t="s">
        <v>23</v>
      </c>
      <c r="D31" s="120"/>
      <c r="E31" s="120"/>
      <c r="F31" s="120"/>
      <c r="G31" s="120"/>
      <c r="H31" s="126"/>
      <c r="I31" s="126"/>
      <c r="J31" s="126"/>
      <c r="K31" s="122" t="str">
        <f>IF(別添１!J9="","",別添１!J9)</f>
        <v/>
      </c>
      <c r="L31" s="123"/>
      <c r="M31" s="124"/>
      <c r="Y31" s="34"/>
      <c r="Z31" s="35"/>
      <c r="AA31" s="35"/>
      <c r="AB31" s="34">
        <v>25</v>
      </c>
    </row>
    <row r="32" spans="2:29">
      <c r="B32" s="10"/>
      <c r="C32" s="15"/>
      <c r="D32" s="10"/>
      <c r="E32" s="10"/>
      <c r="F32" s="10"/>
      <c r="G32" s="10"/>
      <c r="H32" s="10"/>
      <c r="I32" s="10"/>
      <c r="J32" s="28"/>
      <c r="M32" s="107" t="s">
        <v>24</v>
      </c>
      <c r="N32" s="28"/>
      <c r="Z32" s="35"/>
      <c r="AA32" s="35"/>
      <c r="AB32" s="34">
        <v>26</v>
      </c>
      <c r="AC32" s="34"/>
    </row>
    <row r="33" spans="2:28" s="19" customFormat="1">
      <c r="Z33" s="35"/>
      <c r="AA33" s="35"/>
      <c r="AB33" s="34">
        <v>27</v>
      </c>
    </row>
    <row r="34" spans="2:28" s="19" customFormat="1">
      <c r="B34" s="104" t="s">
        <v>25</v>
      </c>
      <c r="C34" s="22" t="s">
        <v>26</v>
      </c>
      <c r="Z34" s="35"/>
      <c r="AA34" s="35"/>
      <c r="AB34" s="34">
        <v>28</v>
      </c>
    </row>
    <row r="35" spans="2:28" s="19" customFormat="1">
      <c r="C35" s="110"/>
      <c r="D35" s="111"/>
      <c r="E35" s="111"/>
      <c r="F35" s="111"/>
      <c r="G35" s="111"/>
      <c r="H35" s="111"/>
      <c r="I35" s="111"/>
      <c r="J35" s="111"/>
      <c r="K35" s="111"/>
      <c r="L35" s="111"/>
      <c r="M35" s="112"/>
      <c r="Y35" s="20"/>
      <c r="Z35" s="35"/>
      <c r="AA35" s="35"/>
      <c r="AB35" s="34">
        <v>29</v>
      </c>
    </row>
    <row r="36" spans="2:28" s="19" customFormat="1">
      <c r="C36" s="113"/>
      <c r="D36" s="114"/>
      <c r="E36" s="114"/>
      <c r="F36" s="114"/>
      <c r="G36" s="114"/>
      <c r="H36" s="114"/>
      <c r="I36" s="114"/>
      <c r="J36" s="114"/>
      <c r="K36" s="114"/>
      <c r="L36" s="114"/>
      <c r="M36" s="115"/>
      <c r="Y36" s="20"/>
      <c r="Z36" s="35"/>
      <c r="AA36" s="35"/>
      <c r="AB36" s="34">
        <v>30</v>
      </c>
    </row>
    <row r="37" spans="2:28" s="19" customFormat="1">
      <c r="C37" s="113"/>
      <c r="D37" s="114"/>
      <c r="E37" s="114"/>
      <c r="F37" s="114"/>
      <c r="G37" s="114"/>
      <c r="H37" s="114"/>
      <c r="I37" s="114"/>
      <c r="J37" s="114"/>
      <c r="K37" s="114"/>
      <c r="L37" s="114"/>
      <c r="M37" s="115"/>
      <c r="Y37" s="20"/>
      <c r="Z37" s="35"/>
      <c r="AA37" s="35"/>
      <c r="AB37" s="34">
        <v>31</v>
      </c>
    </row>
    <row r="38" spans="2:28" s="19" customFormat="1">
      <c r="C38" s="116"/>
      <c r="D38" s="117"/>
      <c r="E38" s="117"/>
      <c r="F38" s="117"/>
      <c r="G38" s="117"/>
      <c r="H38" s="117"/>
      <c r="I38" s="117"/>
      <c r="J38" s="117"/>
      <c r="K38" s="117"/>
      <c r="L38" s="117"/>
      <c r="M38" s="118"/>
      <c r="Y38" s="20"/>
      <c r="Z38" s="20"/>
      <c r="AA38" s="20"/>
      <c r="AB38" s="20"/>
    </row>
    <row r="39" spans="2:28" s="19" customFormat="1">
      <c r="Z39" s="20"/>
      <c r="AA39" s="20"/>
      <c r="AB39" s="20"/>
    </row>
    <row r="40" spans="2:28" s="19" customFormat="1" ht="18.95" customHeight="1">
      <c r="B40" s="104" t="s">
        <v>27</v>
      </c>
      <c r="C40" s="108" t="s">
        <v>28</v>
      </c>
      <c r="D40" s="103"/>
      <c r="E40" s="103"/>
      <c r="F40" s="103"/>
      <c r="G40" s="103"/>
      <c r="H40" s="103"/>
      <c r="I40" s="103"/>
      <c r="J40" s="103"/>
      <c r="K40" s="103"/>
      <c r="L40" s="103"/>
      <c r="M40" s="103"/>
      <c r="N40" s="103"/>
      <c r="Z40" s="20"/>
      <c r="AA40" s="20"/>
      <c r="AB40" s="20"/>
    </row>
    <row r="41" spans="2:28" s="19" customFormat="1">
      <c r="C41" s="108" t="s">
        <v>29</v>
      </c>
      <c r="D41" s="103"/>
      <c r="E41" s="103"/>
      <c r="F41" s="103"/>
      <c r="G41" s="103"/>
      <c r="H41" s="103"/>
      <c r="I41" s="103"/>
      <c r="J41" s="103"/>
      <c r="K41" s="103"/>
      <c r="L41" s="103"/>
      <c r="M41" s="103"/>
      <c r="N41" s="103"/>
      <c r="Z41" s="20"/>
      <c r="AA41" s="20"/>
      <c r="AB41" s="20"/>
    </row>
    <row r="42" spans="2:28" s="19" customFormat="1">
      <c r="Z42" s="20"/>
      <c r="AA42" s="20"/>
      <c r="AB42" s="4"/>
    </row>
    <row r="43" spans="2:28" s="19" customFormat="1">
      <c r="B43" s="22" t="s">
        <v>30</v>
      </c>
      <c r="C43" s="22"/>
      <c r="D43" s="22"/>
      <c r="E43" s="22"/>
      <c r="F43" s="22"/>
      <c r="G43" s="22"/>
      <c r="H43" s="22"/>
      <c r="I43" s="22"/>
      <c r="J43" s="22"/>
      <c r="K43" s="22"/>
      <c r="L43" s="22"/>
      <c r="M43" s="22"/>
      <c r="N43" s="22"/>
      <c r="Z43" s="20"/>
      <c r="AA43" s="20"/>
      <c r="AB43" s="4"/>
    </row>
    <row r="44" spans="2:28" s="19" customFormat="1">
      <c r="B44" s="22">
        <v>1</v>
      </c>
      <c r="C44" s="22" t="s">
        <v>31</v>
      </c>
      <c r="D44" s="22"/>
      <c r="E44" s="22"/>
      <c r="F44" s="22"/>
      <c r="G44" s="22"/>
      <c r="H44" s="22"/>
      <c r="I44" s="22"/>
      <c r="J44" s="22"/>
      <c r="K44" s="22"/>
      <c r="L44" s="22"/>
      <c r="M44" s="22"/>
      <c r="N44" s="22"/>
      <c r="Z44" s="4"/>
      <c r="AA44" s="4"/>
      <c r="AB44" s="4"/>
    </row>
    <row r="45" spans="2:28" s="19" customFormat="1">
      <c r="B45" s="22"/>
      <c r="C45" s="22" t="s">
        <v>32</v>
      </c>
      <c r="D45" s="22"/>
      <c r="E45" s="22"/>
      <c r="F45" s="22"/>
      <c r="G45" s="22"/>
      <c r="H45" s="22"/>
      <c r="I45" s="22"/>
      <c r="J45" s="22"/>
      <c r="K45" s="22"/>
      <c r="L45" s="22"/>
      <c r="M45" s="22"/>
      <c r="N45" s="22"/>
      <c r="Z45" s="4"/>
      <c r="AA45" s="4"/>
      <c r="AB45" s="4"/>
    </row>
    <row r="46" spans="2:28">
      <c r="B46" s="22">
        <v>2</v>
      </c>
      <c r="C46" s="15" t="s">
        <v>33</v>
      </c>
      <c r="D46" s="15"/>
      <c r="E46" s="15"/>
      <c r="F46" s="15"/>
      <c r="G46" s="15"/>
      <c r="H46" s="15"/>
      <c r="I46" s="15"/>
      <c r="J46" s="15"/>
      <c r="K46" s="15"/>
      <c r="L46" s="15"/>
      <c r="M46" s="15"/>
      <c r="N46" s="15"/>
    </row>
    <row r="47" spans="2:28">
      <c r="B47" s="22">
        <v>3</v>
      </c>
      <c r="C47" s="15" t="s">
        <v>34</v>
      </c>
      <c r="D47" s="15"/>
      <c r="E47" s="15"/>
      <c r="F47" s="15"/>
      <c r="G47" s="15"/>
      <c r="H47" s="15"/>
      <c r="I47" s="15"/>
      <c r="J47" s="15"/>
      <c r="K47" s="15"/>
      <c r="L47" s="15"/>
      <c r="M47" s="15"/>
      <c r="N47" s="15"/>
    </row>
    <row r="48" spans="2:28">
      <c r="B48" s="22">
        <v>4</v>
      </c>
      <c r="C48" s="15" t="s">
        <v>35</v>
      </c>
      <c r="D48" s="15"/>
      <c r="E48" s="15"/>
      <c r="F48" s="15"/>
      <c r="G48" s="15"/>
      <c r="H48" s="15"/>
      <c r="I48" s="15"/>
      <c r="J48" s="15"/>
      <c r="K48" s="15"/>
      <c r="L48" s="15"/>
      <c r="M48" s="15"/>
      <c r="N48" s="15"/>
    </row>
  </sheetData>
  <sheetProtection algorithmName="SHA-512" hashValue="ol6/zftD34PFjUeJaoMvAPIaIDQYiWpZ5E0Hnpkziv3ICHkFrUQoBMUH//JoBSgjjZiJ8tjiOjn12GsKwUorUw==" saltValue="jnxEQGvIamVa7LdutlrFSw==" spinCount="100000" sheet="1" objects="1" scenarios="1" formatCells="0" insertRows="0" deleteRows="0"/>
  <mergeCells count="26">
    <mergeCell ref="C21:D21"/>
    <mergeCell ref="E21:N21"/>
    <mergeCell ref="J18:N18"/>
    <mergeCell ref="J19:N19"/>
    <mergeCell ref="H28:J28"/>
    <mergeCell ref="K28:M28"/>
    <mergeCell ref="C25:H25"/>
    <mergeCell ref="J20:N20"/>
    <mergeCell ref="C22:N22"/>
    <mergeCell ref="J14:N14"/>
    <mergeCell ref="J16:N16"/>
    <mergeCell ref="J11:N11"/>
    <mergeCell ref="J17:N17"/>
    <mergeCell ref="J13:N13"/>
    <mergeCell ref="J15:N15"/>
    <mergeCell ref="J12:N12"/>
    <mergeCell ref="C35:M38"/>
    <mergeCell ref="C29:G29"/>
    <mergeCell ref="C30:G30"/>
    <mergeCell ref="C31:G31"/>
    <mergeCell ref="K29:M29"/>
    <mergeCell ref="K30:M30"/>
    <mergeCell ref="K31:M31"/>
    <mergeCell ref="H29:J29"/>
    <mergeCell ref="H30:J30"/>
    <mergeCell ref="H31:J31"/>
  </mergeCells>
  <phoneticPr fontId="1"/>
  <conditionalFormatting sqref="C30">
    <cfRule type="containsText" dxfId="4" priority="2" operator="containsText" text="要調整">
      <formula>NOT(ISERROR(SEARCH("要調整",C30)))</formula>
    </cfRule>
  </conditionalFormatting>
  <conditionalFormatting sqref="C21:D21">
    <cfRule type="expression" dxfId="3" priority="1">
      <formula>$C$21=""</formula>
    </cfRule>
  </conditionalFormatting>
  <dataValidations count="5">
    <dataValidation type="list" allowBlank="1" showInputMessage="1" showErrorMessage="1" sqref="I7" xr:uid="{00000000-0002-0000-0000-000000000000}">
      <formula1>$Z$14:$Z$19</formula1>
    </dataValidation>
    <dataValidation type="textLength" allowBlank="1" showInputMessage="1" showErrorMessage="1" error="13桁の法人番号を入力ください。" sqref="J13:N13" xr:uid="{92C5CBC8-7A59-40BD-B7E6-F0D094DF9D67}">
      <formula1>13</formula1>
      <formula2>13</formula2>
    </dataValidation>
    <dataValidation type="list" allowBlank="1" showInputMessage="1" showErrorMessage="1" sqref="R16" xr:uid="{00000000-0002-0000-0000-000002000000}">
      <formula1>$AB$7:$AB$36</formula1>
    </dataValidation>
    <dataValidation type="list" allowBlank="1" showInputMessage="1" showErrorMessage="1" sqref="M7" xr:uid="{81E49F2A-3B68-43CF-B212-4150947F6B1B}">
      <formula1>$AB$7:$AB$37</formula1>
    </dataValidation>
    <dataValidation type="list" allowBlank="1" showInputMessage="1" showErrorMessage="1" sqref="K7" xr:uid="{00000000-0002-0000-0000-000001000000}">
      <formula1>$AA$7:$AA$18</formula1>
    </dataValidation>
  </dataValidations>
  <pageMargins left="0.7" right="0.7" top="0.75" bottom="0.75" header="0.3" footer="0.3"/>
  <pageSetup paperSize="9" scale="70" fitToHeight="0" orientation="portrait" r:id="rId1"/>
  <headerFooter differentFirst="1"/>
  <ignoredErrors>
    <ignoredError sqref="B40 B34 B24 B2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L204"/>
  <sheetViews>
    <sheetView showGridLines="0" view="pageBreakPreview" zoomScale="70" zoomScaleNormal="85" zoomScaleSheetLayoutView="70" workbookViewId="0">
      <selection activeCell="D7" sqref="D7:E7"/>
    </sheetView>
  </sheetViews>
  <sheetFormatPr defaultColWidth="9" defaultRowHeight="13.5"/>
  <cols>
    <col min="1" max="1" width="1.5" style="10" customWidth="1"/>
    <col min="2" max="2" width="13.375" style="10" customWidth="1"/>
    <col min="3" max="3" width="29.5" style="10" customWidth="1"/>
    <col min="4" max="4" width="9.875" style="10" customWidth="1"/>
    <col min="5" max="5" width="18.375" style="10" customWidth="1"/>
    <col min="6" max="7" width="27.625" style="10" customWidth="1"/>
    <col min="8" max="8" width="12.625" style="10" customWidth="1"/>
    <col min="9" max="9" width="26.625" style="10" customWidth="1"/>
    <col min="10" max="12" width="30.625" style="10" customWidth="1"/>
    <col min="13" max="16384" width="9" style="10"/>
  </cols>
  <sheetData>
    <row r="1" spans="2:12" s="21" customFormat="1"/>
    <row r="2" spans="2:12" s="21" customFormat="1" ht="17.25">
      <c r="B2" s="27" t="s">
        <v>36</v>
      </c>
      <c r="C2" s="27"/>
      <c r="D2" s="25"/>
    </row>
    <row r="3" spans="2:12" s="21" customFormat="1" ht="18.75">
      <c r="B3" s="30" t="s">
        <v>37</v>
      </c>
      <c r="C3" s="22"/>
      <c r="D3" s="25"/>
    </row>
    <row r="4" spans="2:12" s="21" customFormat="1" ht="17.25">
      <c r="B4" s="25"/>
      <c r="C4" s="25"/>
      <c r="D4" s="25"/>
    </row>
    <row r="5" spans="2:12" s="21" customFormat="1" ht="18" customHeight="1">
      <c r="B5" s="31" t="s">
        <v>38</v>
      </c>
      <c r="C5" s="101" t="s">
        <v>39</v>
      </c>
      <c r="D5" s="31" t="s">
        <v>40</v>
      </c>
      <c r="E5" s="21">
        <f>IF(C5="",,VLOOKUP(C5,'算出（非表示）'!$B$4:$C$21,2,0))</f>
        <v>1100</v>
      </c>
      <c r="G5" s="25"/>
      <c r="I5" s="23" t="s">
        <v>41</v>
      </c>
      <c r="J5" s="39" t="s">
        <v>42</v>
      </c>
      <c r="K5" s="39" t="s">
        <v>43</v>
      </c>
      <c r="L5" s="39" t="s">
        <v>44</v>
      </c>
    </row>
    <row r="6" spans="2:12" ht="18" customHeight="1">
      <c r="B6" s="152" t="s">
        <v>3</v>
      </c>
      <c r="C6" s="153"/>
      <c r="D6" s="168" t="str">
        <f>ASC(提出様式!$C$21)</f>
        <v/>
      </c>
      <c r="E6" s="56" t="s">
        <v>45</v>
      </c>
      <c r="F6" s="32" t="s">
        <v>43</v>
      </c>
      <c r="G6" s="32" t="s">
        <v>46</v>
      </c>
      <c r="I6" s="23" t="s">
        <v>47</v>
      </c>
      <c r="J6" s="29" t="str">
        <f>IF(AND(D14="",D25="",D36="",D47="",D58="",D69="",D80="",D91="",D102="",D113="",D124="",D135="",D146="",D157="",D168="",D179="",D190="",D201),"",SUM(D14,D25,D36,D47,D58,D69,D80,D91,D102,D113,D124,D135,D146,D157,D168,D179,D190,D201))</f>
        <v/>
      </c>
      <c r="K6" s="29" t="str">
        <f>IF(AND(F14="",F25="",F36="",F47="",F58="",F69="",F80="",F91="",F102="",F113="",F124="",F135="",F146="",F157="",F168="",F179="",F190="",F201),"",SUM(F14,F25,F36,F47,F58,F69,F80,F91,F102,F113,F124,F135,F146,F157,F168,F179,F190,F201))</f>
        <v/>
      </c>
      <c r="L6" s="29" t="str">
        <f>IF(AND(G14="",G25="",G36="",G47="",G58="",G69="",G80="",G91="",G102="",G113="",G124="",G135="",G146="",G157="",G168="",G179="",G190="",G201),"",SUM(G14,G25,G36,G47,G58,G69,G80,G91,G102,G113,G124,G135,G146,G157,G168,G179,G190,G201))</f>
        <v/>
      </c>
    </row>
    <row r="7" spans="2:12" s="21" customFormat="1" ht="18.75">
      <c r="B7" s="148" t="s">
        <v>48</v>
      </c>
      <c r="C7" s="149"/>
      <c r="D7" s="156"/>
      <c r="E7" s="156"/>
      <c r="F7" s="60"/>
      <c r="G7" s="60"/>
      <c r="I7" s="24" t="s">
        <v>49</v>
      </c>
      <c r="J7" s="23" t="str">
        <f>IF(AND(D10="",D21="",D32="",D43="",D54="",D65="",D76="",D87="",D98="",D109="",D120="",D131="",D142="",D153="",D164="",D175="",D186="",D197),"",SUM(D10,D21,D32,D43,D54,D65,D76,D87,D98,D109,D120,D131,D142,D153,D164,D175,D186,D197))</f>
        <v/>
      </c>
      <c r="K7" s="23" t="str">
        <f t="shared" ref="K7:L9" si="0">IF(AND(F10="",F21="",F32="",F43="",F54="",F65="",F76="",F87="",F98="",F109="",F120="",F131="",F142="",F153="",F164="",F175="",F186="",F197),"",SUM(F10,F21,F32,F43,F54,F65,F76,F87,F98,F109,F120,F131,F142,F153,F164,F175,F186,F197))</f>
        <v/>
      </c>
      <c r="L7" s="23" t="str">
        <f t="shared" si="0"/>
        <v/>
      </c>
    </row>
    <row r="8" spans="2:12" s="21" customFormat="1" ht="18.75">
      <c r="B8" s="148" t="s">
        <v>50</v>
      </c>
      <c r="C8" s="149"/>
      <c r="D8" s="156"/>
      <c r="E8" s="156"/>
      <c r="F8" s="60"/>
      <c r="G8" s="60"/>
      <c r="I8" s="24" t="s">
        <v>51</v>
      </c>
      <c r="J8" s="23" t="str">
        <f t="shared" ref="J8:J9" si="1">IF(AND(D11="",D22="",D33="",D44="",D55="",D66="",D77="",D88="",D99="",D110="",D121="",D132="",D143="",D154="",D165="",D176="",D187="",D198),"",SUM(D11,D22,D33,D44,D55,D66,D77,D88,D99,D110,D121,D132,D143,D154,D165,D176,D187,D198))</f>
        <v/>
      </c>
      <c r="K8" s="23" t="str">
        <f t="shared" si="0"/>
        <v/>
      </c>
      <c r="L8" s="23" t="str">
        <f t="shared" si="0"/>
        <v/>
      </c>
    </row>
    <row r="9" spans="2:12" s="21" customFormat="1" ht="18.75">
      <c r="B9" s="148" t="s">
        <v>52</v>
      </c>
      <c r="C9" s="149"/>
      <c r="D9" s="156"/>
      <c r="E9" s="156"/>
      <c r="F9" s="60"/>
      <c r="G9" s="60"/>
      <c r="I9" s="24" t="s">
        <v>53</v>
      </c>
      <c r="J9" s="23" t="str">
        <f t="shared" si="1"/>
        <v/>
      </c>
      <c r="K9" s="23" t="str">
        <f t="shared" si="0"/>
        <v/>
      </c>
      <c r="L9" s="23" t="str">
        <f t="shared" si="0"/>
        <v/>
      </c>
    </row>
    <row r="10" spans="2:12" s="21" customFormat="1" ht="17.25">
      <c r="B10" s="143" t="s">
        <v>54</v>
      </c>
      <c r="C10" s="144"/>
      <c r="D10" s="145" t="str">
        <f>IF($D7="","",D7*$E5)</f>
        <v/>
      </c>
      <c r="E10" s="145"/>
      <c r="F10" s="58" t="str">
        <f>IF(F7="","",F7*$E5)</f>
        <v/>
      </c>
      <c r="G10" s="58" t="str">
        <f>IF($G7="","",G7*$E5)</f>
        <v/>
      </c>
      <c r="K10" s="33" t="s">
        <v>55</v>
      </c>
    </row>
    <row r="11" spans="2:12" s="21" customFormat="1" ht="17.25">
      <c r="B11" s="143" t="s">
        <v>56</v>
      </c>
      <c r="C11" s="144"/>
      <c r="D11" s="145" t="str">
        <f>IF(D8="","",D8*$E5)</f>
        <v/>
      </c>
      <c r="E11" s="145"/>
      <c r="F11" s="58" t="str">
        <f>IF(F8="","",F8*$E5)</f>
        <v/>
      </c>
      <c r="G11" s="58" t="str">
        <f>IF(G8="","",G8*$E5)</f>
        <v/>
      </c>
    </row>
    <row r="12" spans="2:12" s="21" customFormat="1" ht="18.75">
      <c r="B12" s="143" t="s">
        <v>57</v>
      </c>
      <c r="C12" s="144"/>
      <c r="D12" s="146" t="str">
        <f>IF(D9="","",D9*$E5)</f>
        <v/>
      </c>
      <c r="E12" s="147"/>
      <c r="F12" s="58" t="str">
        <f>IF(F9="","",F9*$E5)</f>
        <v/>
      </c>
      <c r="G12" s="58" t="str">
        <f>IF(G9="","",G9*$E5)</f>
        <v/>
      </c>
      <c r="L12" s="22"/>
    </row>
    <row r="13" spans="2:12" s="21" customFormat="1" ht="18.75">
      <c r="B13" s="148" t="s">
        <v>58</v>
      </c>
      <c r="C13" s="149"/>
      <c r="D13" s="154" t="str">
        <f>IF(AND(D7="",D9=""),"",D7+D9-D8)</f>
        <v/>
      </c>
      <c r="E13" s="155"/>
      <c r="F13" s="59" t="str">
        <f>IF(AND(F7="",F9=""),"",F7+F9-F8)</f>
        <v/>
      </c>
      <c r="G13" s="59" t="str">
        <f>IF(AND(G7="",G9=""),"",G7+G9-G8)</f>
        <v/>
      </c>
      <c r="L13" s="22"/>
    </row>
    <row r="14" spans="2:12" s="21" customFormat="1" ht="18.75">
      <c r="B14" s="143" t="s">
        <v>59</v>
      </c>
      <c r="C14" s="144"/>
      <c r="D14" s="145" t="str">
        <f>IF(D13="","",D13*$E5)</f>
        <v/>
      </c>
      <c r="E14" s="145"/>
      <c r="F14" s="58" t="str">
        <f>IF(F13="","",F13*$E5)</f>
        <v/>
      </c>
      <c r="G14" s="58" t="str">
        <f>IF(G13="","",G13*$E5)</f>
        <v/>
      </c>
      <c r="L14" s="22"/>
    </row>
    <row r="15" spans="2:12" s="21" customFormat="1" ht="18.75">
      <c r="D15" s="25"/>
      <c r="L15" s="22"/>
    </row>
    <row r="16" spans="2:12" s="21" customFormat="1" ht="18.75">
      <c r="B16" s="25" t="s">
        <v>38</v>
      </c>
      <c r="C16" s="101" t="s">
        <v>60</v>
      </c>
      <c r="D16" s="25" t="s">
        <v>61</v>
      </c>
      <c r="E16" s="21">
        <f>IF(C16="",,VLOOKUP(C16,'算出（非表示）'!$B$4:$C$21,2,0))</f>
        <v>1430</v>
      </c>
      <c r="L16" s="22"/>
    </row>
    <row r="17" spans="2:12" ht="17.25">
      <c r="B17" s="152" t="s">
        <v>3</v>
      </c>
      <c r="C17" s="153"/>
      <c r="D17" s="169" t="str">
        <f>D$6</f>
        <v/>
      </c>
      <c r="E17" s="56" t="s">
        <v>45</v>
      </c>
      <c r="F17" s="32" t="s">
        <v>43</v>
      </c>
      <c r="G17" s="32" t="s">
        <v>46</v>
      </c>
    </row>
    <row r="18" spans="2:12" s="21" customFormat="1" ht="18.75">
      <c r="B18" s="148" t="s">
        <v>48</v>
      </c>
      <c r="C18" s="149"/>
      <c r="D18" s="150"/>
      <c r="E18" s="151"/>
      <c r="F18" s="60"/>
      <c r="G18" s="60"/>
      <c r="H18" s="30"/>
    </row>
    <row r="19" spans="2:12" s="21" customFormat="1" ht="18.75">
      <c r="B19" s="148" t="s">
        <v>50</v>
      </c>
      <c r="C19" s="149"/>
      <c r="D19" s="150"/>
      <c r="E19" s="151"/>
      <c r="F19" s="60"/>
      <c r="G19" s="60"/>
      <c r="H19" s="22"/>
      <c r="L19" s="22"/>
    </row>
    <row r="20" spans="2:12" s="21" customFormat="1" ht="18.75">
      <c r="B20" s="148" t="s">
        <v>52</v>
      </c>
      <c r="C20" s="149"/>
      <c r="D20" s="150"/>
      <c r="E20" s="151"/>
      <c r="F20" s="60"/>
      <c r="G20" s="60"/>
      <c r="H20" s="22"/>
      <c r="L20" s="22"/>
    </row>
    <row r="21" spans="2:12" s="21" customFormat="1" ht="17.25">
      <c r="B21" s="143" t="s">
        <v>62</v>
      </c>
      <c r="C21" s="144"/>
      <c r="D21" s="145" t="str">
        <f>IF($D18="","",D18*$E16)</f>
        <v/>
      </c>
      <c r="E21" s="145"/>
      <c r="F21" s="58" t="str">
        <f>IF(F18="","",F18*$E16)</f>
        <v/>
      </c>
      <c r="G21" s="58" t="str">
        <f>IF($G18="","",G18*$E16)</f>
        <v/>
      </c>
    </row>
    <row r="22" spans="2:12" s="21" customFormat="1" ht="18.75">
      <c r="B22" s="143" t="s">
        <v>56</v>
      </c>
      <c r="C22" s="144"/>
      <c r="D22" s="145" t="str">
        <f>IF(D19="","",D19*$E16)</f>
        <v/>
      </c>
      <c r="E22" s="145"/>
      <c r="F22" s="58" t="str">
        <f>IF(F19="","",F19*$E16)</f>
        <v/>
      </c>
      <c r="G22" s="58" t="str">
        <f>IF(G19="","",G19*$E16)</f>
        <v/>
      </c>
      <c r="H22" s="22"/>
      <c r="I22" s="22"/>
      <c r="J22" s="22"/>
      <c r="K22" s="22"/>
      <c r="L22" s="22"/>
    </row>
    <row r="23" spans="2:12" s="21" customFormat="1" ht="18.75">
      <c r="B23" s="143" t="s">
        <v>57</v>
      </c>
      <c r="C23" s="144"/>
      <c r="D23" s="146" t="str">
        <f>IF(D20="","",D20*$E16)</f>
        <v/>
      </c>
      <c r="E23" s="147"/>
      <c r="F23" s="58" t="str">
        <f>IF(F20="","",F20*$E16)</f>
        <v/>
      </c>
      <c r="G23" s="58" t="str">
        <f>IF(G20="","",G20*$E16)</f>
        <v/>
      </c>
      <c r="H23" s="22"/>
      <c r="I23" s="22"/>
      <c r="J23" s="22"/>
      <c r="K23" s="22"/>
      <c r="L23" s="22"/>
    </row>
    <row r="24" spans="2:12" s="21" customFormat="1" ht="18.75">
      <c r="B24" s="148" t="s">
        <v>58</v>
      </c>
      <c r="C24" s="149"/>
      <c r="D24" s="154" t="str">
        <f>IF(AND(D18="",D20=""),"",D18+D20-D19)</f>
        <v/>
      </c>
      <c r="E24" s="155"/>
      <c r="F24" s="59" t="str">
        <f>IF(AND(F18="",F20=""),"",F18+F20-F19)</f>
        <v/>
      </c>
      <c r="G24" s="59" t="str">
        <f>IF(AND(G18="",G20=""),"",G18+G20-G19)</f>
        <v/>
      </c>
      <c r="H24" s="26"/>
      <c r="I24" s="22"/>
      <c r="J24" s="22"/>
      <c r="K24" s="22"/>
      <c r="L24" s="22"/>
    </row>
    <row r="25" spans="2:12" s="21" customFormat="1" ht="18.75">
      <c r="B25" s="143" t="s">
        <v>59</v>
      </c>
      <c r="C25" s="144"/>
      <c r="D25" s="145" t="str">
        <f>IF(D24="","",D24*$E16)</f>
        <v/>
      </c>
      <c r="E25" s="145"/>
      <c r="F25" s="58" t="str">
        <f>IF(F24="","",F24*$E16)</f>
        <v/>
      </c>
      <c r="G25" s="58" t="str">
        <f>IF(G24="","",G24*$E16)</f>
        <v/>
      </c>
      <c r="H25" s="26"/>
      <c r="I25" s="22"/>
      <c r="J25" s="22"/>
      <c r="K25" s="22"/>
      <c r="L25" s="22"/>
    </row>
    <row r="26" spans="2:12" s="21" customFormat="1" ht="18.75">
      <c r="B26" s="25"/>
      <c r="C26" s="25"/>
      <c r="D26" s="25"/>
      <c r="H26" s="26"/>
      <c r="I26" s="22"/>
      <c r="J26" s="22"/>
      <c r="K26" s="22"/>
      <c r="L26" s="22"/>
    </row>
    <row r="27" spans="2:12" s="21" customFormat="1" ht="18.75">
      <c r="B27" s="25" t="s">
        <v>38</v>
      </c>
      <c r="C27" s="101" t="s">
        <v>63</v>
      </c>
      <c r="D27" s="25" t="s">
        <v>61</v>
      </c>
      <c r="E27" s="21">
        <f>IF(C27="",,VLOOKUP(C27,'算出（非表示）'!$B$4:$C$21,2,0))</f>
        <v>353</v>
      </c>
      <c r="H27" s="26"/>
      <c r="I27" s="22"/>
      <c r="J27" s="22"/>
      <c r="K27" s="22"/>
      <c r="L27" s="22"/>
    </row>
    <row r="28" spans="2:12" ht="18.75">
      <c r="B28" s="152" t="s">
        <v>3</v>
      </c>
      <c r="C28" s="153"/>
      <c r="D28" s="169" t="str">
        <f>D$6</f>
        <v/>
      </c>
      <c r="E28" s="56" t="s">
        <v>45</v>
      </c>
      <c r="F28" s="32" t="s">
        <v>43</v>
      </c>
      <c r="G28" s="32" t="s">
        <v>46</v>
      </c>
      <c r="H28" s="17"/>
      <c r="I28" s="15"/>
      <c r="J28" s="15"/>
      <c r="K28" s="15"/>
      <c r="L28" s="15"/>
    </row>
    <row r="29" spans="2:12" s="21" customFormat="1" ht="18.75">
      <c r="B29" s="148" t="s">
        <v>48</v>
      </c>
      <c r="C29" s="149"/>
      <c r="D29" s="150"/>
      <c r="E29" s="151"/>
      <c r="F29" s="60"/>
      <c r="G29" s="60"/>
      <c r="H29" s="26"/>
      <c r="I29" s="22"/>
      <c r="J29" s="22"/>
      <c r="K29" s="22"/>
      <c r="L29" s="22"/>
    </row>
    <row r="30" spans="2:12" s="21" customFormat="1" ht="18.75">
      <c r="B30" s="148" t="s">
        <v>50</v>
      </c>
      <c r="C30" s="149"/>
      <c r="D30" s="150"/>
      <c r="E30" s="151"/>
      <c r="F30" s="60"/>
      <c r="G30" s="60"/>
      <c r="H30" s="26"/>
      <c r="I30" s="22"/>
      <c r="J30" s="22"/>
      <c r="K30" s="22"/>
      <c r="L30" s="22"/>
    </row>
    <row r="31" spans="2:12" s="21" customFormat="1" ht="18.75">
      <c r="B31" s="148" t="s">
        <v>52</v>
      </c>
      <c r="C31" s="149"/>
      <c r="D31" s="150"/>
      <c r="E31" s="151"/>
      <c r="F31" s="60"/>
      <c r="G31" s="60"/>
      <c r="H31" s="26"/>
      <c r="I31" s="22"/>
      <c r="J31" s="22"/>
      <c r="K31" s="22"/>
      <c r="L31" s="22"/>
    </row>
    <row r="32" spans="2:12" s="21" customFormat="1" ht="18.75">
      <c r="B32" s="143" t="s">
        <v>54</v>
      </c>
      <c r="C32" s="144"/>
      <c r="D32" s="145" t="str">
        <f>IF($D29="","",D29*$E27)</f>
        <v/>
      </c>
      <c r="E32" s="145"/>
      <c r="F32" s="58" t="str">
        <f>IF(F29="","",F29*$E27)</f>
        <v/>
      </c>
      <c r="G32" s="58" t="str">
        <f>IF($G29="","",G29*$E27)</f>
        <v/>
      </c>
      <c r="H32" s="26"/>
      <c r="I32" s="22"/>
      <c r="J32" s="22"/>
      <c r="K32" s="22"/>
      <c r="L32" s="22"/>
    </row>
    <row r="33" spans="2:12" s="21" customFormat="1" ht="18.75">
      <c r="B33" s="143" t="s">
        <v>56</v>
      </c>
      <c r="C33" s="144"/>
      <c r="D33" s="145" t="str">
        <f>IF(D30="","",D30*$E27)</f>
        <v/>
      </c>
      <c r="E33" s="145"/>
      <c r="F33" s="58" t="str">
        <f>IF(F30="","",F30*$E27)</f>
        <v/>
      </c>
      <c r="G33" s="58" t="str">
        <f>IF(G30="","",G30*$E27)</f>
        <v/>
      </c>
      <c r="H33" s="26"/>
      <c r="I33" s="22"/>
      <c r="J33" s="22"/>
      <c r="K33" s="22"/>
      <c r="L33" s="22"/>
    </row>
    <row r="34" spans="2:12" s="21" customFormat="1" ht="18.75">
      <c r="B34" s="143" t="s">
        <v>57</v>
      </c>
      <c r="C34" s="144"/>
      <c r="D34" s="146" t="str">
        <f>IF(D31="","",D31*$E27)</f>
        <v/>
      </c>
      <c r="E34" s="147"/>
      <c r="F34" s="58" t="str">
        <f>IF(F31="","",F31*$E27)</f>
        <v/>
      </c>
      <c r="G34" s="58" t="str">
        <f>IF(G31="","",G31*$E27)</f>
        <v/>
      </c>
      <c r="H34" s="26"/>
      <c r="I34" s="22"/>
      <c r="J34" s="22"/>
      <c r="K34" s="22"/>
      <c r="L34" s="22"/>
    </row>
    <row r="35" spans="2:12" s="21" customFormat="1" ht="18.75">
      <c r="B35" s="148" t="s">
        <v>58</v>
      </c>
      <c r="C35" s="149"/>
      <c r="D35" s="154" t="str">
        <f>IF(AND(D29="",D31=""),"",D29+D31-D30)</f>
        <v/>
      </c>
      <c r="E35" s="155"/>
      <c r="F35" s="59" t="str">
        <f>IF(AND(F29="",F31=""),"",F29+F31-F30)</f>
        <v/>
      </c>
      <c r="G35" s="59" t="str">
        <f>IF(AND(G29="",G31=""),"",G29+G31-G30)</f>
        <v/>
      </c>
      <c r="H35" s="26"/>
      <c r="I35" s="22"/>
      <c r="J35" s="22"/>
      <c r="K35" s="22"/>
      <c r="L35" s="22"/>
    </row>
    <row r="36" spans="2:12" s="21" customFormat="1" ht="18.75">
      <c r="B36" s="143" t="s">
        <v>59</v>
      </c>
      <c r="C36" s="144"/>
      <c r="D36" s="145" t="str">
        <f>IF(D35="","",D35*$E27)</f>
        <v/>
      </c>
      <c r="E36" s="145"/>
      <c r="F36" s="58" t="str">
        <f>IF(F35="","",F35*$E27)</f>
        <v/>
      </c>
      <c r="G36" s="58" t="str">
        <f>IF(G35="","",G35*$E27)</f>
        <v/>
      </c>
      <c r="H36" s="26"/>
      <c r="I36" s="22"/>
      <c r="J36" s="22"/>
      <c r="K36" s="22"/>
      <c r="L36" s="22"/>
    </row>
    <row r="37" spans="2:12" s="21" customFormat="1" ht="18.75">
      <c r="D37" s="25"/>
      <c r="H37" s="26"/>
      <c r="I37" s="22"/>
      <c r="J37" s="22"/>
      <c r="K37" s="22"/>
      <c r="L37" s="22"/>
    </row>
    <row r="38" spans="2:12" s="21" customFormat="1" ht="18.75">
      <c r="B38" s="25" t="s">
        <v>38</v>
      </c>
      <c r="C38" s="101" t="s">
        <v>64</v>
      </c>
      <c r="D38" s="25" t="s">
        <v>61</v>
      </c>
      <c r="E38" s="21">
        <f>IF(C38="",,VLOOKUP(C38,'算出（非表示）'!$B$4:$C$21,2,0))</f>
        <v>1030</v>
      </c>
      <c r="H38" s="26"/>
      <c r="I38" s="22"/>
      <c r="J38" s="22"/>
      <c r="K38" s="22"/>
      <c r="L38" s="22"/>
    </row>
    <row r="39" spans="2:12" ht="18.75">
      <c r="B39" s="152" t="s">
        <v>3</v>
      </c>
      <c r="C39" s="153"/>
      <c r="D39" s="169" t="str">
        <f>D$6</f>
        <v/>
      </c>
      <c r="E39" s="56" t="s">
        <v>45</v>
      </c>
      <c r="F39" s="32" t="s">
        <v>43</v>
      </c>
      <c r="G39" s="32" t="s">
        <v>46</v>
      </c>
      <c r="H39" s="17"/>
      <c r="I39" s="15"/>
      <c r="J39" s="15"/>
      <c r="K39" s="15"/>
      <c r="L39" s="15"/>
    </row>
    <row r="40" spans="2:12" s="21" customFormat="1" ht="18.75">
      <c r="B40" s="148" t="s">
        <v>48</v>
      </c>
      <c r="C40" s="149"/>
      <c r="D40" s="150"/>
      <c r="E40" s="151"/>
      <c r="F40" s="60"/>
      <c r="G40" s="60"/>
      <c r="H40" s="26"/>
      <c r="I40" s="22"/>
      <c r="J40" s="22"/>
      <c r="K40" s="22"/>
      <c r="L40" s="22"/>
    </row>
    <row r="41" spans="2:12" s="21" customFormat="1" ht="17.25">
      <c r="B41" s="148" t="s">
        <v>50</v>
      </c>
      <c r="C41" s="149"/>
      <c r="D41" s="150"/>
      <c r="E41" s="151"/>
      <c r="F41" s="60"/>
      <c r="G41" s="60"/>
    </row>
    <row r="42" spans="2:12" s="21" customFormat="1" ht="17.25">
      <c r="B42" s="148" t="s">
        <v>52</v>
      </c>
      <c r="C42" s="149"/>
      <c r="D42" s="150"/>
      <c r="E42" s="151"/>
      <c r="F42" s="60"/>
      <c r="G42" s="60"/>
    </row>
    <row r="43" spans="2:12" s="21" customFormat="1" ht="17.25">
      <c r="B43" s="143" t="s">
        <v>54</v>
      </c>
      <c r="C43" s="144"/>
      <c r="D43" s="145" t="str">
        <f>IF($D40="","",D40*$E38)</f>
        <v/>
      </c>
      <c r="E43" s="145"/>
      <c r="F43" s="58" t="str">
        <f>IF(F40="","",F40*$E38)</f>
        <v/>
      </c>
      <c r="G43" s="58" t="str">
        <f>IF($G40="","",G40*$E38)</f>
        <v/>
      </c>
    </row>
    <row r="44" spans="2:12" s="21" customFormat="1" ht="17.25">
      <c r="B44" s="143" t="s">
        <v>56</v>
      </c>
      <c r="C44" s="144"/>
      <c r="D44" s="145" t="str">
        <f>IF(D41="","",D41*$E38)</f>
        <v/>
      </c>
      <c r="E44" s="145"/>
      <c r="F44" s="58" t="str">
        <f>IF(F41="","",F41*$E38)</f>
        <v/>
      </c>
      <c r="G44" s="58" t="str">
        <f>IF(G41="","",G41*$E38)</f>
        <v/>
      </c>
    </row>
    <row r="45" spans="2:12" s="21" customFormat="1" ht="17.25">
      <c r="B45" s="143" t="s">
        <v>57</v>
      </c>
      <c r="C45" s="144"/>
      <c r="D45" s="146" t="str">
        <f>IF(D42="","",D42*$E38)</f>
        <v/>
      </c>
      <c r="E45" s="147"/>
      <c r="F45" s="58" t="str">
        <f>IF(F42="","",F42*$E38)</f>
        <v/>
      </c>
      <c r="G45" s="58" t="str">
        <f>IF(G42="","",G42*$E38)</f>
        <v/>
      </c>
    </row>
    <row r="46" spans="2:12" s="21" customFormat="1" ht="17.25">
      <c r="B46" s="148" t="s">
        <v>58</v>
      </c>
      <c r="C46" s="149"/>
      <c r="D46" s="154" t="str">
        <f>IF(AND(D40="",D42=""),"",D40+D42-D41)</f>
        <v/>
      </c>
      <c r="E46" s="155"/>
      <c r="F46" s="59" t="str">
        <f>IF(AND(F40="",F42=""),"",F40+F42-F41)</f>
        <v/>
      </c>
      <c r="G46" s="59" t="str">
        <f>IF(AND(G40="",G42=""),"",G40+G42-G41)</f>
        <v/>
      </c>
    </row>
    <row r="47" spans="2:12" s="21" customFormat="1" ht="17.25">
      <c r="B47" s="143" t="s">
        <v>59</v>
      </c>
      <c r="C47" s="144"/>
      <c r="D47" s="145" t="str">
        <f>IF(D46="","",D46*$E38)</f>
        <v/>
      </c>
      <c r="E47" s="145"/>
      <c r="F47" s="58" t="str">
        <f>IF(F46="","",F46*$E38)</f>
        <v/>
      </c>
      <c r="G47" s="58" t="str">
        <f>IF(G46="","",G46*$E38)</f>
        <v/>
      </c>
    </row>
    <row r="48" spans="2:12" s="21" customFormat="1" ht="17.25">
      <c r="D48" s="25"/>
    </row>
    <row r="49" spans="2:7" s="21" customFormat="1" ht="17.25">
      <c r="B49" s="25" t="s">
        <v>38</v>
      </c>
      <c r="C49" s="101" t="s">
        <v>65</v>
      </c>
      <c r="D49" s="25" t="s">
        <v>61</v>
      </c>
      <c r="E49" s="21">
        <f>IF(C49="",,VLOOKUP(C49,'算出（非表示）'!$B$4:$C$21,2,0))</f>
        <v>794</v>
      </c>
    </row>
    <row r="50" spans="2:7" ht="17.25">
      <c r="B50" s="152" t="s">
        <v>3</v>
      </c>
      <c r="C50" s="153"/>
      <c r="D50" s="169" t="str">
        <f>D$6</f>
        <v/>
      </c>
      <c r="E50" s="56" t="s">
        <v>45</v>
      </c>
      <c r="F50" s="32" t="s">
        <v>43</v>
      </c>
      <c r="G50" s="32" t="s">
        <v>46</v>
      </c>
    </row>
    <row r="51" spans="2:7" s="21" customFormat="1" ht="17.25">
      <c r="B51" s="148" t="s">
        <v>48</v>
      </c>
      <c r="C51" s="149"/>
      <c r="D51" s="150"/>
      <c r="E51" s="151"/>
      <c r="F51" s="60"/>
      <c r="G51" s="60"/>
    </row>
    <row r="52" spans="2:7" s="21" customFormat="1" ht="17.25">
      <c r="B52" s="148" t="s">
        <v>50</v>
      </c>
      <c r="C52" s="149"/>
      <c r="D52" s="150"/>
      <c r="E52" s="151"/>
      <c r="F52" s="60"/>
      <c r="G52" s="60"/>
    </row>
    <row r="53" spans="2:7" s="21" customFormat="1" ht="17.25">
      <c r="B53" s="148" t="s">
        <v>52</v>
      </c>
      <c r="C53" s="149"/>
      <c r="D53" s="150"/>
      <c r="E53" s="151"/>
      <c r="F53" s="60"/>
      <c r="G53" s="60"/>
    </row>
    <row r="54" spans="2:7" s="21" customFormat="1" ht="17.25">
      <c r="B54" s="143" t="s">
        <v>54</v>
      </c>
      <c r="C54" s="144"/>
      <c r="D54" s="145" t="str">
        <f>IF($D51="","",D51*$E49)</f>
        <v/>
      </c>
      <c r="E54" s="145"/>
      <c r="F54" s="58" t="str">
        <f>IF(F51="","",F51*$E49)</f>
        <v/>
      </c>
      <c r="G54" s="58" t="str">
        <f>IF($G51="","",G51*$E49)</f>
        <v/>
      </c>
    </row>
    <row r="55" spans="2:7" s="21" customFormat="1" ht="17.25">
      <c r="B55" s="143" t="s">
        <v>56</v>
      </c>
      <c r="C55" s="144"/>
      <c r="D55" s="145" t="str">
        <f>IF(D52="","",D52*$E49)</f>
        <v/>
      </c>
      <c r="E55" s="145"/>
      <c r="F55" s="58" t="str">
        <f>IF(F52="","",F52*$E49)</f>
        <v/>
      </c>
      <c r="G55" s="58" t="str">
        <f>IF(G52="","",G52*$E49)</f>
        <v/>
      </c>
    </row>
    <row r="56" spans="2:7" s="21" customFormat="1" ht="17.25">
      <c r="B56" s="143" t="s">
        <v>57</v>
      </c>
      <c r="C56" s="144"/>
      <c r="D56" s="146" t="str">
        <f>IF(D53="","",D53*$E49)</f>
        <v/>
      </c>
      <c r="E56" s="147"/>
      <c r="F56" s="58" t="str">
        <f>IF(F53="","",F53*$E49)</f>
        <v/>
      </c>
      <c r="G56" s="58" t="str">
        <f>IF(G53="","",G53*$E49)</f>
        <v/>
      </c>
    </row>
    <row r="57" spans="2:7" s="21" customFormat="1" ht="17.25">
      <c r="B57" s="148" t="s">
        <v>58</v>
      </c>
      <c r="C57" s="149"/>
      <c r="D57" s="154" t="str">
        <f>IF(AND(D51="",D53=""),"",D51+D53-D52)</f>
        <v/>
      </c>
      <c r="E57" s="155"/>
      <c r="F57" s="59" t="str">
        <f>IF(AND(F51="",F53=""),"",F51+F53-F52)</f>
        <v/>
      </c>
      <c r="G57" s="59" t="str">
        <f>IF(AND(G51="",G53=""),"",G51+G53-G52)</f>
        <v/>
      </c>
    </row>
    <row r="58" spans="2:7" s="21" customFormat="1" ht="17.25">
      <c r="B58" s="143" t="s">
        <v>59</v>
      </c>
      <c r="C58" s="144"/>
      <c r="D58" s="145" t="str">
        <f>IF(D57="","",D57*$E49)</f>
        <v/>
      </c>
      <c r="E58" s="145"/>
      <c r="F58" s="58" t="str">
        <f>IF(F57="","",F57*$E49)</f>
        <v/>
      </c>
      <c r="G58" s="58" t="str">
        <f>IF(G57="","",G57*$E49)</f>
        <v/>
      </c>
    </row>
    <row r="59" spans="2:7" s="21" customFormat="1" ht="17.25">
      <c r="B59" s="25"/>
      <c r="C59" s="25"/>
      <c r="D59" s="25"/>
    </row>
    <row r="60" spans="2:7" s="21" customFormat="1" ht="17.25">
      <c r="B60" s="25" t="s">
        <v>38</v>
      </c>
      <c r="C60" s="101" t="s">
        <v>66</v>
      </c>
      <c r="D60" s="25" t="s">
        <v>61</v>
      </c>
      <c r="E60" s="21">
        <f>IF(C60="",,VLOOKUP(C60,'算出（非表示）'!$B$4:$C$21,2,0))</f>
        <v>3220</v>
      </c>
    </row>
    <row r="61" spans="2:7" ht="17.25">
      <c r="B61" s="152" t="s">
        <v>3</v>
      </c>
      <c r="C61" s="153"/>
      <c r="D61" s="169" t="str">
        <f>D$6</f>
        <v/>
      </c>
      <c r="E61" s="56" t="s">
        <v>45</v>
      </c>
      <c r="F61" s="32" t="s">
        <v>43</v>
      </c>
      <c r="G61" s="32" t="s">
        <v>46</v>
      </c>
    </row>
    <row r="62" spans="2:7" s="21" customFormat="1" ht="17.25">
      <c r="B62" s="148" t="s">
        <v>48</v>
      </c>
      <c r="C62" s="149"/>
      <c r="D62" s="150"/>
      <c r="E62" s="151"/>
      <c r="F62" s="60"/>
      <c r="G62" s="60"/>
    </row>
    <row r="63" spans="2:7" s="21" customFormat="1" ht="17.25">
      <c r="B63" s="148" t="s">
        <v>50</v>
      </c>
      <c r="C63" s="149"/>
      <c r="D63" s="150"/>
      <c r="E63" s="151"/>
      <c r="F63" s="60"/>
      <c r="G63" s="60"/>
    </row>
    <row r="64" spans="2:7" s="21" customFormat="1" ht="17.25">
      <c r="B64" s="148" t="s">
        <v>52</v>
      </c>
      <c r="C64" s="149"/>
      <c r="D64" s="150"/>
      <c r="E64" s="151"/>
      <c r="F64" s="60"/>
      <c r="G64" s="60"/>
    </row>
    <row r="65" spans="2:7" s="21" customFormat="1" ht="17.25">
      <c r="B65" s="143" t="s">
        <v>54</v>
      </c>
      <c r="C65" s="144"/>
      <c r="D65" s="145" t="str">
        <f>IF($D62="","",D62*$E60)</f>
        <v/>
      </c>
      <c r="E65" s="145"/>
      <c r="F65" s="58" t="str">
        <f>IF(F62="","",F62*$E60)</f>
        <v/>
      </c>
      <c r="G65" s="58" t="str">
        <f>IF($G62="","",G62*$E60)</f>
        <v/>
      </c>
    </row>
    <row r="66" spans="2:7" s="21" customFormat="1" ht="17.25">
      <c r="B66" s="143" t="s">
        <v>56</v>
      </c>
      <c r="C66" s="144"/>
      <c r="D66" s="145" t="str">
        <f>IF(D63="","",D63*$E60)</f>
        <v/>
      </c>
      <c r="E66" s="145"/>
      <c r="F66" s="58" t="str">
        <f>IF(F63="","",F63*$E60)</f>
        <v/>
      </c>
      <c r="G66" s="58" t="str">
        <f>IF(G63="","",G63*$E60)</f>
        <v/>
      </c>
    </row>
    <row r="67" spans="2:7" s="21" customFormat="1" ht="17.25">
      <c r="B67" s="143" t="s">
        <v>57</v>
      </c>
      <c r="C67" s="144"/>
      <c r="D67" s="146" t="str">
        <f>IF(D64="","",D64*$E60)</f>
        <v/>
      </c>
      <c r="E67" s="147"/>
      <c r="F67" s="58" t="str">
        <f>IF(F64="","",F64*$E60)</f>
        <v/>
      </c>
      <c r="G67" s="58" t="str">
        <f>IF(G64="","",G64*$E60)</f>
        <v/>
      </c>
    </row>
    <row r="68" spans="2:7" s="21" customFormat="1" ht="17.25">
      <c r="B68" s="148" t="s">
        <v>58</v>
      </c>
      <c r="C68" s="149"/>
      <c r="D68" s="154" t="str">
        <f>IF(AND(D62="",D64=""),"",D62+D64-D63)</f>
        <v/>
      </c>
      <c r="E68" s="155"/>
      <c r="F68" s="59" t="str">
        <f>IF(AND(F62="",F64=""),"",F62+F64-F63)</f>
        <v/>
      </c>
      <c r="G68" s="59" t="str">
        <f>IF(AND(G62="",G64=""),"",G62+G64-G63)</f>
        <v/>
      </c>
    </row>
    <row r="69" spans="2:7" s="21" customFormat="1" ht="17.25">
      <c r="B69" s="143" t="s">
        <v>59</v>
      </c>
      <c r="C69" s="144"/>
      <c r="D69" s="145" t="str">
        <f>IF(D68="","",D68*$E60)</f>
        <v/>
      </c>
      <c r="E69" s="145"/>
      <c r="F69" s="58" t="str">
        <f>IF(F68="","",F68*$E60)</f>
        <v/>
      </c>
      <c r="G69" s="58" t="str">
        <f>IF(G68="","",G68*$E60)</f>
        <v/>
      </c>
    </row>
    <row r="70" spans="2:7" s="21" customFormat="1" ht="17.25">
      <c r="D70" s="25"/>
    </row>
    <row r="71" spans="2:7" s="21" customFormat="1" ht="17.25">
      <c r="B71" s="25" t="s">
        <v>38</v>
      </c>
      <c r="C71" s="101" t="s">
        <v>67</v>
      </c>
      <c r="D71" s="25" t="s">
        <v>61</v>
      </c>
      <c r="E71" s="21">
        <f>IF(C71="",,VLOOKUP(C71,'算出（非表示）'!$B$4:$C$21,2,0))</f>
        <v>1340</v>
      </c>
    </row>
    <row r="72" spans="2:7" ht="17.25">
      <c r="B72" s="152" t="s">
        <v>3</v>
      </c>
      <c r="C72" s="153"/>
      <c r="D72" s="169" t="str">
        <f>D$6</f>
        <v/>
      </c>
      <c r="E72" s="56" t="s">
        <v>45</v>
      </c>
      <c r="F72" s="32" t="s">
        <v>43</v>
      </c>
      <c r="G72" s="32" t="s">
        <v>46</v>
      </c>
    </row>
    <row r="73" spans="2:7" s="21" customFormat="1" ht="17.25">
      <c r="B73" s="148" t="s">
        <v>48</v>
      </c>
      <c r="C73" s="149"/>
      <c r="D73" s="150"/>
      <c r="E73" s="151"/>
      <c r="F73" s="60"/>
      <c r="G73" s="60"/>
    </row>
    <row r="74" spans="2:7" s="21" customFormat="1" ht="17.25">
      <c r="B74" s="148" t="s">
        <v>50</v>
      </c>
      <c r="C74" s="149"/>
      <c r="D74" s="150"/>
      <c r="E74" s="151"/>
      <c r="F74" s="60"/>
      <c r="G74" s="60"/>
    </row>
    <row r="75" spans="2:7" s="21" customFormat="1" ht="17.25">
      <c r="B75" s="148" t="s">
        <v>52</v>
      </c>
      <c r="C75" s="149"/>
      <c r="D75" s="150"/>
      <c r="E75" s="151"/>
      <c r="F75" s="60"/>
      <c r="G75" s="60"/>
    </row>
    <row r="76" spans="2:7" s="21" customFormat="1" ht="17.25">
      <c r="B76" s="143" t="s">
        <v>54</v>
      </c>
      <c r="C76" s="144"/>
      <c r="D76" s="145" t="str">
        <f>IF($D73="","",D73*$E71)</f>
        <v/>
      </c>
      <c r="E76" s="145"/>
      <c r="F76" s="58" t="str">
        <f>IF(F73="","",F73*$E71)</f>
        <v/>
      </c>
      <c r="G76" s="58" t="str">
        <f>IF($G73="","",G73*$E71)</f>
        <v/>
      </c>
    </row>
    <row r="77" spans="2:7" s="21" customFormat="1" ht="17.25">
      <c r="B77" s="143" t="s">
        <v>56</v>
      </c>
      <c r="C77" s="144"/>
      <c r="D77" s="145" t="str">
        <f>IF(D74="","",D74*$E71)</f>
        <v/>
      </c>
      <c r="E77" s="145"/>
      <c r="F77" s="58" t="str">
        <f>IF(F74="","",F74*$E71)</f>
        <v/>
      </c>
      <c r="G77" s="58" t="str">
        <f>IF(G74="","",G74*$E71)</f>
        <v/>
      </c>
    </row>
    <row r="78" spans="2:7" s="21" customFormat="1" ht="17.25">
      <c r="B78" s="143" t="s">
        <v>57</v>
      </c>
      <c r="C78" s="144"/>
      <c r="D78" s="146" t="str">
        <f>IF(D75="","",D75*$E71)</f>
        <v/>
      </c>
      <c r="E78" s="147"/>
      <c r="F78" s="58" t="str">
        <f>IF(F75="","",F75*$E71)</f>
        <v/>
      </c>
      <c r="G78" s="58" t="str">
        <f>IF(G75="","",G75*$E71)</f>
        <v/>
      </c>
    </row>
    <row r="79" spans="2:7" s="21" customFormat="1" ht="17.25">
      <c r="B79" s="148" t="s">
        <v>58</v>
      </c>
      <c r="C79" s="149"/>
      <c r="D79" s="154" t="str">
        <f>IF(AND(D73="",D75=""),"",D73+D75-D74)</f>
        <v/>
      </c>
      <c r="E79" s="155"/>
      <c r="F79" s="59" t="str">
        <f>IF(AND(F73="",F75=""),"",F73+F75-F74)</f>
        <v/>
      </c>
      <c r="G79" s="59" t="str">
        <f>IF(AND(G73="",G75=""),"",G73+G75-G74)</f>
        <v/>
      </c>
    </row>
    <row r="80" spans="2:7" s="21" customFormat="1" ht="17.25">
      <c r="B80" s="143" t="s">
        <v>59</v>
      </c>
      <c r="C80" s="144"/>
      <c r="D80" s="145" t="str">
        <f>IF(D79="","",D79*$E71)</f>
        <v/>
      </c>
      <c r="E80" s="145"/>
      <c r="F80" s="58" t="str">
        <f>IF(F79="","",F79*$E71)</f>
        <v/>
      </c>
      <c r="G80" s="58" t="str">
        <f>IF(G79="","",G79*$E71)</f>
        <v/>
      </c>
    </row>
    <row r="81" spans="2:7" s="21" customFormat="1" ht="17.25">
      <c r="D81" s="25"/>
    </row>
    <row r="82" spans="2:7" s="21" customFormat="1" ht="17.25">
      <c r="B82" s="25" t="s">
        <v>38</v>
      </c>
      <c r="C82" s="101" t="s">
        <v>68</v>
      </c>
      <c r="D82" s="25" t="s">
        <v>61</v>
      </c>
      <c r="E82" s="21">
        <f>IF(C82="",,VLOOKUP(C82,'算出（非表示）'!$B$4:$C$21,2,0))</f>
        <v>1370</v>
      </c>
    </row>
    <row r="83" spans="2:7" ht="17.25">
      <c r="B83" s="152" t="s">
        <v>3</v>
      </c>
      <c r="C83" s="153"/>
      <c r="D83" s="169" t="str">
        <f>D$6</f>
        <v/>
      </c>
      <c r="E83" s="56" t="s">
        <v>45</v>
      </c>
      <c r="F83" s="32" t="s">
        <v>43</v>
      </c>
      <c r="G83" s="32" t="s">
        <v>46</v>
      </c>
    </row>
    <row r="84" spans="2:7" s="21" customFormat="1" ht="17.25">
      <c r="B84" s="148" t="s">
        <v>48</v>
      </c>
      <c r="C84" s="149"/>
      <c r="D84" s="150"/>
      <c r="E84" s="151"/>
      <c r="F84" s="60"/>
      <c r="G84" s="60"/>
    </row>
    <row r="85" spans="2:7" s="21" customFormat="1" ht="17.25">
      <c r="B85" s="148" t="s">
        <v>50</v>
      </c>
      <c r="C85" s="149"/>
      <c r="D85" s="150"/>
      <c r="E85" s="151"/>
      <c r="F85" s="60"/>
      <c r="G85" s="60"/>
    </row>
    <row r="86" spans="2:7" s="21" customFormat="1" ht="17.25">
      <c r="B86" s="148" t="s">
        <v>52</v>
      </c>
      <c r="C86" s="149"/>
      <c r="D86" s="150"/>
      <c r="E86" s="151"/>
      <c r="F86" s="60"/>
      <c r="G86" s="60"/>
    </row>
    <row r="87" spans="2:7" s="21" customFormat="1" ht="17.25">
      <c r="B87" s="143" t="s">
        <v>54</v>
      </c>
      <c r="C87" s="144"/>
      <c r="D87" s="145" t="str">
        <f>IF($D84="","",D84*$E82)</f>
        <v/>
      </c>
      <c r="E87" s="145"/>
      <c r="F87" s="58" t="str">
        <f>IF(F84="","",F84*$E82)</f>
        <v/>
      </c>
      <c r="G87" s="58" t="str">
        <f>IF($G84="","",G84*$E82)</f>
        <v/>
      </c>
    </row>
    <row r="88" spans="2:7" s="21" customFormat="1" ht="17.25">
      <c r="B88" s="143" t="s">
        <v>56</v>
      </c>
      <c r="C88" s="144"/>
      <c r="D88" s="145" t="str">
        <f>IF(D85="","",D85*$E82)</f>
        <v/>
      </c>
      <c r="E88" s="145"/>
      <c r="F88" s="58" t="str">
        <f>IF(F85="","",F85*$E82)</f>
        <v/>
      </c>
      <c r="G88" s="58" t="str">
        <f>IF(G85="","",G85*$E82)</f>
        <v/>
      </c>
    </row>
    <row r="89" spans="2:7" s="21" customFormat="1" ht="17.25">
      <c r="B89" s="143" t="s">
        <v>57</v>
      </c>
      <c r="C89" s="144"/>
      <c r="D89" s="146" t="str">
        <f>IF(D86="","",D86*$E82)</f>
        <v/>
      </c>
      <c r="E89" s="147"/>
      <c r="F89" s="58" t="str">
        <f>IF(F86="","",F86*$E82)</f>
        <v/>
      </c>
      <c r="G89" s="58" t="str">
        <f>IF(G86="","",G86*$E82)</f>
        <v/>
      </c>
    </row>
    <row r="90" spans="2:7" s="21" customFormat="1" ht="17.25">
      <c r="B90" s="148" t="s">
        <v>58</v>
      </c>
      <c r="C90" s="149"/>
      <c r="D90" s="154" t="str">
        <f>IF(AND(D84="",D86=""),"",D84+D86-D85)</f>
        <v/>
      </c>
      <c r="E90" s="155"/>
      <c r="F90" s="59" t="str">
        <f>IF(AND(F84="",F86=""),"",F84+F86-F85)</f>
        <v/>
      </c>
      <c r="G90" s="59" t="str">
        <f>IF(AND(G84="",G86=""),"",G84+G86-G85)</f>
        <v/>
      </c>
    </row>
    <row r="91" spans="2:7" s="21" customFormat="1" ht="17.25">
      <c r="B91" s="143" t="s">
        <v>59</v>
      </c>
      <c r="C91" s="144"/>
      <c r="D91" s="145" t="str">
        <f>IF(D90="","",D90*$E82)</f>
        <v/>
      </c>
      <c r="E91" s="145"/>
      <c r="F91" s="58" t="str">
        <f>IF(F90="","",F90*$E82)</f>
        <v/>
      </c>
      <c r="G91" s="58" t="str">
        <f>IF(G90="","",G90*$E82)</f>
        <v/>
      </c>
    </row>
    <row r="92" spans="2:7" s="21" customFormat="1" ht="17.25">
      <c r="B92" s="25"/>
      <c r="C92" s="25"/>
      <c r="D92" s="25"/>
    </row>
    <row r="93" spans="2:7" s="21" customFormat="1" ht="17.25">
      <c r="B93" s="25" t="s">
        <v>38</v>
      </c>
      <c r="C93" s="101" t="s">
        <v>69</v>
      </c>
      <c r="D93" s="25" t="s">
        <v>61</v>
      </c>
      <c r="E93" s="21">
        <f>IF(C93="",,VLOOKUP(C93,'算出（非表示）'!$B$4:$C$21,2,0))</f>
        <v>9810</v>
      </c>
    </row>
    <row r="94" spans="2:7" ht="17.25">
      <c r="B94" s="152" t="s">
        <v>3</v>
      </c>
      <c r="C94" s="153"/>
      <c r="D94" s="169" t="str">
        <f>D$6</f>
        <v/>
      </c>
      <c r="E94" s="56" t="s">
        <v>45</v>
      </c>
      <c r="F94" s="32" t="s">
        <v>43</v>
      </c>
      <c r="G94" s="32" t="s">
        <v>46</v>
      </c>
    </row>
    <row r="95" spans="2:7" s="21" customFormat="1" ht="17.25">
      <c r="B95" s="148" t="s">
        <v>48</v>
      </c>
      <c r="C95" s="149"/>
      <c r="D95" s="150"/>
      <c r="E95" s="151"/>
      <c r="F95" s="60"/>
      <c r="G95" s="60"/>
    </row>
    <row r="96" spans="2:7" s="21" customFormat="1" ht="17.25">
      <c r="B96" s="148" t="s">
        <v>50</v>
      </c>
      <c r="C96" s="149"/>
      <c r="D96" s="150"/>
      <c r="E96" s="151"/>
      <c r="F96" s="60"/>
      <c r="G96" s="60"/>
    </row>
    <row r="97" spans="2:7" s="21" customFormat="1" ht="17.25">
      <c r="B97" s="148" t="s">
        <v>52</v>
      </c>
      <c r="C97" s="149"/>
      <c r="D97" s="150"/>
      <c r="E97" s="151"/>
      <c r="F97" s="60"/>
      <c r="G97" s="60"/>
    </row>
    <row r="98" spans="2:7" s="21" customFormat="1" ht="17.25">
      <c r="B98" s="143" t="s">
        <v>54</v>
      </c>
      <c r="C98" s="144"/>
      <c r="D98" s="145" t="str">
        <f>IF($D95="","",D95*$E93)</f>
        <v/>
      </c>
      <c r="E98" s="145"/>
      <c r="F98" s="58" t="str">
        <f>IF(F95="","",F95*$E93)</f>
        <v/>
      </c>
      <c r="G98" s="58" t="str">
        <f>IF($G95="","",G95*$E93)</f>
        <v/>
      </c>
    </row>
    <row r="99" spans="2:7" s="21" customFormat="1" ht="17.25">
      <c r="B99" s="143" t="s">
        <v>56</v>
      </c>
      <c r="C99" s="144"/>
      <c r="D99" s="145" t="str">
        <f>IF(D96="","",D96*$E93)</f>
        <v/>
      </c>
      <c r="E99" s="145"/>
      <c r="F99" s="58" t="str">
        <f>IF(F96="","",F96*$E93)</f>
        <v/>
      </c>
      <c r="G99" s="58" t="str">
        <f>IF(G96="","",G96*$E93)</f>
        <v/>
      </c>
    </row>
    <row r="100" spans="2:7" s="21" customFormat="1" ht="17.25">
      <c r="B100" s="143" t="s">
        <v>57</v>
      </c>
      <c r="C100" s="144"/>
      <c r="D100" s="146" t="str">
        <f>IF(D97="","",D97*$E93)</f>
        <v/>
      </c>
      <c r="E100" s="147"/>
      <c r="F100" s="58" t="str">
        <f>IF(F97="","",F97*$E93)</f>
        <v/>
      </c>
      <c r="G100" s="58" t="str">
        <f>IF(G97="","",G97*$E93)</f>
        <v/>
      </c>
    </row>
    <row r="101" spans="2:7" s="21" customFormat="1" ht="17.25">
      <c r="B101" s="148" t="s">
        <v>58</v>
      </c>
      <c r="C101" s="149"/>
      <c r="D101" s="154" t="str">
        <f>IF(AND(D95="",D97=""),"",D95+D97-D96)</f>
        <v/>
      </c>
      <c r="E101" s="155"/>
      <c r="F101" s="59" t="str">
        <f>IF(AND(F95="",F97=""),"",F95+F97-F96)</f>
        <v/>
      </c>
      <c r="G101" s="59" t="str">
        <f>IF(AND(G95="",G97=""),"",G95+G97-G96)</f>
        <v/>
      </c>
    </row>
    <row r="102" spans="2:7" s="21" customFormat="1" ht="17.25">
      <c r="B102" s="143" t="s">
        <v>59</v>
      </c>
      <c r="C102" s="144"/>
      <c r="D102" s="145" t="str">
        <f>IF(D101="","",D101*$E93)</f>
        <v/>
      </c>
      <c r="E102" s="145"/>
      <c r="F102" s="58" t="str">
        <f>IF(F101="","",F101*$E93)</f>
        <v/>
      </c>
      <c r="G102" s="58" t="str">
        <f>IF(G101="","",G101*$E93)</f>
        <v/>
      </c>
    </row>
    <row r="103" spans="2:7" s="21" customFormat="1" ht="17.25">
      <c r="D103" s="25"/>
    </row>
    <row r="104" spans="2:7" s="21" customFormat="1" ht="17.25">
      <c r="B104" s="25" t="s">
        <v>38</v>
      </c>
      <c r="C104" s="101" t="s">
        <v>70</v>
      </c>
      <c r="D104" s="25" t="s">
        <v>61</v>
      </c>
      <c r="E104" s="21">
        <f>IF(C104="",,VLOOKUP(C104,'算出（非表示）'!$B$4:$C$21,2,0))</f>
        <v>693</v>
      </c>
    </row>
    <row r="105" spans="2:7" ht="17.25">
      <c r="B105" s="152" t="s">
        <v>3</v>
      </c>
      <c r="C105" s="153"/>
      <c r="D105" s="169" t="str">
        <f>D$6</f>
        <v/>
      </c>
      <c r="E105" s="56" t="s">
        <v>45</v>
      </c>
      <c r="F105" s="32" t="s">
        <v>43</v>
      </c>
      <c r="G105" s="32" t="s">
        <v>46</v>
      </c>
    </row>
    <row r="106" spans="2:7" s="21" customFormat="1" ht="17.25">
      <c r="B106" s="148" t="s">
        <v>48</v>
      </c>
      <c r="C106" s="149"/>
      <c r="D106" s="150"/>
      <c r="E106" s="151"/>
      <c r="F106" s="60"/>
      <c r="G106" s="60"/>
    </row>
    <row r="107" spans="2:7" s="21" customFormat="1" ht="17.25">
      <c r="B107" s="148" t="s">
        <v>50</v>
      </c>
      <c r="C107" s="149"/>
      <c r="D107" s="150"/>
      <c r="E107" s="151"/>
      <c r="F107" s="60"/>
      <c r="G107" s="60"/>
    </row>
    <row r="108" spans="2:7" s="21" customFormat="1" ht="17.25">
      <c r="B108" s="148" t="s">
        <v>52</v>
      </c>
      <c r="C108" s="149"/>
      <c r="D108" s="150"/>
      <c r="E108" s="151"/>
      <c r="F108" s="60"/>
      <c r="G108" s="60"/>
    </row>
    <row r="109" spans="2:7" s="21" customFormat="1" ht="17.25">
      <c r="B109" s="143" t="s">
        <v>54</v>
      </c>
      <c r="C109" s="144"/>
      <c r="D109" s="145" t="str">
        <f>IF($D106="","",D106*$E104)</f>
        <v/>
      </c>
      <c r="E109" s="145"/>
      <c r="F109" s="58" t="str">
        <f>IF(F106="","",F106*$E104)</f>
        <v/>
      </c>
      <c r="G109" s="58" t="str">
        <f>IF($G106="","",G106*$E104)</f>
        <v/>
      </c>
    </row>
    <row r="110" spans="2:7" s="21" customFormat="1" ht="17.25">
      <c r="B110" s="143" t="s">
        <v>56</v>
      </c>
      <c r="C110" s="144"/>
      <c r="D110" s="145" t="str">
        <f>IF(D107="","",D107*$E104)</f>
        <v/>
      </c>
      <c r="E110" s="145"/>
      <c r="F110" s="58" t="str">
        <f>IF(F107="","",F107*$E104)</f>
        <v/>
      </c>
      <c r="G110" s="58" t="str">
        <f>IF(G107="","",G107*$E104)</f>
        <v/>
      </c>
    </row>
    <row r="111" spans="2:7" s="21" customFormat="1" ht="17.25">
      <c r="B111" s="143" t="s">
        <v>57</v>
      </c>
      <c r="C111" s="144"/>
      <c r="D111" s="146" t="str">
        <f>IF(D108="","",D108*$E104)</f>
        <v/>
      </c>
      <c r="E111" s="147"/>
      <c r="F111" s="58" t="str">
        <f>IF(F108="","",F108*$E104)</f>
        <v/>
      </c>
      <c r="G111" s="58" t="str">
        <f>IF(G108="","",G108*$E104)</f>
        <v/>
      </c>
    </row>
    <row r="112" spans="2:7" s="21" customFormat="1" ht="17.25">
      <c r="B112" s="148" t="s">
        <v>58</v>
      </c>
      <c r="C112" s="149"/>
      <c r="D112" s="154" t="str">
        <f>IF(AND(D106="",D108=""),"",D106+D108-D107)</f>
        <v/>
      </c>
      <c r="E112" s="155"/>
      <c r="F112" s="59" t="str">
        <f>IF(AND(F106="",F108=""),"",F106+F108-F107)</f>
        <v/>
      </c>
      <c r="G112" s="59" t="str">
        <f>IF(AND(G106="",G108=""),"",G106+G108-G107)</f>
        <v/>
      </c>
    </row>
    <row r="113" spans="2:7" s="21" customFormat="1" ht="17.25">
      <c r="B113" s="143" t="s">
        <v>59</v>
      </c>
      <c r="C113" s="144"/>
      <c r="D113" s="145" t="str">
        <f>IF(D112="","",D112*$E104)</f>
        <v/>
      </c>
      <c r="E113" s="145"/>
      <c r="F113" s="58" t="str">
        <f>IF(F112="","",F112*$E104)</f>
        <v/>
      </c>
      <c r="G113" s="58" t="str">
        <f>IF(G112="","",G112*$E104)</f>
        <v/>
      </c>
    </row>
    <row r="114" spans="2:7" s="21" customFormat="1" ht="17.25">
      <c r="D114" s="25"/>
    </row>
    <row r="115" spans="2:7" s="21" customFormat="1" ht="17.25">
      <c r="B115" s="25" t="s">
        <v>38</v>
      </c>
      <c r="C115" s="101" t="s">
        <v>71</v>
      </c>
      <c r="D115" s="25" t="s">
        <v>61</v>
      </c>
      <c r="E115" s="21">
        <f>IF(C115="",,VLOOKUP(C115,'算出（非表示）'!$B$4:$C$21,2,0))</f>
        <v>1640</v>
      </c>
    </row>
    <row r="116" spans="2:7" ht="17.25">
      <c r="B116" s="152" t="s">
        <v>3</v>
      </c>
      <c r="C116" s="153"/>
      <c r="D116" s="169" t="str">
        <f>D$6</f>
        <v/>
      </c>
      <c r="E116" s="56" t="s">
        <v>45</v>
      </c>
      <c r="F116" s="32" t="s">
        <v>43</v>
      </c>
      <c r="G116" s="32" t="s">
        <v>46</v>
      </c>
    </row>
    <row r="117" spans="2:7" s="21" customFormat="1" ht="17.25">
      <c r="B117" s="148" t="s">
        <v>48</v>
      </c>
      <c r="C117" s="149"/>
      <c r="D117" s="150"/>
      <c r="E117" s="151"/>
      <c r="F117" s="60"/>
      <c r="G117" s="60"/>
    </row>
    <row r="118" spans="2:7" s="21" customFormat="1" ht="17.25">
      <c r="B118" s="148" t="s">
        <v>50</v>
      </c>
      <c r="C118" s="149"/>
      <c r="D118" s="150"/>
      <c r="E118" s="151"/>
      <c r="F118" s="60"/>
      <c r="G118" s="60"/>
    </row>
    <row r="119" spans="2:7" s="21" customFormat="1" ht="17.25">
      <c r="B119" s="148" t="s">
        <v>52</v>
      </c>
      <c r="C119" s="149"/>
      <c r="D119" s="150"/>
      <c r="E119" s="151"/>
      <c r="F119" s="60"/>
      <c r="G119" s="60"/>
    </row>
    <row r="120" spans="2:7" s="21" customFormat="1" ht="17.25">
      <c r="B120" s="143" t="s">
        <v>54</v>
      </c>
      <c r="C120" s="144"/>
      <c r="D120" s="145" t="str">
        <f>IF($D117="","",D117*$E115)</f>
        <v/>
      </c>
      <c r="E120" s="145"/>
      <c r="F120" s="58" t="str">
        <f>IF(F117="","",F117*$E115)</f>
        <v/>
      </c>
      <c r="G120" s="58" t="str">
        <f>IF($G117="","",G117*$E115)</f>
        <v/>
      </c>
    </row>
    <row r="121" spans="2:7" s="21" customFormat="1" ht="17.25">
      <c r="B121" s="143" t="s">
        <v>56</v>
      </c>
      <c r="C121" s="144"/>
      <c r="D121" s="145" t="str">
        <f>IF(D118="","",D118*$E115)</f>
        <v/>
      </c>
      <c r="E121" s="145"/>
      <c r="F121" s="58" t="str">
        <f>IF(F118="","",F118*$E115)</f>
        <v/>
      </c>
      <c r="G121" s="58" t="str">
        <f>IF(G118="","",G118*$E115)</f>
        <v/>
      </c>
    </row>
    <row r="122" spans="2:7" s="21" customFormat="1" ht="17.25">
      <c r="B122" s="143" t="s">
        <v>57</v>
      </c>
      <c r="C122" s="144"/>
      <c r="D122" s="146" t="str">
        <f>IF(D119="","",D119*$E115)</f>
        <v/>
      </c>
      <c r="E122" s="147"/>
      <c r="F122" s="58" t="str">
        <f>IF(F119="","",F119*$E115)</f>
        <v/>
      </c>
      <c r="G122" s="58" t="str">
        <f>IF(G119="","",G119*$E115)</f>
        <v/>
      </c>
    </row>
    <row r="123" spans="2:7" s="21" customFormat="1" ht="17.25">
      <c r="B123" s="148" t="s">
        <v>58</v>
      </c>
      <c r="C123" s="149"/>
      <c r="D123" s="154" t="str">
        <f>IF(AND(D117="",D119=""),"",D117+D119-D118)</f>
        <v/>
      </c>
      <c r="E123" s="155"/>
      <c r="F123" s="59" t="str">
        <f>IF(AND(F117="",F119=""),"",F117+F119-F118)</f>
        <v/>
      </c>
      <c r="G123" s="59" t="str">
        <f>IF(AND(G117="",G119=""),"",G117+G119-G118)</f>
        <v/>
      </c>
    </row>
    <row r="124" spans="2:7" s="21" customFormat="1" ht="17.25">
      <c r="B124" s="143" t="s">
        <v>59</v>
      </c>
      <c r="C124" s="144"/>
      <c r="D124" s="145" t="str">
        <f>IF(D123="","",D123*$E115)</f>
        <v/>
      </c>
      <c r="E124" s="145"/>
      <c r="F124" s="58" t="str">
        <f>IF(F123="","",F123*$E115)</f>
        <v/>
      </c>
      <c r="G124" s="58" t="str">
        <f>IF(G123="","",G123*$E115)</f>
        <v/>
      </c>
    </row>
    <row r="125" spans="2:7" s="21" customFormat="1" ht="17.25">
      <c r="B125" s="25"/>
      <c r="C125" s="25"/>
      <c r="D125" s="25"/>
    </row>
    <row r="126" spans="2:7" s="21" customFormat="1" ht="17.25">
      <c r="B126" s="25" t="s">
        <v>38</v>
      </c>
      <c r="C126" s="101" t="s">
        <v>72</v>
      </c>
      <c r="D126" s="25" t="s">
        <v>61</v>
      </c>
      <c r="E126" s="21">
        <f>IF(C126="",,VLOOKUP(C126,'算出（非表示）'!$B$4:$C$21,2,0))</f>
        <v>675</v>
      </c>
    </row>
    <row r="127" spans="2:7" ht="17.25">
      <c r="B127" s="152" t="s">
        <v>3</v>
      </c>
      <c r="C127" s="153"/>
      <c r="D127" s="169" t="str">
        <f>D$6</f>
        <v/>
      </c>
      <c r="E127" s="56" t="s">
        <v>45</v>
      </c>
      <c r="F127" s="32" t="s">
        <v>43</v>
      </c>
      <c r="G127" s="32" t="s">
        <v>46</v>
      </c>
    </row>
    <row r="128" spans="2:7" s="21" customFormat="1" ht="17.25">
      <c r="B128" s="148" t="s">
        <v>48</v>
      </c>
      <c r="C128" s="149"/>
      <c r="D128" s="150"/>
      <c r="E128" s="151"/>
      <c r="F128" s="60"/>
      <c r="G128" s="60"/>
    </row>
    <row r="129" spans="2:7" s="21" customFormat="1" ht="17.25">
      <c r="B129" s="148" t="s">
        <v>50</v>
      </c>
      <c r="C129" s="149"/>
      <c r="D129" s="150"/>
      <c r="E129" s="151"/>
      <c r="F129" s="60"/>
      <c r="G129" s="60"/>
    </row>
    <row r="130" spans="2:7" s="21" customFormat="1" ht="17.25">
      <c r="B130" s="148" t="s">
        <v>52</v>
      </c>
      <c r="C130" s="149"/>
      <c r="D130" s="150"/>
      <c r="E130" s="151"/>
      <c r="F130" s="60"/>
      <c r="G130" s="60"/>
    </row>
    <row r="131" spans="2:7" s="21" customFormat="1" ht="17.25">
      <c r="B131" s="143" t="s">
        <v>54</v>
      </c>
      <c r="C131" s="144"/>
      <c r="D131" s="145" t="str">
        <f>IF($D128="","",D128*$E126)</f>
        <v/>
      </c>
      <c r="E131" s="145"/>
      <c r="F131" s="58" t="str">
        <f>IF(F128="","",F128*$E126)</f>
        <v/>
      </c>
      <c r="G131" s="58" t="str">
        <f>IF($G128="","",G128*$E126)</f>
        <v/>
      </c>
    </row>
    <row r="132" spans="2:7" s="21" customFormat="1" ht="17.25">
      <c r="B132" s="143" t="s">
        <v>56</v>
      </c>
      <c r="C132" s="144"/>
      <c r="D132" s="145" t="str">
        <f>IF(D129="","",D129*$E126)</f>
        <v/>
      </c>
      <c r="E132" s="145"/>
      <c r="F132" s="58" t="str">
        <f>IF(F129="","",F129*$E126)</f>
        <v/>
      </c>
      <c r="G132" s="58" t="str">
        <f>IF(G129="","",G129*$E126)</f>
        <v/>
      </c>
    </row>
    <row r="133" spans="2:7" s="21" customFormat="1" ht="17.25">
      <c r="B133" s="143" t="s">
        <v>57</v>
      </c>
      <c r="C133" s="144"/>
      <c r="D133" s="146" t="str">
        <f>IF(D130="","",D130*$E126)</f>
        <v/>
      </c>
      <c r="E133" s="147"/>
      <c r="F133" s="58" t="str">
        <f>IF(F130="","",F130*$E126)</f>
        <v/>
      </c>
      <c r="G133" s="58" t="str">
        <f>IF(G130="","",G130*$E126)</f>
        <v/>
      </c>
    </row>
    <row r="134" spans="2:7" s="21" customFormat="1" ht="17.25">
      <c r="B134" s="148" t="s">
        <v>58</v>
      </c>
      <c r="C134" s="149"/>
      <c r="D134" s="154" t="str">
        <f>IF(AND(D128="",D130=""),"",D128+D130-D129)</f>
        <v/>
      </c>
      <c r="E134" s="155"/>
      <c r="F134" s="59" t="str">
        <f>IF(AND(F128="",F130=""),"",F128+F130-F129)</f>
        <v/>
      </c>
      <c r="G134" s="59" t="str">
        <f>IF(AND(G128="",G130=""),"",G128+G130-G129)</f>
        <v/>
      </c>
    </row>
    <row r="135" spans="2:7" s="21" customFormat="1" ht="17.25">
      <c r="B135" s="143" t="s">
        <v>59</v>
      </c>
      <c r="C135" s="144"/>
      <c r="D135" s="145" t="str">
        <f>IF(D134="","",D134*$E126)</f>
        <v/>
      </c>
      <c r="E135" s="145"/>
      <c r="F135" s="58" t="str">
        <f>IF(F134="","",F134*$E126)</f>
        <v/>
      </c>
      <c r="G135" s="58" t="str">
        <f>IF(G134="","",G134*$E126)</f>
        <v/>
      </c>
    </row>
    <row r="136" spans="2:7" s="21" customFormat="1" ht="17.25">
      <c r="D136" s="25"/>
    </row>
    <row r="137" spans="2:7" s="21" customFormat="1" ht="17.25">
      <c r="B137" s="25" t="s">
        <v>38</v>
      </c>
      <c r="C137" s="101" t="s">
        <v>73</v>
      </c>
      <c r="D137" s="25" t="s">
        <v>61</v>
      </c>
      <c r="E137" s="21">
        <f>IF(C137="",,VLOOKUP(C137,'算出（非表示）'!$B$4:$C$21,2,0))</f>
        <v>3500</v>
      </c>
    </row>
    <row r="138" spans="2:7" ht="17.25">
      <c r="B138" s="152" t="s">
        <v>3</v>
      </c>
      <c r="C138" s="153"/>
      <c r="D138" s="169" t="str">
        <f>D$6</f>
        <v/>
      </c>
      <c r="E138" s="56" t="s">
        <v>45</v>
      </c>
      <c r="F138" s="32" t="s">
        <v>43</v>
      </c>
      <c r="G138" s="32" t="s">
        <v>46</v>
      </c>
    </row>
    <row r="139" spans="2:7" s="21" customFormat="1" ht="17.25">
      <c r="B139" s="148" t="s">
        <v>48</v>
      </c>
      <c r="C139" s="149"/>
      <c r="D139" s="150"/>
      <c r="E139" s="151"/>
      <c r="F139" s="60"/>
      <c r="G139" s="60"/>
    </row>
    <row r="140" spans="2:7" s="21" customFormat="1" ht="17.25">
      <c r="B140" s="148" t="s">
        <v>50</v>
      </c>
      <c r="C140" s="149"/>
      <c r="D140" s="150"/>
      <c r="E140" s="151"/>
      <c r="F140" s="60"/>
      <c r="G140" s="60"/>
    </row>
    <row r="141" spans="2:7" s="21" customFormat="1" ht="17.25">
      <c r="B141" s="148" t="s">
        <v>52</v>
      </c>
      <c r="C141" s="149"/>
      <c r="D141" s="150"/>
      <c r="E141" s="151"/>
      <c r="F141" s="60"/>
      <c r="G141" s="60"/>
    </row>
    <row r="142" spans="2:7" s="21" customFormat="1" ht="17.25">
      <c r="B142" s="143" t="s">
        <v>54</v>
      </c>
      <c r="C142" s="144"/>
      <c r="D142" s="145" t="str">
        <f>IF($D139="","",D139*$E137)</f>
        <v/>
      </c>
      <c r="E142" s="145"/>
      <c r="F142" s="58" t="str">
        <f>IF(F139="","",F139*$E137)</f>
        <v/>
      </c>
      <c r="G142" s="58" t="str">
        <f>IF($G139="","",G139*$E137)</f>
        <v/>
      </c>
    </row>
    <row r="143" spans="2:7" s="21" customFormat="1" ht="17.25">
      <c r="B143" s="143" t="s">
        <v>56</v>
      </c>
      <c r="C143" s="144"/>
      <c r="D143" s="145" t="str">
        <f>IF(D140="","",D140*$E137)</f>
        <v/>
      </c>
      <c r="E143" s="145"/>
      <c r="F143" s="58" t="str">
        <f>IF(F140="","",F140*$E137)</f>
        <v/>
      </c>
      <c r="G143" s="58" t="str">
        <f>IF(G140="","",G140*$E137)</f>
        <v/>
      </c>
    </row>
    <row r="144" spans="2:7" s="21" customFormat="1" ht="17.25">
      <c r="B144" s="143" t="s">
        <v>57</v>
      </c>
      <c r="C144" s="144"/>
      <c r="D144" s="146" t="str">
        <f>IF(D141="","",D141*$E137)</f>
        <v/>
      </c>
      <c r="E144" s="147"/>
      <c r="F144" s="58" t="str">
        <f>IF(F141="","",F141*$E137)</f>
        <v/>
      </c>
      <c r="G144" s="58" t="str">
        <f>IF(G141="","",G141*$E137)</f>
        <v/>
      </c>
    </row>
    <row r="145" spans="2:7" s="21" customFormat="1" ht="17.25">
      <c r="B145" s="148" t="s">
        <v>58</v>
      </c>
      <c r="C145" s="149"/>
      <c r="D145" s="154" t="str">
        <f>IF(AND(D139="",D141=""),"",D139+D141-D140)</f>
        <v/>
      </c>
      <c r="E145" s="155"/>
      <c r="F145" s="59" t="str">
        <f>IF(AND(F139="",F141=""),"",F139+F141-F140)</f>
        <v/>
      </c>
      <c r="G145" s="59" t="str">
        <f>IF(AND(G139="",G141=""),"",G139+G141-G140)</f>
        <v/>
      </c>
    </row>
    <row r="146" spans="2:7" s="21" customFormat="1" ht="17.25">
      <c r="B146" s="143" t="s">
        <v>59</v>
      </c>
      <c r="C146" s="144"/>
      <c r="D146" s="145" t="str">
        <f>IF(D145="","",D145*$E137)</f>
        <v/>
      </c>
      <c r="E146" s="145"/>
      <c r="F146" s="58" t="str">
        <f>IF(F145="","",F145*$E137)</f>
        <v/>
      </c>
      <c r="G146" s="58" t="str">
        <f>IF(G145="","",G145*$E137)</f>
        <v/>
      </c>
    </row>
    <row r="147" spans="2:7" s="21" customFormat="1" ht="17.25">
      <c r="D147" s="25"/>
    </row>
    <row r="148" spans="2:7" s="21" customFormat="1" ht="17.25">
      <c r="B148" s="25" t="s">
        <v>38</v>
      </c>
      <c r="C148" s="101" t="s">
        <v>74</v>
      </c>
      <c r="D148" s="25" t="s">
        <v>61</v>
      </c>
      <c r="E148" s="21">
        <f>IF(C148="",,VLOOKUP(C148,'算出（非表示）'!$B$4:$C$21,2,0))</f>
        <v>4470</v>
      </c>
    </row>
    <row r="149" spans="2:7" ht="17.25">
      <c r="B149" s="152" t="s">
        <v>3</v>
      </c>
      <c r="C149" s="153"/>
      <c r="D149" s="169" t="str">
        <f>D$6</f>
        <v/>
      </c>
      <c r="E149" s="56" t="s">
        <v>45</v>
      </c>
      <c r="F149" s="32" t="s">
        <v>43</v>
      </c>
      <c r="G149" s="32" t="s">
        <v>46</v>
      </c>
    </row>
    <row r="150" spans="2:7" s="21" customFormat="1" ht="17.25">
      <c r="B150" s="148" t="s">
        <v>48</v>
      </c>
      <c r="C150" s="149"/>
      <c r="D150" s="150"/>
      <c r="E150" s="151"/>
      <c r="F150" s="60"/>
      <c r="G150" s="60"/>
    </row>
    <row r="151" spans="2:7" s="21" customFormat="1" ht="17.25">
      <c r="B151" s="148" t="s">
        <v>50</v>
      </c>
      <c r="C151" s="149"/>
      <c r="D151" s="150"/>
      <c r="E151" s="151"/>
      <c r="F151" s="60"/>
      <c r="G151" s="60"/>
    </row>
    <row r="152" spans="2:7" s="21" customFormat="1" ht="17.25">
      <c r="B152" s="148" t="s">
        <v>52</v>
      </c>
      <c r="C152" s="149"/>
      <c r="D152" s="150"/>
      <c r="E152" s="151"/>
      <c r="F152" s="60"/>
      <c r="G152" s="60"/>
    </row>
    <row r="153" spans="2:7" s="21" customFormat="1" ht="17.25">
      <c r="B153" s="143" t="s">
        <v>54</v>
      </c>
      <c r="C153" s="144"/>
      <c r="D153" s="145" t="str">
        <f>IF($D150="","",D150*$E148)</f>
        <v/>
      </c>
      <c r="E153" s="145"/>
      <c r="F153" s="58" t="str">
        <f>IF(F150="","",F150*$E148)</f>
        <v/>
      </c>
      <c r="G153" s="58" t="str">
        <f>IF($G150="","",G150*$E148)</f>
        <v/>
      </c>
    </row>
    <row r="154" spans="2:7" s="21" customFormat="1" ht="17.25">
      <c r="B154" s="143" t="s">
        <v>56</v>
      </c>
      <c r="C154" s="144"/>
      <c r="D154" s="145" t="str">
        <f>IF(D151="","",D151*$E148)</f>
        <v/>
      </c>
      <c r="E154" s="145"/>
      <c r="F154" s="58" t="str">
        <f>IF(F151="","",F151*$E148)</f>
        <v/>
      </c>
      <c r="G154" s="58" t="str">
        <f>IF(G151="","",G151*$E148)</f>
        <v/>
      </c>
    </row>
    <row r="155" spans="2:7" s="21" customFormat="1" ht="17.25">
      <c r="B155" s="143" t="s">
        <v>57</v>
      </c>
      <c r="C155" s="144"/>
      <c r="D155" s="146" t="str">
        <f>IF(D152="","",D152*$E148)</f>
        <v/>
      </c>
      <c r="E155" s="147"/>
      <c r="F155" s="58" t="str">
        <f>IF(F152="","",F152*$E148)</f>
        <v/>
      </c>
      <c r="G155" s="58" t="str">
        <f>IF(G152="","",G152*$E148)</f>
        <v/>
      </c>
    </row>
    <row r="156" spans="2:7" s="21" customFormat="1" ht="17.25">
      <c r="B156" s="148" t="s">
        <v>58</v>
      </c>
      <c r="C156" s="149"/>
      <c r="D156" s="154" t="str">
        <f>IF(AND(D150="",D152=""),"",D150+D152-D151)</f>
        <v/>
      </c>
      <c r="E156" s="155"/>
      <c r="F156" s="59" t="str">
        <f>IF(AND(F150="",F152=""),"",F150+F152-F151)</f>
        <v/>
      </c>
      <c r="G156" s="59" t="str">
        <f>IF(AND(G150="",G152=""),"",G150+G152-G151)</f>
        <v/>
      </c>
    </row>
    <row r="157" spans="2:7" s="21" customFormat="1" ht="17.25">
      <c r="B157" s="143" t="s">
        <v>59</v>
      </c>
      <c r="C157" s="144"/>
      <c r="D157" s="145" t="str">
        <f>IF(D156="","",D156*$E148)</f>
        <v/>
      </c>
      <c r="E157" s="145"/>
      <c r="F157" s="58" t="str">
        <f>IF(F156="","",F156*$E148)</f>
        <v/>
      </c>
      <c r="G157" s="58" t="str">
        <f>IF(G156="","",G156*$E148)</f>
        <v/>
      </c>
    </row>
    <row r="158" spans="2:7" s="21" customFormat="1" ht="17.25">
      <c r="B158" s="25"/>
      <c r="C158" s="25"/>
      <c r="D158" s="25"/>
    </row>
    <row r="159" spans="2:7" s="21" customFormat="1" ht="17.25">
      <c r="B159" s="25" t="s">
        <v>38</v>
      </c>
      <c r="C159" s="101" t="s">
        <v>75</v>
      </c>
      <c r="D159" s="25" t="s">
        <v>61</v>
      </c>
      <c r="E159" s="21">
        <f>IF(C159="",,VLOOKUP(C159,'算出（非表示）'!$B$4:$C$21,2,0))</f>
        <v>92</v>
      </c>
    </row>
    <row r="160" spans="2:7" ht="17.25">
      <c r="B160" s="152" t="s">
        <v>3</v>
      </c>
      <c r="C160" s="153"/>
      <c r="D160" s="169" t="str">
        <f>D$6</f>
        <v/>
      </c>
      <c r="E160" s="56" t="s">
        <v>45</v>
      </c>
      <c r="F160" s="32" t="s">
        <v>43</v>
      </c>
      <c r="G160" s="32" t="s">
        <v>46</v>
      </c>
    </row>
    <row r="161" spans="2:7" s="21" customFormat="1" ht="17.25">
      <c r="B161" s="148" t="s">
        <v>48</v>
      </c>
      <c r="C161" s="149"/>
      <c r="D161" s="150"/>
      <c r="E161" s="151"/>
      <c r="F161" s="60"/>
      <c r="G161" s="60"/>
    </row>
    <row r="162" spans="2:7" s="21" customFormat="1" ht="17.25">
      <c r="B162" s="148" t="s">
        <v>50</v>
      </c>
      <c r="C162" s="149"/>
      <c r="D162" s="150"/>
      <c r="E162" s="151"/>
      <c r="F162" s="60"/>
      <c r="G162" s="60"/>
    </row>
    <row r="163" spans="2:7" s="21" customFormat="1" ht="17.25">
      <c r="B163" s="148" t="s">
        <v>52</v>
      </c>
      <c r="C163" s="149"/>
      <c r="D163" s="150"/>
      <c r="E163" s="151"/>
      <c r="F163" s="60"/>
      <c r="G163" s="60"/>
    </row>
    <row r="164" spans="2:7" s="21" customFormat="1" ht="17.25">
      <c r="B164" s="143" t="s">
        <v>54</v>
      </c>
      <c r="C164" s="144"/>
      <c r="D164" s="145" t="str">
        <f>IF($D161="","",D161*$E159)</f>
        <v/>
      </c>
      <c r="E164" s="145"/>
      <c r="F164" s="58" t="str">
        <f>IF(F161="","",F161*$E159)</f>
        <v/>
      </c>
      <c r="G164" s="58" t="str">
        <f>IF($G161="","",G161*$E159)</f>
        <v/>
      </c>
    </row>
    <row r="165" spans="2:7" s="21" customFormat="1" ht="17.25">
      <c r="B165" s="143" t="s">
        <v>56</v>
      </c>
      <c r="C165" s="144"/>
      <c r="D165" s="145" t="str">
        <f>IF(D162="","",D162*$E159)</f>
        <v/>
      </c>
      <c r="E165" s="145"/>
      <c r="F165" s="58" t="str">
        <f>IF(F162="","",F162*$E159)</f>
        <v/>
      </c>
      <c r="G165" s="58" t="str">
        <f>IF(G162="","",G162*$E159)</f>
        <v/>
      </c>
    </row>
    <row r="166" spans="2:7" s="21" customFormat="1" ht="17.25">
      <c r="B166" s="143" t="s">
        <v>57</v>
      </c>
      <c r="C166" s="144"/>
      <c r="D166" s="146" t="str">
        <f>IF(D163="","",D163*$E159)</f>
        <v/>
      </c>
      <c r="E166" s="147"/>
      <c r="F166" s="58" t="str">
        <f>IF(F163="","",F163*$E159)</f>
        <v/>
      </c>
      <c r="G166" s="58" t="str">
        <f>IF(G163="","",G163*$E159)</f>
        <v/>
      </c>
    </row>
    <row r="167" spans="2:7" s="21" customFormat="1" ht="17.25">
      <c r="B167" s="148" t="s">
        <v>58</v>
      </c>
      <c r="C167" s="149"/>
      <c r="D167" s="154" t="str">
        <f>IF(AND(D161="",D163=""),"",D161+D163-D162)</f>
        <v/>
      </c>
      <c r="E167" s="155"/>
      <c r="F167" s="59" t="str">
        <f>IF(AND(F161="",F163=""),"",F161+F163-F162)</f>
        <v/>
      </c>
      <c r="G167" s="59" t="str">
        <f>IF(AND(G161="",G163=""),"",G161+G163-G162)</f>
        <v/>
      </c>
    </row>
    <row r="168" spans="2:7" s="21" customFormat="1" ht="17.25">
      <c r="B168" s="143" t="s">
        <v>59</v>
      </c>
      <c r="C168" s="144"/>
      <c r="D168" s="145" t="str">
        <f>IF(D167="","",D167*$E159)</f>
        <v/>
      </c>
      <c r="E168" s="145"/>
      <c r="F168" s="58" t="str">
        <f>IF(F167="","",F167*$E159)</f>
        <v/>
      </c>
      <c r="G168" s="58" t="str">
        <f>IF(G167="","",G167*$E159)</f>
        <v/>
      </c>
    </row>
    <row r="169" spans="2:7" s="21" customFormat="1" ht="17.25">
      <c r="D169" s="25"/>
    </row>
    <row r="170" spans="2:7" s="21" customFormat="1" ht="17.25">
      <c r="B170" s="25" t="s">
        <v>38</v>
      </c>
      <c r="C170" s="101" t="s">
        <v>76</v>
      </c>
      <c r="D170" s="25" t="s">
        <v>61</v>
      </c>
      <c r="E170" s="21">
        <f>IF(C170="",,VLOOKUP(C170,'算出（非表示）'!$B$4:$C$21,2,0))</f>
        <v>53</v>
      </c>
    </row>
    <row r="171" spans="2:7" ht="17.25">
      <c r="B171" s="152" t="s">
        <v>3</v>
      </c>
      <c r="C171" s="153"/>
      <c r="D171" s="169" t="str">
        <f>D$6</f>
        <v/>
      </c>
      <c r="E171" s="56" t="s">
        <v>45</v>
      </c>
      <c r="F171" s="32" t="s">
        <v>43</v>
      </c>
      <c r="G171" s="32" t="s">
        <v>46</v>
      </c>
    </row>
    <row r="172" spans="2:7" s="21" customFormat="1" ht="17.25">
      <c r="B172" s="148" t="s">
        <v>48</v>
      </c>
      <c r="C172" s="149"/>
      <c r="D172" s="150"/>
      <c r="E172" s="151"/>
      <c r="F172" s="60"/>
      <c r="G172" s="60"/>
    </row>
    <row r="173" spans="2:7" s="21" customFormat="1" ht="17.25">
      <c r="B173" s="148" t="s">
        <v>50</v>
      </c>
      <c r="C173" s="149"/>
      <c r="D173" s="150"/>
      <c r="E173" s="151"/>
      <c r="F173" s="60"/>
      <c r="G173" s="60"/>
    </row>
    <row r="174" spans="2:7" s="21" customFormat="1" ht="17.25">
      <c r="B174" s="148" t="s">
        <v>52</v>
      </c>
      <c r="C174" s="149"/>
      <c r="D174" s="150"/>
      <c r="E174" s="151"/>
      <c r="F174" s="60"/>
      <c r="G174" s="60"/>
    </row>
    <row r="175" spans="2:7" s="21" customFormat="1" ht="17.25">
      <c r="B175" s="143" t="s">
        <v>54</v>
      </c>
      <c r="C175" s="144"/>
      <c r="D175" s="145" t="str">
        <f>IF($D172="","",D172*$E170)</f>
        <v/>
      </c>
      <c r="E175" s="145"/>
      <c r="F175" s="58" t="str">
        <f>IF(F172="","",F172*$E170)</f>
        <v/>
      </c>
      <c r="G175" s="58" t="str">
        <f>IF($G172="","",G172*$E170)</f>
        <v/>
      </c>
    </row>
    <row r="176" spans="2:7" s="21" customFormat="1" ht="17.25">
      <c r="B176" s="143" t="s">
        <v>56</v>
      </c>
      <c r="C176" s="144"/>
      <c r="D176" s="145" t="str">
        <f>IF(D173="","",D173*$E170)</f>
        <v/>
      </c>
      <c r="E176" s="145"/>
      <c r="F176" s="58" t="str">
        <f>IF(F173="","",F173*$E170)</f>
        <v/>
      </c>
      <c r="G176" s="58" t="str">
        <f>IF(G173="","",G173*$E170)</f>
        <v/>
      </c>
    </row>
    <row r="177" spans="2:7" s="21" customFormat="1" ht="17.25">
      <c r="B177" s="143" t="s">
        <v>57</v>
      </c>
      <c r="C177" s="144"/>
      <c r="D177" s="146" t="str">
        <f>IF(D174="","",D174*$E170)</f>
        <v/>
      </c>
      <c r="E177" s="147"/>
      <c r="F177" s="58" t="str">
        <f>IF(F174="","",F174*$E170)</f>
        <v/>
      </c>
      <c r="G177" s="58" t="str">
        <f>IF(G174="","",G174*$E170)</f>
        <v/>
      </c>
    </row>
    <row r="178" spans="2:7" s="21" customFormat="1" ht="17.25">
      <c r="B178" s="148" t="s">
        <v>58</v>
      </c>
      <c r="C178" s="149"/>
      <c r="D178" s="154" t="str">
        <f>IF(AND(D172="",D174=""),"",D172+D174-D173)</f>
        <v/>
      </c>
      <c r="E178" s="155"/>
      <c r="F178" s="59" t="str">
        <f>IF(AND(F172="",F174=""),"",F172+F174-F173)</f>
        <v/>
      </c>
      <c r="G178" s="59" t="str">
        <f>IF(AND(G172="",G174=""),"",G172+G174-G173)</f>
        <v/>
      </c>
    </row>
    <row r="179" spans="2:7" s="21" customFormat="1" ht="17.25">
      <c r="B179" s="143" t="s">
        <v>59</v>
      </c>
      <c r="C179" s="144"/>
      <c r="D179" s="145" t="str">
        <f>IF(D178="","",D178*$E170)</f>
        <v/>
      </c>
      <c r="E179" s="145"/>
      <c r="F179" s="58" t="str">
        <f>IF(F178="","",F178*$E170)</f>
        <v/>
      </c>
      <c r="G179" s="58" t="str">
        <f>IF(G178="","",G178*$E170)</f>
        <v/>
      </c>
    </row>
    <row r="180" spans="2:7" s="21" customFormat="1" ht="17.25">
      <c r="D180" s="25"/>
    </row>
    <row r="181" spans="2:7" s="21" customFormat="1" ht="17.25">
      <c r="B181" s="25" t="s">
        <v>38</v>
      </c>
      <c r="C181" s="101" t="s">
        <v>77</v>
      </c>
      <c r="D181" s="25" t="s">
        <v>61</v>
      </c>
      <c r="E181" s="21">
        <f>IF(C181="",,VLOOKUP(C181,'算出（非表示）'!$B$4:$C$21,2,0))</f>
        <v>124</v>
      </c>
    </row>
    <row r="182" spans="2:7" ht="17.25">
      <c r="B182" s="152" t="s">
        <v>3</v>
      </c>
      <c r="C182" s="153"/>
      <c r="D182" s="169" t="str">
        <f>D$6</f>
        <v/>
      </c>
      <c r="E182" s="56" t="s">
        <v>45</v>
      </c>
      <c r="F182" s="32" t="s">
        <v>43</v>
      </c>
      <c r="G182" s="32" t="s">
        <v>46</v>
      </c>
    </row>
    <row r="183" spans="2:7" s="21" customFormat="1" ht="17.25">
      <c r="B183" s="148" t="s">
        <v>48</v>
      </c>
      <c r="C183" s="149"/>
      <c r="D183" s="150"/>
      <c r="E183" s="151"/>
      <c r="F183" s="60"/>
      <c r="G183" s="60"/>
    </row>
    <row r="184" spans="2:7" s="21" customFormat="1" ht="17.25">
      <c r="B184" s="148" t="s">
        <v>50</v>
      </c>
      <c r="C184" s="149"/>
      <c r="D184" s="150"/>
      <c r="E184" s="151"/>
      <c r="F184" s="60"/>
      <c r="G184" s="60"/>
    </row>
    <row r="185" spans="2:7" s="21" customFormat="1" ht="17.25">
      <c r="B185" s="148" t="s">
        <v>52</v>
      </c>
      <c r="C185" s="149"/>
      <c r="D185" s="150"/>
      <c r="E185" s="151"/>
      <c r="F185" s="60"/>
      <c r="G185" s="60"/>
    </row>
    <row r="186" spans="2:7" s="21" customFormat="1" ht="17.25">
      <c r="B186" s="143" t="s">
        <v>54</v>
      </c>
      <c r="C186" s="144"/>
      <c r="D186" s="145" t="str">
        <f>IF($D183="","",D183*$E181)</f>
        <v/>
      </c>
      <c r="E186" s="145"/>
      <c r="F186" s="58" t="str">
        <f>IF(F183="","",F183*$E181)</f>
        <v/>
      </c>
      <c r="G186" s="58" t="str">
        <f>IF($G183="","",G183*$E181)</f>
        <v/>
      </c>
    </row>
    <row r="187" spans="2:7" s="21" customFormat="1" ht="17.25">
      <c r="B187" s="143" t="s">
        <v>56</v>
      </c>
      <c r="C187" s="144"/>
      <c r="D187" s="145" t="str">
        <f>IF(D184="","",D184*$E181)</f>
        <v/>
      </c>
      <c r="E187" s="145"/>
      <c r="F187" s="58" t="str">
        <f>IF(F184="","",F184*$E181)</f>
        <v/>
      </c>
      <c r="G187" s="58" t="str">
        <f>IF(G184="","",G184*$E181)</f>
        <v/>
      </c>
    </row>
    <row r="188" spans="2:7" s="21" customFormat="1" ht="17.25">
      <c r="B188" s="143" t="s">
        <v>57</v>
      </c>
      <c r="C188" s="144"/>
      <c r="D188" s="146" t="str">
        <f>IF(D185="","",D185*$E181)</f>
        <v/>
      </c>
      <c r="E188" s="147"/>
      <c r="F188" s="58" t="str">
        <f>IF(F185="","",F185*$E181)</f>
        <v/>
      </c>
      <c r="G188" s="58" t="str">
        <f>IF(G185="","",G185*$E181)</f>
        <v/>
      </c>
    </row>
    <row r="189" spans="2:7" s="21" customFormat="1" ht="17.25">
      <c r="B189" s="148" t="s">
        <v>58</v>
      </c>
      <c r="C189" s="149"/>
      <c r="D189" s="154" t="str">
        <f>IF(AND(D183="",D185=""),"",D183+D185-D184)</f>
        <v/>
      </c>
      <c r="E189" s="155"/>
      <c r="F189" s="59" t="str">
        <f>IF(AND(F183="",F185=""),"",F183+F185-F184)</f>
        <v/>
      </c>
      <c r="G189" s="59" t="str">
        <f>IF(AND(G183="",G185=""),"",G183+G185-G184)</f>
        <v/>
      </c>
    </row>
    <row r="190" spans="2:7" s="21" customFormat="1" ht="17.25">
      <c r="B190" s="143" t="s">
        <v>59</v>
      </c>
      <c r="C190" s="144"/>
      <c r="D190" s="145" t="str">
        <f>IF(D189="","",D189*$E181)</f>
        <v/>
      </c>
      <c r="E190" s="145"/>
      <c r="F190" s="58" t="str">
        <f>IF(F189="","",F189*$E181)</f>
        <v/>
      </c>
      <c r="G190" s="58" t="str">
        <f>IF(G189="","",G189*$E181)</f>
        <v/>
      </c>
    </row>
    <row r="191" spans="2:7" s="21" customFormat="1" ht="17.25">
      <c r="B191" s="25"/>
      <c r="C191" s="25"/>
      <c r="D191" s="25"/>
    </row>
    <row r="192" spans="2:7" s="21" customFormat="1" ht="17.25">
      <c r="B192" s="25" t="s">
        <v>38</v>
      </c>
      <c r="C192" s="101" t="s">
        <v>78</v>
      </c>
      <c r="D192" s="25" t="s">
        <v>61</v>
      </c>
      <c r="E192" s="21">
        <f>IF(C192="",,VLOOKUP(C192,'算出（非表示）'!$B$4:$C$21,2,0))</f>
        <v>14800</v>
      </c>
    </row>
    <row r="193" spans="2:7" ht="17.25">
      <c r="B193" s="152" t="s">
        <v>3</v>
      </c>
      <c r="C193" s="153"/>
      <c r="D193" s="169" t="str">
        <f>D$6</f>
        <v/>
      </c>
      <c r="E193" s="56" t="s">
        <v>45</v>
      </c>
      <c r="F193" s="32" t="s">
        <v>43</v>
      </c>
      <c r="G193" s="32" t="s">
        <v>46</v>
      </c>
    </row>
    <row r="194" spans="2:7" s="21" customFormat="1" ht="17.25">
      <c r="B194" s="148" t="s">
        <v>48</v>
      </c>
      <c r="C194" s="149"/>
      <c r="D194" s="150"/>
      <c r="E194" s="151"/>
      <c r="F194" s="60"/>
      <c r="G194" s="60"/>
    </row>
    <row r="195" spans="2:7" s="21" customFormat="1" ht="17.25">
      <c r="B195" s="148" t="s">
        <v>50</v>
      </c>
      <c r="C195" s="149"/>
      <c r="D195" s="150"/>
      <c r="E195" s="151"/>
      <c r="F195" s="60"/>
      <c r="G195" s="60"/>
    </row>
    <row r="196" spans="2:7" s="21" customFormat="1" ht="17.25">
      <c r="B196" s="148" t="s">
        <v>79</v>
      </c>
      <c r="C196" s="149"/>
      <c r="D196" s="150"/>
      <c r="E196" s="151"/>
      <c r="F196" s="60"/>
      <c r="G196" s="60"/>
    </row>
    <row r="197" spans="2:7" s="21" customFormat="1" ht="17.25">
      <c r="B197" s="143" t="s">
        <v>54</v>
      </c>
      <c r="C197" s="144"/>
      <c r="D197" s="145" t="str">
        <f>IF($D194="","",D194*$E192)</f>
        <v/>
      </c>
      <c r="E197" s="145"/>
      <c r="F197" s="58" t="str">
        <f>IF(F194="","",F194*$E192)</f>
        <v/>
      </c>
      <c r="G197" s="58" t="str">
        <f>IF($G194="","",G194*$E192)</f>
        <v/>
      </c>
    </row>
    <row r="198" spans="2:7" s="21" customFormat="1" ht="17.25">
      <c r="B198" s="143" t="s">
        <v>56</v>
      </c>
      <c r="C198" s="144"/>
      <c r="D198" s="145" t="str">
        <f>IF(D195="","",D195*$E192)</f>
        <v/>
      </c>
      <c r="E198" s="145"/>
      <c r="F198" s="58" t="str">
        <f>IF(F195="","",F195*$E192)</f>
        <v/>
      </c>
      <c r="G198" s="58" t="str">
        <f>IF(G195="","",G195*$E192)</f>
        <v/>
      </c>
    </row>
    <row r="199" spans="2:7" s="21" customFormat="1" ht="17.25">
      <c r="B199" s="143" t="s">
        <v>57</v>
      </c>
      <c r="C199" s="144"/>
      <c r="D199" s="146" t="str">
        <f>IF(D196="","",D196*$E192)</f>
        <v/>
      </c>
      <c r="E199" s="147"/>
      <c r="F199" s="58" t="str">
        <f>IF(F196="","",F196*$E192)</f>
        <v/>
      </c>
      <c r="G199" s="58" t="str">
        <f>IF(G196="","",G196*$E192)</f>
        <v/>
      </c>
    </row>
    <row r="200" spans="2:7" s="21" customFormat="1" ht="17.25">
      <c r="B200" s="148" t="s">
        <v>58</v>
      </c>
      <c r="C200" s="149"/>
      <c r="D200" s="154" t="str">
        <f>IF(AND(D194="",D196=""),"",D194+D196-D195)</f>
        <v/>
      </c>
      <c r="E200" s="155"/>
      <c r="F200" s="59" t="str">
        <f>IF(AND(F194="",F196=""),"",F194+F196-F195)</f>
        <v/>
      </c>
      <c r="G200" s="59" t="str">
        <f>IF(AND(G194="",G196=""),"",G194+G196-G195)</f>
        <v/>
      </c>
    </row>
    <row r="201" spans="2:7" s="21" customFormat="1" ht="17.25">
      <c r="B201" s="143" t="s">
        <v>59</v>
      </c>
      <c r="C201" s="144"/>
      <c r="D201" s="145" t="str">
        <f>IF(D200="","",D200*$E192)</f>
        <v/>
      </c>
      <c r="E201" s="145"/>
      <c r="F201" s="58" t="str">
        <f>IF(F200="","",F200*$E192)</f>
        <v/>
      </c>
      <c r="G201" s="58" t="str">
        <f>IF(G200="","",G200*$E192)</f>
        <v/>
      </c>
    </row>
    <row r="202" spans="2:7" s="21" customFormat="1"/>
    <row r="203" spans="2:7" s="21" customFormat="1"/>
    <row r="204" spans="2:7" s="21" customFormat="1"/>
  </sheetData>
  <sheetProtection algorithmName="SHA-512" hashValue="FT46wJoNroTlQnufi8LtqUrbNpreXOTKVmFDN+CjMfJCItDiGQZGlKfyP2F4P+AJc+wqpoB9gK+jj/5a+eX+gA==" saltValue="Ghdu5VrUVx3ofFXA0BdbHQ==" spinCount="100000" sheet="1" objects="1" scenarios="1"/>
  <mergeCells count="306">
    <mergeCell ref="B6:C6"/>
    <mergeCell ref="B7:C7"/>
    <mergeCell ref="D7:E7"/>
    <mergeCell ref="B8:C8"/>
    <mergeCell ref="D8:E8"/>
    <mergeCell ref="B9:C9"/>
    <mergeCell ref="D9:E9"/>
    <mergeCell ref="B10:C10"/>
    <mergeCell ref="D10:E10"/>
    <mergeCell ref="B19:C19"/>
    <mergeCell ref="B20:C20"/>
    <mergeCell ref="D20:E20"/>
    <mergeCell ref="B21:C21"/>
    <mergeCell ref="D21:E21"/>
    <mergeCell ref="B14:C14"/>
    <mergeCell ref="D14:E14"/>
    <mergeCell ref="D11:E11"/>
    <mergeCell ref="B12:C12"/>
    <mergeCell ref="D12:E12"/>
    <mergeCell ref="B13:C13"/>
    <mergeCell ref="D13:E13"/>
    <mergeCell ref="B11:C11"/>
    <mergeCell ref="B28:C28"/>
    <mergeCell ref="B29:C29"/>
    <mergeCell ref="D29:E29"/>
    <mergeCell ref="B32:C32"/>
    <mergeCell ref="B25:C25"/>
    <mergeCell ref="D25:E25"/>
    <mergeCell ref="B22:C22"/>
    <mergeCell ref="D22:E22"/>
    <mergeCell ref="B23:C23"/>
    <mergeCell ref="D23:E23"/>
    <mergeCell ref="B24:C24"/>
    <mergeCell ref="D24:E24"/>
    <mergeCell ref="B39:C39"/>
    <mergeCell ref="B40:C40"/>
    <mergeCell ref="D40:E40"/>
    <mergeCell ref="B41:C41"/>
    <mergeCell ref="D41:E41"/>
    <mergeCell ref="B36:C36"/>
    <mergeCell ref="D36:E36"/>
    <mergeCell ref="B33:C33"/>
    <mergeCell ref="D33:E33"/>
    <mergeCell ref="B34:C34"/>
    <mergeCell ref="D34:E34"/>
    <mergeCell ref="B35:C35"/>
    <mergeCell ref="D35:E35"/>
    <mergeCell ref="B50:C50"/>
    <mergeCell ref="B51:C51"/>
    <mergeCell ref="D51:E51"/>
    <mergeCell ref="B52:C52"/>
    <mergeCell ref="D52:E52"/>
    <mergeCell ref="B47:C47"/>
    <mergeCell ref="D47:E47"/>
    <mergeCell ref="B42:C42"/>
    <mergeCell ref="D42:E42"/>
    <mergeCell ref="B45:C45"/>
    <mergeCell ref="B46:C46"/>
    <mergeCell ref="D46:E46"/>
    <mergeCell ref="D44:E44"/>
    <mergeCell ref="D45:E45"/>
    <mergeCell ref="B64:C64"/>
    <mergeCell ref="D64:E64"/>
    <mergeCell ref="B65:C65"/>
    <mergeCell ref="D65:E65"/>
    <mergeCell ref="B66:C66"/>
    <mergeCell ref="D66:E66"/>
    <mergeCell ref="B61:C61"/>
    <mergeCell ref="B62:C62"/>
    <mergeCell ref="D62:E62"/>
    <mergeCell ref="B63:C63"/>
    <mergeCell ref="D63:E63"/>
    <mergeCell ref="B72:C72"/>
    <mergeCell ref="B73:C73"/>
    <mergeCell ref="D73:E73"/>
    <mergeCell ref="B74:C74"/>
    <mergeCell ref="D74:E74"/>
    <mergeCell ref="B67:C67"/>
    <mergeCell ref="D67:E67"/>
    <mergeCell ref="B68:C68"/>
    <mergeCell ref="D68:E68"/>
    <mergeCell ref="B69:C69"/>
    <mergeCell ref="D69:E69"/>
    <mergeCell ref="B80:C80"/>
    <mergeCell ref="D80:E80"/>
    <mergeCell ref="B84:C84"/>
    <mergeCell ref="B83:C83"/>
    <mergeCell ref="D84:E84"/>
    <mergeCell ref="B75:C75"/>
    <mergeCell ref="D75:E75"/>
    <mergeCell ref="B76:C76"/>
    <mergeCell ref="D76:E76"/>
    <mergeCell ref="B77:C77"/>
    <mergeCell ref="D77:E77"/>
    <mergeCell ref="B78:C78"/>
    <mergeCell ref="D78:E78"/>
    <mergeCell ref="B79:C79"/>
    <mergeCell ref="D79:E79"/>
    <mergeCell ref="B91:C91"/>
    <mergeCell ref="D91:E91"/>
    <mergeCell ref="B88:C88"/>
    <mergeCell ref="D88:E88"/>
    <mergeCell ref="B89:C89"/>
    <mergeCell ref="D89:E89"/>
    <mergeCell ref="B90:C90"/>
    <mergeCell ref="D90:E90"/>
    <mergeCell ref="B85:C85"/>
    <mergeCell ref="D85:E85"/>
    <mergeCell ref="B86:C86"/>
    <mergeCell ref="D86:E86"/>
    <mergeCell ref="B87:C87"/>
    <mergeCell ref="D87:E87"/>
    <mergeCell ref="B94:C94"/>
    <mergeCell ref="B97:C97"/>
    <mergeCell ref="B98:C98"/>
    <mergeCell ref="D98:E98"/>
    <mergeCell ref="B95:C95"/>
    <mergeCell ref="D95:E95"/>
    <mergeCell ref="B96:C96"/>
    <mergeCell ref="D96:E96"/>
    <mergeCell ref="D97:E97"/>
    <mergeCell ref="B105:C105"/>
    <mergeCell ref="B106:C106"/>
    <mergeCell ref="D106:E106"/>
    <mergeCell ref="B107:C107"/>
    <mergeCell ref="D107:E107"/>
    <mergeCell ref="B102:C102"/>
    <mergeCell ref="D102:E102"/>
    <mergeCell ref="B99:C99"/>
    <mergeCell ref="D99:E99"/>
    <mergeCell ref="B100:C100"/>
    <mergeCell ref="D100:E100"/>
    <mergeCell ref="B101:C101"/>
    <mergeCell ref="D101:E101"/>
    <mergeCell ref="B116:C116"/>
    <mergeCell ref="B117:C117"/>
    <mergeCell ref="D117:E117"/>
    <mergeCell ref="B118:C118"/>
    <mergeCell ref="D118:E118"/>
    <mergeCell ref="B113:C113"/>
    <mergeCell ref="D113:E113"/>
    <mergeCell ref="B110:C110"/>
    <mergeCell ref="B111:C111"/>
    <mergeCell ref="D111:E111"/>
    <mergeCell ref="B112:C112"/>
    <mergeCell ref="D112:E112"/>
    <mergeCell ref="B124:C124"/>
    <mergeCell ref="D124:E124"/>
    <mergeCell ref="B119:C119"/>
    <mergeCell ref="D119:E119"/>
    <mergeCell ref="B120:C120"/>
    <mergeCell ref="D120:E120"/>
    <mergeCell ref="B123:C123"/>
    <mergeCell ref="B121:C121"/>
    <mergeCell ref="D121:E121"/>
    <mergeCell ref="B122:C122"/>
    <mergeCell ref="D122:E122"/>
    <mergeCell ref="D123:E123"/>
    <mergeCell ref="B130:C130"/>
    <mergeCell ref="D130:E130"/>
    <mergeCell ref="B131:C131"/>
    <mergeCell ref="D131:E131"/>
    <mergeCell ref="B132:C132"/>
    <mergeCell ref="D132:E132"/>
    <mergeCell ref="B127:C127"/>
    <mergeCell ref="B128:C128"/>
    <mergeCell ref="D128:E128"/>
    <mergeCell ref="B129:C129"/>
    <mergeCell ref="D129:E129"/>
    <mergeCell ref="B138:C138"/>
    <mergeCell ref="B139:C139"/>
    <mergeCell ref="D139:E139"/>
    <mergeCell ref="B140:C140"/>
    <mergeCell ref="D140:E140"/>
    <mergeCell ref="B133:C133"/>
    <mergeCell ref="D133:E133"/>
    <mergeCell ref="B134:C134"/>
    <mergeCell ref="D134:E134"/>
    <mergeCell ref="B135:C135"/>
    <mergeCell ref="D135:E135"/>
    <mergeCell ref="B144:C144"/>
    <mergeCell ref="D144:E144"/>
    <mergeCell ref="B145:C145"/>
    <mergeCell ref="D145:E145"/>
    <mergeCell ref="B146:C146"/>
    <mergeCell ref="D146:E146"/>
    <mergeCell ref="B141:C141"/>
    <mergeCell ref="D141:E141"/>
    <mergeCell ref="B142:C142"/>
    <mergeCell ref="D142:E142"/>
    <mergeCell ref="B143:C143"/>
    <mergeCell ref="D143:E143"/>
    <mergeCell ref="B152:C152"/>
    <mergeCell ref="D152:E152"/>
    <mergeCell ref="B153:C153"/>
    <mergeCell ref="D153:E153"/>
    <mergeCell ref="B154:C154"/>
    <mergeCell ref="D154:E154"/>
    <mergeCell ref="B149:C149"/>
    <mergeCell ref="B150:C150"/>
    <mergeCell ref="D150:E150"/>
    <mergeCell ref="B151:C151"/>
    <mergeCell ref="D151:E151"/>
    <mergeCell ref="B162:C162"/>
    <mergeCell ref="B160:C160"/>
    <mergeCell ref="B161:C161"/>
    <mergeCell ref="D161:E161"/>
    <mergeCell ref="D162:E162"/>
    <mergeCell ref="B155:C155"/>
    <mergeCell ref="D155:E155"/>
    <mergeCell ref="B156:C156"/>
    <mergeCell ref="D156:E156"/>
    <mergeCell ref="B157:C157"/>
    <mergeCell ref="D157:E157"/>
    <mergeCell ref="B171:C171"/>
    <mergeCell ref="B166:C166"/>
    <mergeCell ref="D166:E166"/>
    <mergeCell ref="B167:C167"/>
    <mergeCell ref="D167:E167"/>
    <mergeCell ref="B168:C168"/>
    <mergeCell ref="D168:E168"/>
    <mergeCell ref="B163:C163"/>
    <mergeCell ref="D163:E163"/>
    <mergeCell ref="B164:C164"/>
    <mergeCell ref="D164:E164"/>
    <mergeCell ref="B165:C165"/>
    <mergeCell ref="D165:E165"/>
    <mergeCell ref="D172:E172"/>
    <mergeCell ref="B175:C175"/>
    <mergeCell ref="B176:C176"/>
    <mergeCell ref="D176:E176"/>
    <mergeCell ref="B173:C173"/>
    <mergeCell ref="D173:E173"/>
    <mergeCell ref="B174:C174"/>
    <mergeCell ref="D174:E174"/>
    <mergeCell ref="D175:E175"/>
    <mergeCell ref="B194:C194"/>
    <mergeCell ref="D194:E194"/>
    <mergeCell ref="B195:C195"/>
    <mergeCell ref="D195:E195"/>
    <mergeCell ref="B196:C196"/>
    <mergeCell ref="D196:E196"/>
    <mergeCell ref="B193:C193"/>
    <mergeCell ref="B188:C188"/>
    <mergeCell ref="B189:C189"/>
    <mergeCell ref="D189:E189"/>
    <mergeCell ref="B190:C190"/>
    <mergeCell ref="D190:E190"/>
    <mergeCell ref="B197:C197"/>
    <mergeCell ref="D197:E197"/>
    <mergeCell ref="B198:C198"/>
    <mergeCell ref="D198:E198"/>
    <mergeCell ref="B201:C201"/>
    <mergeCell ref="B199:C199"/>
    <mergeCell ref="D199:E199"/>
    <mergeCell ref="B200:C200"/>
    <mergeCell ref="D200:E200"/>
    <mergeCell ref="D201:E201"/>
    <mergeCell ref="B56:C56"/>
    <mergeCell ref="D56:E56"/>
    <mergeCell ref="B57:C57"/>
    <mergeCell ref="D57:E57"/>
    <mergeCell ref="D58:E58"/>
    <mergeCell ref="B17:C17"/>
    <mergeCell ref="B18:C18"/>
    <mergeCell ref="D18:E18"/>
    <mergeCell ref="D19:E19"/>
    <mergeCell ref="B30:C30"/>
    <mergeCell ref="D30:E30"/>
    <mergeCell ref="B31:C31"/>
    <mergeCell ref="D31:E31"/>
    <mergeCell ref="D32:E32"/>
    <mergeCell ref="B43:C43"/>
    <mergeCell ref="D43:E43"/>
    <mergeCell ref="B44:C44"/>
    <mergeCell ref="B58:C58"/>
    <mergeCell ref="B53:C53"/>
    <mergeCell ref="D53:E53"/>
    <mergeCell ref="B54:C54"/>
    <mergeCell ref="D54:E54"/>
    <mergeCell ref="B55:C55"/>
    <mergeCell ref="D55:E55"/>
    <mergeCell ref="B186:C186"/>
    <mergeCell ref="D186:E186"/>
    <mergeCell ref="B187:C187"/>
    <mergeCell ref="D187:E187"/>
    <mergeCell ref="D188:E188"/>
    <mergeCell ref="B108:C108"/>
    <mergeCell ref="D108:E108"/>
    <mergeCell ref="B109:C109"/>
    <mergeCell ref="D109:E109"/>
    <mergeCell ref="D110:E110"/>
    <mergeCell ref="B183:C183"/>
    <mergeCell ref="D183:E183"/>
    <mergeCell ref="B184:C184"/>
    <mergeCell ref="D184:E184"/>
    <mergeCell ref="B185:C185"/>
    <mergeCell ref="D185:E185"/>
    <mergeCell ref="B182:C182"/>
    <mergeCell ref="B177:C177"/>
    <mergeCell ref="D177:E177"/>
    <mergeCell ref="B178:C178"/>
    <mergeCell ref="D178:E178"/>
    <mergeCell ref="B179:C179"/>
    <mergeCell ref="D179:E179"/>
    <mergeCell ref="B172:C172"/>
  </mergeCells>
  <phoneticPr fontId="1"/>
  <conditionalFormatting sqref="D6">
    <cfRule type="expression" dxfId="0" priority="1">
      <formula>$D$6=""</formula>
    </cfRule>
  </conditionalFormatting>
  <pageMargins left="0.70866141732283472" right="0.70866141732283472" top="0.94488188976377963" bottom="0.74803149606299213" header="0.31496062992125984" footer="0.31496062992125984"/>
  <pageSetup paperSize="8" scale="68" fitToHeight="0" orientation="landscape" r:id="rId1"/>
  <headerFooter differentFirst="1"/>
  <rowBreaks count="3" manualBreakCount="3">
    <brk id="59" max="11" man="1"/>
    <brk id="114" max="11" man="1"/>
    <brk id="169"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84045-A69D-4246-A7A2-AFE3DE5154E1}">
  <sheetPr codeName="Sheet1">
    <pageSetUpPr fitToPage="1"/>
  </sheetPr>
  <dimension ref="A2:N260"/>
  <sheetViews>
    <sheetView showGridLines="0" view="pageBreakPreview" zoomScale="85" zoomScaleNormal="78" zoomScaleSheetLayoutView="85" workbookViewId="0">
      <selection activeCell="C16" sqref="C16"/>
    </sheetView>
  </sheetViews>
  <sheetFormatPr defaultColWidth="9" defaultRowHeight="18.75"/>
  <cols>
    <col min="1" max="1" width="7.25" style="10" customWidth="1"/>
    <col min="2" max="2" width="47.5" style="10" customWidth="1"/>
    <col min="3" max="5" width="29.875" style="10" customWidth="1"/>
    <col min="6" max="6" width="5.125" style="10" customWidth="1"/>
    <col min="7" max="7" width="34.375" customWidth="1"/>
    <col min="9" max="9" width="34.375" customWidth="1"/>
    <col min="10" max="12" width="34.625" customWidth="1"/>
    <col min="13" max="13" width="0.375" customWidth="1"/>
    <col min="14" max="14" width="40.125" customWidth="1"/>
    <col min="15" max="16384" width="9" style="10"/>
  </cols>
  <sheetData>
    <row r="2" spans="2:14">
      <c r="B2" s="62" t="s">
        <v>80</v>
      </c>
      <c r="C2" s="63"/>
      <c r="D2" s="63"/>
      <c r="E2" s="63"/>
      <c r="F2" s="63"/>
    </row>
    <row r="3" spans="2:14">
      <c r="B3" s="64" t="s">
        <v>81</v>
      </c>
      <c r="C3" s="63"/>
      <c r="D3" s="63"/>
      <c r="E3" s="63"/>
      <c r="F3" s="63"/>
    </row>
    <row r="4" spans="2:14">
      <c r="B4" s="63"/>
      <c r="C4" s="63"/>
      <c r="D4" s="63"/>
      <c r="E4" s="63"/>
      <c r="F4" s="63"/>
    </row>
    <row r="5" spans="2:14" s="21" customFormat="1">
      <c r="B5" s="63" t="s">
        <v>82</v>
      </c>
      <c r="C5" s="63"/>
      <c r="D5" s="63"/>
      <c r="E5" s="63"/>
      <c r="F5" s="63"/>
      <c r="G5"/>
      <c r="H5"/>
      <c r="I5"/>
      <c r="J5"/>
      <c r="K5"/>
      <c r="L5"/>
      <c r="M5"/>
      <c r="N5"/>
    </row>
    <row r="6" spans="2:14">
      <c r="B6" s="65" t="s">
        <v>83</v>
      </c>
      <c r="C6" s="100" t="s">
        <v>66</v>
      </c>
      <c r="D6" s="66">
        <f>IF(C6="","",VLOOKUP(C6,[1]バックシート!$B$3:$C$20,2,0))</f>
        <v>3220</v>
      </c>
      <c r="E6" s="25"/>
      <c r="F6" s="25"/>
    </row>
    <row r="7" spans="2:14" ht="18" customHeight="1">
      <c r="B7" s="67" t="s">
        <v>53</v>
      </c>
      <c r="C7" s="68" t="s">
        <v>84</v>
      </c>
      <c r="D7" s="68" t="s">
        <v>85</v>
      </c>
      <c r="E7" s="25"/>
      <c r="F7" s="25"/>
    </row>
    <row r="8" spans="2:14" s="71" customFormat="1">
      <c r="B8" s="65" t="s">
        <v>86</v>
      </c>
      <c r="C8" s="69">
        <v>10</v>
      </c>
      <c r="D8" s="70">
        <f>IF(C8="","",C8*$D6)</f>
        <v>32200</v>
      </c>
      <c r="E8" s="25"/>
      <c r="F8" s="25"/>
      <c r="G8"/>
      <c r="H8"/>
      <c r="I8"/>
      <c r="J8"/>
      <c r="K8"/>
      <c r="L8"/>
      <c r="M8"/>
      <c r="N8"/>
    </row>
    <row r="9" spans="2:14" s="71" customFormat="1">
      <c r="B9" s="65" t="s">
        <v>87</v>
      </c>
      <c r="C9" s="69">
        <v>0</v>
      </c>
      <c r="D9" s="70">
        <f>IF(C9="","",C9*$D6)</f>
        <v>0</v>
      </c>
      <c r="E9" s="25"/>
      <c r="F9" s="25"/>
      <c r="G9"/>
      <c r="H9"/>
      <c r="I9"/>
      <c r="J9"/>
      <c r="K9"/>
      <c r="L9"/>
      <c r="M9"/>
      <c r="N9"/>
    </row>
    <row r="10" spans="2:14" s="71" customFormat="1">
      <c r="B10" s="65" t="s">
        <v>88</v>
      </c>
      <c r="C10" s="69">
        <v>100</v>
      </c>
      <c r="D10" s="70">
        <f>IF(C10="","",C10*$D6)</f>
        <v>322000</v>
      </c>
      <c r="E10" s="25"/>
      <c r="F10" s="25"/>
      <c r="G10"/>
      <c r="H10"/>
      <c r="I10"/>
      <c r="J10"/>
      <c r="K10"/>
      <c r="L10"/>
      <c r="M10"/>
      <c r="N10"/>
    </row>
    <row r="11" spans="2:14" s="71" customFormat="1">
      <c r="B11" s="65" t="s">
        <v>89</v>
      </c>
      <c r="C11" s="69">
        <v>0</v>
      </c>
      <c r="D11" s="70">
        <f>IF(C11="","",C11*$D6)</f>
        <v>0</v>
      </c>
      <c r="E11" s="25"/>
      <c r="F11" s="25"/>
      <c r="G11"/>
      <c r="H11"/>
      <c r="I11"/>
      <c r="J11"/>
      <c r="K11"/>
      <c r="L11"/>
      <c r="M11"/>
      <c r="N11"/>
    </row>
    <row r="12" spans="2:14" s="71" customFormat="1">
      <c r="B12" s="65" t="s">
        <v>90</v>
      </c>
      <c r="C12" s="70">
        <f>IF(AND(C8="",C9="",C10="",C11=""),"",SUM(C8:C11))</f>
        <v>110</v>
      </c>
      <c r="D12" s="70">
        <f>IF(AND(D8="",D9="",D10="",D11=""),"",SUM(D8:D11))</f>
        <v>354200</v>
      </c>
      <c r="E12" s="25"/>
      <c r="F12" s="25"/>
      <c r="G12"/>
      <c r="H12"/>
      <c r="I12"/>
      <c r="J12"/>
      <c r="K12"/>
      <c r="L12"/>
      <c r="M12"/>
      <c r="N12"/>
    </row>
    <row r="13" spans="2:14" s="71" customFormat="1">
      <c r="B13" s="63"/>
      <c r="C13" s="25"/>
      <c r="D13" s="25"/>
      <c r="E13" s="25"/>
      <c r="F13" s="25"/>
      <c r="G13"/>
      <c r="H13"/>
      <c r="I13"/>
      <c r="J13"/>
      <c r="K13"/>
      <c r="L13"/>
      <c r="M13"/>
      <c r="N13"/>
    </row>
    <row r="14" spans="2:14" s="71" customFormat="1">
      <c r="B14" s="72" t="s">
        <v>91</v>
      </c>
      <c r="C14" s="25"/>
      <c r="D14" s="25"/>
      <c r="E14" s="25"/>
      <c r="F14" s="25"/>
      <c r="G14"/>
      <c r="H14"/>
      <c r="I14"/>
      <c r="J14"/>
      <c r="K14"/>
      <c r="L14"/>
      <c r="M14"/>
      <c r="N14"/>
    </row>
    <row r="15" spans="2:14" s="71" customFormat="1">
      <c r="B15" s="73"/>
      <c r="C15" s="25"/>
      <c r="D15" s="25"/>
      <c r="E15" s="25"/>
      <c r="F15" s="25"/>
      <c r="G15"/>
      <c r="H15"/>
      <c r="I15"/>
      <c r="J15"/>
      <c r="K15"/>
      <c r="L15"/>
      <c r="M15"/>
      <c r="N15"/>
    </row>
    <row r="16" spans="2:14" s="71" customFormat="1">
      <c r="B16" s="65" t="s">
        <v>83</v>
      </c>
      <c r="C16" s="99"/>
      <c r="D16" s="66" t="str">
        <f>IF(C16="","",VLOOKUP(C16,バックシート!$B$3:$C$20,2,0))</f>
        <v/>
      </c>
      <c r="E16" s="25"/>
      <c r="F16" s="25"/>
      <c r="G16"/>
      <c r="H16"/>
      <c r="I16"/>
      <c r="J16"/>
      <c r="K16"/>
      <c r="L16"/>
      <c r="M16"/>
      <c r="N16"/>
    </row>
    <row r="17" spans="1:6">
      <c r="A17" s="71"/>
      <c r="B17" s="74" t="s">
        <v>53</v>
      </c>
      <c r="C17" s="75" t="s">
        <v>84</v>
      </c>
      <c r="D17" s="75" t="s">
        <v>85</v>
      </c>
      <c r="E17" s="25"/>
      <c r="F17" s="25"/>
    </row>
    <row r="18" spans="1:6">
      <c r="A18" s="71"/>
      <c r="B18" s="65" t="s">
        <v>86</v>
      </c>
      <c r="C18" s="69"/>
      <c r="D18" s="76" t="str">
        <f>IF(C18="","",C18*$D16)</f>
        <v/>
      </c>
      <c r="E18" s="25"/>
      <c r="F18" s="25"/>
    </row>
    <row r="19" spans="1:6">
      <c r="B19" s="65" t="s">
        <v>87</v>
      </c>
      <c r="C19" s="69"/>
      <c r="D19" s="76" t="str">
        <f>IF(C19="","",C19*$D16)</f>
        <v/>
      </c>
      <c r="E19" s="25"/>
      <c r="F19" s="25"/>
    </row>
    <row r="20" spans="1:6">
      <c r="B20" s="65" t="s">
        <v>88</v>
      </c>
      <c r="C20" s="69"/>
      <c r="D20" s="76" t="str">
        <f>IF(C20="","",C20*$D16)</f>
        <v/>
      </c>
      <c r="E20" s="25"/>
      <c r="F20" s="25"/>
    </row>
    <row r="21" spans="1:6">
      <c r="B21" s="65" t="s">
        <v>89</v>
      </c>
      <c r="C21" s="69"/>
      <c r="D21" s="76" t="str">
        <f>IF(C21="","",C21*$D16)</f>
        <v/>
      </c>
      <c r="E21" s="25"/>
      <c r="F21" s="25"/>
    </row>
    <row r="22" spans="1:6">
      <c r="B22" s="65" t="s">
        <v>90</v>
      </c>
      <c r="C22" s="76" t="str">
        <f>IF(AND(C18="",C19="",C20="",C21=""),"",SUM(C18:C21))</f>
        <v/>
      </c>
      <c r="D22" s="76" t="str">
        <f>IF(AND(D18="",D19="",D20="",D21=""),"",SUM(D18:D21))</f>
        <v/>
      </c>
      <c r="E22" s="25"/>
      <c r="F22" s="25"/>
    </row>
    <row r="23" spans="1:6">
      <c r="B23" s="73"/>
      <c r="C23" s="25"/>
      <c r="D23" s="25"/>
      <c r="E23" s="25"/>
      <c r="F23" s="25"/>
    </row>
    <row r="24" spans="1:6">
      <c r="B24" s="65" t="s">
        <v>83</v>
      </c>
      <c r="C24" s="99"/>
      <c r="D24" s="66" t="str">
        <f>IF(C24="","",VLOOKUP(C24,バックシート!$B$3:$C$20,2,0))</f>
        <v/>
      </c>
      <c r="E24" s="25"/>
      <c r="F24" s="25"/>
    </row>
    <row r="25" spans="1:6">
      <c r="B25" s="74" t="s">
        <v>53</v>
      </c>
      <c r="C25" s="75" t="s">
        <v>92</v>
      </c>
      <c r="D25" s="75"/>
      <c r="E25" s="25"/>
      <c r="F25" s="25"/>
    </row>
    <row r="26" spans="1:6">
      <c r="B26" s="65" t="s">
        <v>86</v>
      </c>
      <c r="C26" s="69"/>
      <c r="D26" s="76" t="str">
        <f>IF(C26="","",C26*$D24)</f>
        <v/>
      </c>
      <c r="E26" s="25"/>
      <c r="F26" s="25"/>
    </row>
    <row r="27" spans="1:6">
      <c r="B27" s="65" t="s">
        <v>87</v>
      </c>
      <c r="C27" s="69"/>
      <c r="D27" s="76" t="str">
        <f>IF(C27="","",C27*$D24)</f>
        <v/>
      </c>
      <c r="E27" s="25"/>
      <c r="F27" s="25"/>
    </row>
    <row r="28" spans="1:6">
      <c r="B28" s="65" t="s">
        <v>88</v>
      </c>
      <c r="C28" s="69"/>
      <c r="D28" s="76" t="str">
        <f>IF(C28="","",C28*$D24)</f>
        <v/>
      </c>
      <c r="E28" s="25"/>
      <c r="F28" s="25"/>
    </row>
    <row r="29" spans="1:6">
      <c r="B29" s="65" t="s">
        <v>89</v>
      </c>
      <c r="C29" s="69"/>
      <c r="D29" s="76" t="str">
        <f>IF(C29="","",C29*$D24)</f>
        <v/>
      </c>
      <c r="E29" s="25"/>
      <c r="F29" s="25"/>
    </row>
    <row r="30" spans="1:6">
      <c r="B30" s="65" t="s">
        <v>90</v>
      </c>
      <c r="C30" s="76" t="str">
        <f>IF(AND(C26="",C27="",C28="",C29=""),"",SUM(C26:C29))</f>
        <v/>
      </c>
      <c r="D30" s="76" t="str">
        <f>IF(AND(D26="",D27="",D28="",D29=""),"",SUM(D26:D29))</f>
        <v/>
      </c>
      <c r="E30" s="25"/>
      <c r="F30" s="25"/>
    </row>
    <row r="31" spans="1:6">
      <c r="B31" s="73"/>
      <c r="C31" s="25"/>
      <c r="D31" s="25"/>
      <c r="E31" s="25"/>
      <c r="F31" s="25"/>
    </row>
    <row r="32" spans="1:6">
      <c r="B32" s="65" t="s">
        <v>83</v>
      </c>
      <c r="C32" s="99"/>
      <c r="D32" s="66" t="str">
        <f>IF(C32="","",VLOOKUP(C32,バックシート!$B$3:$C$20,2,0))</f>
        <v/>
      </c>
      <c r="E32" s="25"/>
      <c r="F32" s="25"/>
    </row>
    <row r="33" spans="2:6">
      <c r="B33" s="74" t="s">
        <v>53</v>
      </c>
      <c r="C33" s="75" t="s">
        <v>92</v>
      </c>
      <c r="D33" s="75"/>
      <c r="E33" s="25"/>
      <c r="F33" s="25"/>
    </row>
    <row r="34" spans="2:6">
      <c r="B34" s="65" t="s">
        <v>86</v>
      </c>
      <c r="C34" s="69"/>
      <c r="D34" s="76" t="str">
        <f>IF(C34="","",C34*$D32)</f>
        <v/>
      </c>
      <c r="E34" s="25"/>
      <c r="F34" s="25"/>
    </row>
    <row r="35" spans="2:6">
      <c r="B35" s="65" t="s">
        <v>87</v>
      </c>
      <c r="C35" s="69"/>
      <c r="D35" s="76" t="str">
        <f>IF(C35="","",C35*$D32)</f>
        <v/>
      </c>
      <c r="E35" s="25"/>
      <c r="F35" s="25"/>
    </row>
    <row r="36" spans="2:6">
      <c r="B36" s="65" t="s">
        <v>88</v>
      </c>
      <c r="C36" s="69"/>
      <c r="D36" s="76" t="str">
        <f>IF(C36="","",C36*$D32)</f>
        <v/>
      </c>
      <c r="E36" s="25"/>
      <c r="F36" s="25"/>
    </row>
    <row r="37" spans="2:6">
      <c r="B37" s="65" t="s">
        <v>89</v>
      </c>
      <c r="C37" s="69"/>
      <c r="D37" s="76" t="str">
        <f>IF(C37="","",C37*$D32)</f>
        <v/>
      </c>
      <c r="E37" s="25"/>
      <c r="F37" s="25"/>
    </row>
    <row r="38" spans="2:6">
      <c r="B38" s="65" t="s">
        <v>90</v>
      </c>
      <c r="C38" s="76" t="str">
        <f>IF(AND(C34="",C35="",C36="",C37=""),"",SUM(C34:C37))</f>
        <v/>
      </c>
      <c r="D38" s="76" t="str">
        <f>IF(AND(D34="",D35="",D36="",D37=""),"",SUM(D34:D37))</f>
        <v/>
      </c>
      <c r="E38" s="25"/>
      <c r="F38" s="25"/>
    </row>
    <row r="39" spans="2:6">
      <c r="B39" s="73"/>
      <c r="C39" s="25"/>
      <c r="D39" s="25"/>
      <c r="E39" s="25"/>
      <c r="F39" s="25"/>
    </row>
    <row r="40" spans="2:6">
      <c r="B40" s="65" t="s">
        <v>83</v>
      </c>
      <c r="C40" s="99"/>
      <c r="D40" s="66" t="str">
        <f>IF(C40="","",VLOOKUP(C40,バックシート!$B$3:$C$20,2,0))</f>
        <v/>
      </c>
      <c r="E40" s="25"/>
      <c r="F40" s="25"/>
    </row>
    <row r="41" spans="2:6">
      <c r="B41" s="74" t="s">
        <v>53</v>
      </c>
      <c r="C41" s="75" t="s">
        <v>92</v>
      </c>
      <c r="D41" s="75"/>
      <c r="E41" s="25"/>
      <c r="F41" s="25"/>
    </row>
    <row r="42" spans="2:6">
      <c r="B42" s="65" t="s">
        <v>86</v>
      </c>
      <c r="C42" s="69"/>
      <c r="D42" s="76" t="str">
        <f>IF(C42="","",C42*$D40)</f>
        <v/>
      </c>
      <c r="E42" s="25"/>
      <c r="F42" s="25"/>
    </row>
    <row r="43" spans="2:6">
      <c r="B43" s="65" t="s">
        <v>87</v>
      </c>
      <c r="C43" s="69"/>
      <c r="D43" s="76" t="str">
        <f>IF(C43="","",C43*$D40)</f>
        <v/>
      </c>
      <c r="E43" s="25"/>
      <c r="F43" s="25"/>
    </row>
    <row r="44" spans="2:6">
      <c r="B44" s="65" t="s">
        <v>88</v>
      </c>
      <c r="C44" s="69"/>
      <c r="D44" s="76" t="str">
        <f>IF(C44="","",C44*$D40)</f>
        <v/>
      </c>
      <c r="E44" s="25"/>
      <c r="F44" s="25"/>
    </row>
    <row r="45" spans="2:6">
      <c r="B45" s="65" t="s">
        <v>89</v>
      </c>
      <c r="C45" s="69"/>
      <c r="D45" s="76" t="str">
        <f>IF(C45="","",C45*$D40)</f>
        <v/>
      </c>
      <c r="E45" s="25"/>
      <c r="F45" s="25"/>
    </row>
    <row r="46" spans="2:6">
      <c r="B46" s="65" t="s">
        <v>90</v>
      </c>
      <c r="C46" s="76" t="str">
        <f>IF(AND(C42="",C43="",C44="",C45=""),"",SUM(C42:C45))</f>
        <v/>
      </c>
      <c r="D46" s="76" t="str">
        <f>IF(AND(D42="",D43="",D44="",D45=""),"",SUM(D42:D45))</f>
        <v/>
      </c>
      <c r="E46" s="25"/>
      <c r="F46" s="25"/>
    </row>
    <row r="47" spans="2:6">
      <c r="B47" s="73"/>
      <c r="C47" s="25"/>
      <c r="D47" s="25"/>
      <c r="E47" s="25"/>
      <c r="F47" s="25"/>
    </row>
    <row r="48" spans="2:6">
      <c r="B48" s="65" t="s">
        <v>83</v>
      </c>
      <c r="C48" s="99"/>
      <c r="D48" s="66" t="str">
        <f>IF(C48="","",VLOOKUP(C48,バックシート!$B$3:$C$20,2,0))</f>
        <v/>
      </c>
      <c r="E48" s="25"/>
      <c r="F48" s="25"/>
    </row>
    <row r="49" spans="2:6">
      <c r="B49" s="74" t="s">
        <v>53</v>
      </c>
      <c r="C49" s="75" t="s">
        <v>92</v>
      </c>
      <c r="D49" s="75"/>
      <c r="E49" s="25"/>
      <c r="F49" s="25"/>
    </row>
    <row r="50" spans="2:6">
      <c r="B50" s="65" t="s">
        <v>86</v>
      </c>
      <c r="C50" s="69"/>
      <c r="D50" s="76" t="str">
        <f>IF(C50="","",C50*$D48)</f>
        <v/>
      </c>
      <c r="E50" s="25"/>
      <c r="F50" s="25"/>
    </row>
    <row r="51" spans="2:6">
      <c r="B51" s="65" t="s">
        <v>87</v>
      </c>
      <c r="C51" s="69"/>
      <c r="D51" s="76" t="str">
        <f>IF(C51="","",C51*$D48)</f>
        <v/>
      </c>
      <c r="E51" s="25"/>
      <c r="F51" s="25"/>
    </row>
    <row r="52" spans="2:6">
      <c r="B52" s="65" t="s">
        <v>88</v>
      </c>
      <c r="C52" s="69"/>
      <c r="D52" s="76" t="str">
        <f>IF(C52="","",C52*$D48)</f>
        <v/>
      </c>
      <c r="E52" s="25"/>
      <c r="F52" s="25"/>
    </row>
    <row r="53" spans="2:6">
      <c r="B53" s="65" t="s">
        <v>89</v>
      </c>
      <c r="C53" s="69"/>
      <c r="D53" s="76" t="str">
        <f>IF(C53="","",C53*$D48)</f>
        <v/>
      </c>
      <c r="E53" s="25"/>
      <c r="F53" s="25"/>
    </row>
    <row r="54" spans="2:6">
      <c r="B54" s="65" t="s">
        <v>90</v>
      </c>
      <c r="C54" s="76" t="str">
        <f>IF(AND(C50="",C51="",C52="",C53=""),"",SUM(C50:C53))</f>
        <v/>
      </c>
      <c r="D54" s="76" t="str">
        <f>IF(AND(D50="",D51="",D52="",D53=""),"",SUM(D50:D53))</f>
        <v/>
      </c>
      <c r="E54" s="25"/>
      <c r="F54" s="25"/>
    </row>
    <row r="55" spans="2:6">
      <c r="B55" s="73"/>
      <c r="C55" s="25"/>
      <c r="D55" s="25"/>
      <c r="E55" s="25"/>
      <c r="F55" s="25"/>
    </row>
    <row r="56" spans="2:6">
      <c r="B56" s="65" t="s">
        <v>83</v>
      </c>
      <c r="C56" s="99"/>
      <c r="D56" s="66" t="str">
        <f>IF(C56="","",VLOOKUP(C56,バックシート!$B$3:$C$20,2,0))</f>
        <v/>
      </c>
      <c r="E56" s="25"/>
      <c r="F56" s="25"/>
    </row>
    <row r="57" spans="2:6">
      <c r="B57" s="74" t="s">
        <v>53</v>
      </c>
      <c r="C57" s="75" t="s">
        <v>92</v>
      </c>
      <c r="D57" s="75"/>
      <c r="E57" s="25"/>
      <c r="F57" s="25"/>
    </row>
    <row r="58" spans="2:6">
      <c r="B58" s="65" t="s">
        <v>86</v>
      </c>
      <c r="C58" s="69"/>
      <c r="D58" s="76" t="str">
        <f>IF(C58="","",C58*$D56)</f>
        <v/>
      </c>
      <c r="E58" s="25"/>
      <c r="F58" s="25"/>
    </row>
    <row r="59" spans="2:6">
      <c r="B59" s="65" t="s">
        <v>87</v>
      </c>
      <c r="C59" s="69"/>
      <c r="D59" s="76" t="str">
        <f>IF(C59="","",C59*$D56)</f>
        <v/>
      </c>
      <c r="E59" s="25"/>
      <c r="F59" s="25"/>
    </row>
    <row r="60" spans="2:6">
      <c r="B60" s="65" t="s">
        <v>88</v>
      </c>
      <c r="C60" s="69"/>
      <c r="D60" s="76" t="str">
        <f>IF(C60="","",C60*$D56)</f>
        <v/>
      </c>
      <c r="E60" s="25"/>
      <c r="F60" s="25"/>
    </row>
    <row r="61" spans="2:6">
      <c r="B61" s="65" t="s">
        <v>89</v>
      </c>
      <c r="C61" s="69"/>
      <c r="D61" s="76" t="str">
        <f>IF(C61="","",C61*$D56)</f>
        <v/>
      </c>
      <c r="E61" s="25"/>
      <c r="F61" s="25"/>
    </row>
    <row r="62" spans="2:6">
      <c r="B62" s="65" t="s">
        <v>90</v>
      </c>
      <c r="C62" s="76" t="str">
        <f>IF(AND(C58="",C59="",C60="",C61=""),"",SUM(C58:C61))</f>
        <v/>
      </c>
      <c r="D62" s="76" t="str">
        <f>IF(AND(D58="",D59="",D60="",D61=""),"",SUM(D58:D61))</f>
        <v/>
      </c>
      <c r="E62" s="25"/>
      <c r="F62" s="25"/>
    </row>
    <row r="63" spans="2:6">
      <c r="B63" s="73"/>
      <c r="C63" s="25"/>
      <c r="D63" s="25"/>
      <c r="E63" s="25"/>
      <c r="F63" s="25"/>
    </row>
    <row r="64" spans="2:6">
      <c r="B64" s="63" t="s">
        <v>30</v>
      </c>
      <c r="C64"/>
      <c r="D64"/>
      <c r="E64"/>
      <c r="F64"/>
    </row>
    <row r="65" spans="1:14">
      <c r="B65" s="63" t="s">
        <v>93</v>
      </c>
      <c r="C65"/>
      <c r="D65"/>
      <c r="E65"/>
      <c r="F65"/>
    </row>
    <row r="66" spans="1:14">
      <c r="B66" s="63" t="s">
        <v>94</v>
      </c>
      <c r="C66"/>
      <c r="D66"/>
      <c r="E66"/>
      <c r="F66"/>
    </row>
    <row r="67" spans="1:14" s="21" customFormat="1">
      <c r="A67" s="10"/>
      <c r="B67" s="63" t="s">
        <v>95</v>
      </c>
      <c r="C67"/>
      <c r="D67"/>
      <c r="E67"/>
      <c r="F67"/>
      <c r="G67"/>
      <c r="H67"/>
      <c r="I67"/>
      <c r="J67"/>
      <c r="K67"/>
      <c r="L67"/>
      <c r="M67"/>
      <c r="N67"/>
    </row>
    <row r="68" spans="1:14">
      <c r="B68" s="63" t="s">
        <v>96</v>
      </c>
      <c r="C68"/>
      <c r="D68"/>
      <c r="E68"/>
      <c r="F68"/>
    </row>
    <row r="69" spans="1:14" s="71" customFormat="1">
      <c r="A69" s="21"/>
      <c r="B69" s="158" t="s">
        <v>97</v>
      </c>
      <c r="C69" s="158"/>
      <c r="D69" s="158"/>
      <c r="E69" s="158"/>
      <c r="F69"/>
      <c r="G69"/>
      <c r="H69"/>
      <c r="I69"/>
      <c r="J69"/>
      <c r="K69"/>
      <c r="L69"/>
      <c r="M69"/>
      <c r="N69"/>
    </row>
    <row r="70" spans="1:14" s="71" customFormat="1">
      <c r="A70" s="10"/>
      <c r="B70" s="158" t="s">
        <v>98</v>
      </c>
      <c r="C70" s="158"/>
      <c r="D70" s="158"/>
      <c r="E70" s="158"/>
      <c r="F70"/>
      <c r="G70"/>
      <c r="H70"/>
      <c r="I70"/>
      <c r="J70"/>
      <c r="K70"/>
      <c r="L70"/>
      <c r="M70"/>
      <c r="N70"/>
    </row>
    <row r="71" spans="1:14" s="71" customFormat="1">
      <c r="B71" s="158" t="s">
        <v>99</v>
      </c>
      <c r="C71" s="158"/>
      <c r="D71" s="158"/>
      <c r="E71" s="158"/>
      <c r="F71"/>
      <c r="G71"/>
      <c r="H71"/>
      <c r="I71"/>
      <c r="J71"/>
      <c r="K71"/>
      <c r="L71"/>
      <c r="M71"/>
      <c r="N71"/>
    </row>
    <row r="72" spans="1:14" s="71" customFormat="1" ht="27.95" customHeight="1">
      <c r="B72" s="158" t="s">
        <v>100</v>
      </c>
      <c r="C72" s="158"/>
      <c r="D72" s="158"/>
      <c r="E72" s="158"/>
      <c r="F72"/>
      <c r="G72"/>
      <c r="H72"/>
      <c r="I72"/>
      <c r="J72"/>
      <c r="K72"/>
      <c r="L72"/>
      <c r="M72"/>
      <c r="N72"/>
    </row>
    <row r="73" spans="1:14" s="71" customFormat="1">
      <c r="B73" s="157"/>
      <c r="C73" s="157"/>
      <c r="D73" s="157"/>
      <c r="E73" s="157"/>
      <c r="F73"/>
      <c r="G73"/>
      <c r="H73"/>
      <c r="I73"/>
      <c r="J73"/>
      <c r="K73"/>
      <c r="L73"/>
      <c r="M73"/>
      <c r="N73"/>
    </row>
    <row r="74" spans="1:14" s="71" customFormat="1">
      <c r="B74" s="157"/>
      <c r="C74" s="157"/>
      <c r="D74" s="157"/>
      <c r="E74" s="157"/>
      <c r="F74"/>
      <c r="G74"/>
      <c r="H74"/>
      <c r="I74"/>
      <c r="J74"/>
      <c r="K74"/>
      <c r="L74"/>
      <c r="M74"/>
      <c r="N74"/>
    </row>
    <row r="75" spans="1:14" s="71" customFormat="1">
      <c r="B75" s="157"/>
      <c r="C75" s="157"/>
      <c r="D75" s="157"/>
      <c r="E75" s="157"/>
      <c r="F75"/>
      <c r="G75"/>
      <c r="H75"/>
      <c r="I75"/>
      <c r="J75"/>
      <c r="K75"/>
      <c r="L75"/>
      <c r="M75"/>
      <c r="N75"/>
    </row>
    <row r="76" spans="1:14" s="71" customFormat="1">
      <c r="B76" s="157"/>
      <c r="C76" s="157"/>
      <c r="D76" s="157"/>
      <c r="E76" s="157"/>
      <c r="F76"/>
      <c r="G76"/>
      <c r="H76"/>
      <c r="I76"/>
      <c r="J76"/>
      <c r="K76"/>
      <c r="L76"/>
      <c r="M76"/>
      <c r="N76"/>
    </row>
    <row r="77" spans="1:14" s="71" customFormat="1">
      <c r="B77"/>
      <c r="C77"/>
      <c r="D77"/>
      <c r="E77"/>
      <c r="F77"/>
      <c r="G77"/>
      <c r="H77"/>
      <c r="I77"/>
      <c r="J77"/>
      <c r="K77"/>
      <c r="L77"/>
      <c r="M77"/>
      <c r="N77"/>
    </row>
    <row r="78" spans="1:14" s="71" customFormat="1">
      <c r="B78"/>
      <c r="C78"/>
      <c r="D78"/>
      <c r="E78"/>
      <c r="F78"/>
      <c r="G78"/>
      <c r="H78"/>
      <c r="I78"/>
      <c r="J78"/>
      <c r="K78"/>
      <c r="L78"/>
      <c r="M78"/>
      <c r="N78"/>
    </row>
    <row r="79" spans="1:14">
      <c r="A79" s="71"/>
      <c r="B79"/>
      <c r="C79"/>
      <c r="D79"/>
      <c r="E79"/>
      <c r="F79"/>
    </row>
    <row r="80" spans="1:14" s="21" customFormat="1">
      <c r="A80" s="71"/>
      <c r="B80"/>
      <c r="C80"/>
      <c r="D80"/>
      <c r="E80"/>
      <c r="F80"/>
      <c r="G80"/>
      <c r="H80"/>
      <c r="I80"/>
      <c r="J80"/>
      <c r="K80"/>
      <c r="L80"/>
      <c r="M80"/>
      <c r="N80"/>
    </row>
    <row r="81" spans="1:14" s="21" customFormat="1">
      <c r="A81" s="10"/>
      <c r="B81"/>
      <c r="C81"/>
      <c r="D81"/>
      <c r="E81"/>
      <c r="F81"/>
      <c r="G81"/>
      <c r="H81"/>
      <c r="I81"/>
      <c r="J81"/>
      <c r="K81"/>
      <c r="L81"/>
      <c r="M81"/>
      <c r="N81"/>
    </row>
    <row r="82" spans="1:14" s="21" customFormat="1">
      <c r="B82"/>
      <c r="C82"/>
      <c r="D82"/>
      <c r="E82"/>
      <c r="F82"/>
      <c r="G82"/>
      <c r="H82"/>
      <c r="I82"/>
      <c r="J82"/>
      <c r="K82"/>
      <c r="L82"/>
      <c r="M82"/>
      <c r="N82"/>
    </row>
    <row r="83" spans="1:14" s="21" customFormat="1">
      <c r="B83"/>
      <c r="C83"/>
      <c r="D83"/>
      <c r="E83"/>
      <c r="F83"/>
      <c r="G83"/>
      <c r="H83"/>
      <c r="I83"/>
      <c r="J83"/>
      <c r="K83"/>
      <c r="L83"/>
      <c r="M83"/>
      <c r="N83"/>
    </row>
    <row r="84" spans="1:14" s="21" customFormat="1">
      <c r="B84"/>
      <c r="C84"/>
      <c r="D84"/>
      <c r="E84"/>
      <c r="F84"/>
      <c r="G84"/>
      <c r="H84"/>
      <c r="I84"/>
      <c r="J84"/>
      <c r="K84"/>
      <c r="L84"/>
      <c r="M84"/>
      <c r="N84"/>
    </row>
    <row r="85" spans="1:14" s="21" customFormat="1">
      <c r="B85"/>
      <c r="C85"/>
      <c r="D85"/>
      <c r="E85"/>
      <c r="F85"/>
      <c r="G85"/>
      <c r="H85"/>
      <c r="I85"/>
      <c r="J85"/>
      <c r="K85"/>
      <c r="L85"/>
      <c r="M85"/>
      <c r="N85"/>
    </row>
    <row r="86" spans="1:14" s="21" customFormat="1">
      <c r="B86"/>
      <c r="C86"/>
      <c r="D86"/>
      <c r="E86"/>
      <c r="F86"/>
      <c r="G86"/>
      <c r="H86"/>
      <c r="I86"/>
      <c r="J86"/>
      <c r="K86"/>
      <c r="L86"/>
      <c r="M86"/>
      <c r="N86"/>
    </row>
    <row r="87" spans="1:14" s="21" customFormat="1">
      <c r="B87"/>
      <c r="C87"/>
      <c r="D87"/>
      <c r="E87"/>
      <c r="F87"/>
      <c r="G87"/>
      <c r="H87"/>
      <c r="I87"/>
      <c r="J87"/>
      <c r="K87"/>
      <c r="L87"/>
      <c r="M87"/>
      <c r="N87"/>
    </row>
    <row r="88" spans="1:14" s="21" customFormat="1">
      <c r="B88"/>
      <c r="C88"/>
      <c r="D88"/>
      <c r="E88"/>
      <c r="F88"/>
      <c r="G88"/>
      <c r="H88"/>
      <c r="I88"/>
      <c r="J88"/>
      <c r="K88"/>
      <c r="L88"/>
      <c r="M88"/>
      <c r="N88"/>
    </row>
    <row r="89" spans="1:14" s="21" customFormat="1">
      <c r="B89"/>
      <c r="C89"/>
      <c r="D89"/>
      <c r="E89"/>
      <c r="F89"/>
      <c r="G89"/>
      <c r="H89"/>
      <c r="I89"/>
      <c r="J89"/>
      <c r="K89"/>
      <c r="L89"/>
      <c r="M89"/>
      <c r="N89"/>
    </row>
    <row r="90" spans="1:14">
      <c r="A90" s="21"/>
      <c r="B90"/>
      <c r="C90"/>
      <c r="D90"/>
      <c r="E90"/>
      <c r="F90"/>
    </row>
    <row r="91" spans="1:14" s="21" customFormat="1">
      <c r="B91"/>
      <c r="C91"/>
      <c r="D91"/>
      <c r="E91"/>
      <c r="F91"/>
      <c r="G91"/>
      <c r="H91"/>
      <c r="I91"/>
      <c r="J91"/>
      <c r="K91"/>
      <c r="L91"/>
      <c r="M91"/>
      <c r="N91"/>
    </row>
    <row r="92" spans="1:14" s="21" customFormat="1">
      <c r="A92" s="10"/>
      <c r="B92"/>
      <c r="C92"/>
      <c r="D92"/>
      <c r="E92"/>
      <c r="F92"/>
      <c r="G92"/>
      <c r="H92"/>
      <c r="I92"/>
      <c r="J92"/>
      <c r="K92"/>
      <c r="L92"/>
      <c r="M92"/>
      <c r="N92"/>
    </row>
    <row r="93" spans="1:14" s="21" customFormat="1">
      <c r="B93"/>
      <c r="C93"/>
      <c r="D93"/>
      <c r="E93"/>
      <c r="F93"/>
      <c r="G93"/>
      <c r="H93"/>
      <c r="I93"/>
      <c r="J93"/>
      <c r="K93"/>
      <c r="L93"/>
      <c r="M93"/>
      <c r="N93"/>
    </row>
    <row r="94" spans="1:14" s="21" customFormat="1">
      <c r="B94"/>
      <c r="C94"/>
      <c r="D94"/>
      <c r="E94"/>
      <c r="F94"/>
      <c r="G94"/>
      <c r="H94"/>
      <c r="I94"/>
      <c r="J94"/>
      <c r="K94"/>
      <c r="L94"/>
      <c r="M94"/>
      <c r="N94"/>
    </row>
    <row r="95" spans="1:14" s="21" customFormat="1">
      <c r="B95"/>
      <c r="C95"/>
      <c r="D95"/>
      <c r="E95"/>
      <c r="F95"/>
      <c r="G95"/>
      <c r="H95"/>
      <c r="I95"/>
      <c r="J95"/>
      <c r="K95"/>
      <c r="L95"/>
      <c r="M95"/>
      <c r="N95"/>
    </row>
    <row r="96" spans="1:14" s="21" customFormat="1">
      <c r="B96"/>
      <c r="C96"/>
      <c r="D96"/>
      <c r="E96"/>
      <c r="F96"/>
      <c r="G96"/>
      <c r="H96"/>
      <c r="I96"/>
      <c r="J96"/>
      <c r="K96"/>
      <c r="L96"/>
      <c r="M96"/>
      <c r="N96"/>
    </row>
    <row r="97" spans="1:14" s="21" customFormat="1">
      <c r="B97"/>
      <c r="C97"/>
      <c r="D97"/>
      <c r="E97"/>
      <c r="F97"/>
      <c r="G97"/>
      <c r="H97"/>
      <c r="I97"/>
      <c r="J97"/>
      <c r="K97"/>
      <c r="L97"/>
      <c r="M97"/>
      <c r="N97"/>
    </row>
    <row r="98" spans="1:14" s="21" customFormat="1">
      <c r="B98"/>
      <c r="C98"/>
      <c r="D98"/>
      <c r="E98"/>
      <c r="F98"/>
      <c r="G98"/>
      <c r="H98"/>
      <c r="I98"/>
      <c r="J98"/>
      <c r="K98"/>
      <c r="L98"/>
      <c r="M98"/>
      <c r="N98"/>
    </row>
    <row r="99" spans="1:14" s="21" customFormat="1">
      <c r="B99"/>
      <c r="C99"/>
      <c r="D99"/>
      <c r="E99"/>
      <c r="F99"/>
      <c r="G99"/>
      <c r="H99"/>
      <c r="I99"/>
      <c r="J99"/>
      <c r="K99"/>
      <c r="L99"/>
      <c r="M99"/>
      <c r="N99"/>
    </row>
    <row r="100" spans="1:14" s="21" customFormat="1">
      <c r="B100"/>
      <c r="C100"/>
      <c r="D100"/>
      <c r="E100"/>
      <c r="F100"/>
      <c r="G100"/>
      <c r="H100"/>
      <c r="I100"/>
      <c r="J100"/>
      <c r="K100"/>
      <c r="L100"/>
      <c r="M100"/>
      <c r="N100"/>
    </row>
    <row r="101" spans="1:14">
      <c r="A101" s="21"/>
      <c r="B101"/>
      <c r="C101"/>
      <c r="D101"/>
      <c r="E101"/>
      <c r="F101"/>
    </row>
    <row r="102" spans="1:14" s="21" customFormat="1">
      <c r="B102"/>
      <c r="C102"/>
      <c r="D102"/>
      <c r="E102"/>
      <c r="F102"/>
      <c r="G102"/>
      <c r="H102"/>
      <c r="I102"/>
      <c r="J102"/>
      <c r="K102"/>
      <c r="L102"/>
      <c r="M102"/>
      <c r="N102"/>
    </row>
    <row r="103" spans="1:14" s="21" customFormat="1">
      <c r="A103" s="10"/>
      <c r="B103"/>
      <c r="C103"/>
      <c r="D103"/>
      <c r="E103"/>
      <c r="F103"/>
      <c r="G103"/>
      <c r="H103"/>
      <c r="I103"/>
      <c r="J103"/>
      <c r="K103"/>
      <c r="L103"/>
      <c r="M103"/>
      <c r="N103"/>
    </row>
    <row r="104" spans="1:14" s="21" customFormat="1">
      <c r="B104"/>
      <c r="C104"/>
      <c r="D104"/>
      <c r="E104"/>
      <c r="F104"/>
      <c r="G104"/>
      <c r="H104"/>
      <c r="I104"/>
      <c r="J104"/>
      <c r="K104"/>
      <c r="L104"/>
      <c r="M104"/>
      <c r="N104"/>
    </row>
    <row r="105" spans="1:14" s="21" customFormat="1">
      <c r="B105"/>
      <c r="C105"/>
      <c r="D105"/>
      <c r="E105"/>
      <c r="F105"/>
      <c r="G105"/>
      <c r="H105"/>
      <c r="I105"/>
      <c r="J105"/>
      <c r="K105"/>
      <c r="L105"/>
      <c r="M105"/>
      <c r="N105"/>
    </row>
    <row r="106" spans="1:14" s="21" customFormat="1">
      <c r="B106"/>
      <c r="C106"/>
      <c r="D106"/>
      <c r="E106"/>
      <c r="F106"/>
      <c r="G106"/>
      <c r="H106"/>
      <c r="I106"/>
      <c r="J106"/>
      <c r="K106"/>
      <c r="L106"/>
      <c r="M106"/>
      <c r="N106"/>
    </row>
    <row r="107" spans="1:14" s="21" customFormat="1">
      <c r="B107"/>
      <c r="C107"/>
      <c r="D107"/>
      <c r="E107"/>
      <c r="F107"/>
      <c r="G107"/>
      <c r="H107"/>
      <c r="I107"/>
      <c r="J107"/>
      <c r="K107"/>
      <c r="L107"/>
      <c r="M107"/>
      <c r="N107"/>
    </row>
    <row r="108" spans="1:14" s="21" customFormat="1">
      <c r="B108"/>
      <c r="C108"/>
      <c r="D108"/>
      <c r="E108"/>
      <c r="F108"/>
      <c r="G108"/>
      <c r="H108"/>
      <c r="I108"/>
      <c r="J108"/>
      <c r="K108"/>
      <c r="L108"/>
      <c r="M108"/>
      <c r="N108"/>
    </row>
    <row r="109" spans="1:14" s="21" customFormat="1">
      <c r="B109"/>
      <c r="C109"/>
      <c r="D109"/>
      <c r="E109"/>
      <c r="F109"/>
      <c r="G109"/>
      <c r="H109"/>
      <c r="I109"/>
      <c r="J109"/>
      <c r="K109"/>
      <c r="L109"/>
      <c r="M109"/>
      <c r="N109"/>
    </row>
    <row r="110" spans="1:14" s="21" customFormat="1">
      <c r="B110"/>
      <c r="C110"/>
      <c r="D110"/>
      <c r="E110"/>
      <c r="F110"/>
      <c r="G110"/>
      <c r="H110"/>
      <c r="I110"/>
      <c r="J110"/>
      <c r="K110"/>
      <c r="L110"/>
      <c r="M110"/>
      <c r="N110"/>
    </row>
    <row r="111" spans="1:14" s="21" customFormat="1">
      <c r="B111"/>
      <c r="C111"/>
      <c r="D111"/>
      <c r="E111"/>
      <c r="F111"/>
      <c r="G111"/>
      <c r="H111"/>
      <c r="I111"/>
      <c r="J111"/>
      <c r="K111"/>
      <c r="L111"/>
      <c r="M111"/>
      <c r="N111"/>
    </row>
    <row r="112" spans="1:14">
      <c r="A112" s="21"/>
      <c r="B112"/>
      <c r="C112"/>
      <c r="D112"/>
      <c r="E112"/>
      <c r="F112"/>
    </row>
    <row r="113" spans="1:14" s="21" customFormat="1">
      <c r="B113"/>
      <c r="C113"/>
      <c r="D113"/>
      <c r="E113"/>
      <c r="F113"/>
      <c r="G113"/>
      <c r="H113"/>
      <c r="I113"/>
      <c r="J113"/>
      <c r="K113"/>
      <c r="L113"/>
      <c r="M113"/>
      <c r="N113"/>
    </row>
    <row r="114" spans="1:14" s="21" customFormat="1">
      <c r="A114" s="10"/>
      <c r="B114"/>
      <c r="C114"/>
      <c r="D114"/>
      <c r="E114"/>
      <c r="F114"/>
      <c r="G114"/>
      <c r="H114"/>
      <c r="I114"/>
      <c r="J114"/>
      <c r="K114"/>
      <c r="L114"/>
      <c r="M114"/>
      <c r="N114"/>
    </row>
    <row r="115" spans="1:14" s="21" customFormat="1">
      <c r="B115"/>
      <c r="C115"/>
      <c r="D115"/>
      <c r="E115"/>
      <c r="F115"/>
      <c r="G115"/>
      <c r="H115"/>
      <c r="I115"/>
      <c r="J115"/>
      <c r="K115"/>
      <c r="L115"/>
      <c r="M115"/>
      <c r="N115"/>
    </row>
    <row r="116" spans="1:14" s="21" customFormat="1">
      <c r="B116"/>
      <c r="C116"/>
      <c r="D116"/>
      <c r="E116"/>
      <c r="F116"/>
      <c r="G116"/>
      <c r="H116"/>
      <c r="I116"/>
      <c r="J116"/>
      <c r="K116"/>
      <c r="L116"/>
      <c r="M116"/>
      <c r="N116"/>
    </row>
    <row r="117" spans="1:14" s="21" customFormat="1">
      <c r="B117"/>
      <c r="C117"/>
      <c r="D117"/>
      <c r="E117"/>
      <c r="F117"/>
      <c r="G117"/>
      <c r="H117"/>
      <c r="I117"/>
      <c r="J117"/>
      <c r="K117"/>
      <c r="L117"/>
      <c r="M117"/>
      <c r="N117"/>
    </row>
    <row r="118" spans="1:14" s="21" customFormat="1">
      <c r="B118"/>
      <c r="C118"/>
      <c r="D118"/>
      <c r="E118"/>
      <c r="F118"/>
      <c r="G118"/>
      <c r="H118"/>
      <c r="I118"/>
      <c r="J118"/>
      <c r="K118"/>
      <c r="L118"/>
      <c r="M118"/>
      <c r="N118"/>
    </row>
    <row r="119" spans="1:14" s="21" customFormat="1">
      <c r="B119"/>
      <c r="C119"/>
      <c r="D119"/>
      <c r="E119"/>
      <c r="F119"/>
      <c r="G119"/>
      <c r="H119"/>
      <c r="I119"/>
      <c r="J119"/>
      <c r="K119"/>
      <c r="L119"/>
      <c r="M119"/>
      <c r="N119"/>
    </row>
    <row r="120" spans="1:14" s="21" customFormat="1">
      <c r="B120"/>
      <c r="C120"/>
      <c r="D120"/>
      <c r="E120"/>
      <c r="F120"/>
      <c r="G120"/>
      <c r="H120"/>
      <c r="I120"/>
      <c r="J120"/>
      <c r="K120"/>
      <c r="L120"/>
      <c r="M120"/>
      <c r="N120"/>
    </row>
    <row r="121" spans="1:14" s="21" customFormat="1">
      <c r="B121"/>
      <c r="C121"/>
      <c r="D121"/>
      <c r="E121"/>
      <c r="F121"/>
      <c r="G121"/>
      <c r="H121"/>
      <c r="I121"/>
      <c r="J121"/>
      <c r="K121"/>
      <c r="L121"/>
      <c r="M121"/>
      <c r="N121"/>
    </row>
    <row r="122" spans="1:14" s="21" customFormat="1">
      <c r="B122"/>
      <c r="C122"/>
      <c r="D122"/>
      <c r="E122"/>
      <c r="F122"/>
      <c r="G122"/>
      <c r="H122"/>
      <c r="I122"/>
      <c r="J122"/>
      <c r="K122"/>
      <c r="L122"/>
      <c r="M122"/>
      <c r="N122"/>
    </row>
    <row r="123" spans="1:14">
      <c r="A123" s="21"/>
      <c r="B123"/>
      <c r="C123"/>
      <c r="D123"/>
      <c r="E123"/>
      <c r="F123"/>
    </row>
    <row r="124" spans="1:14" s="21" customFormat="1">
      <c r="B124"/>
      <c r="C124"/>
      <c r="D124"/>
      <c r="E124"/>
      <c r="F124"/>
      <c r="G124"/>
      <c r="H124"/>
      <c r="I124"/>
      <c r="J124"/>
      <c r="K124"/>
      <c r="L124"/>
      <c r="M124"/>
      <c r="N124"/>
    </row>
    <row r="125" spans="1:14" s="21" customFormat="1">
      <c r="A125" s="10"/>
      <c r="B125"/>
      <c r="C125"/>
      <c r="D125"/>
      <c r="E125"/>
      <c r="F125"/>
      <c r="G125"/>
      <c r="H125"/>
      <c r="I125"/>
      <c r="J125"/>
      <c r="K125"/>
      <c r="L125"/>
      <c r="M125"/>
      <c r="N125"/>
    </row>
    <row r="126" spans="1:14" s="21" customFormat="1">
      <c r="B126"/>
      <c r="C126"/>
      <c r="D126"/>
      <c r="E126"/>
      <c r="F126"/>
      <c r="G126"/>
      <c r="H126"/>
      <c r="I126"/>
      <c r="J126"/>
      <c r="K126"/>
      <c r="L126"/>
      <c r="M126"/>
      <c r="N126"/>
    </row>
    <row r="127" spans="1:14" s="21" customFormat="1">
      <c r="B127"/>
      <c r="C127"/>
      <c r="D127"/>
      <c r="E127"/>
      <c r="F127"/>
      <c r="G127"/>
      <c r="H127"/>
      <c r="I127"/>
      <c r="J127"/>
      <c r="K127"/>
      <c r="L127"/>
      <c r="M127"/>
      <c r="N127"/>
    </row>
    <row r="128" spans="1:14" s="21" customFormat="1">
      <c r="B128"/>
      <c r="C128"/>
      <c r="D128"/>
      <c r="E128"/>
      <c r="F128"/>
      <c r="G128"/>
      <c r="H128"/>
      <c r="I128"/>
      <c r="J128"/>
      <c r="K128"/>
      <c r="L128"/>
      <c r="M128"/>
      <c r="N128"/>
    </row>
    <row r="129" spans="1:14" s="21" customFormat="1">
      <c r="B129"/>
      <c r="C129"/>
      <c r="D129"/>
      <c r="E129"/>
      <c r="F129"/>
      <c r="G129"/>
      <c r="H129"/>
      <c r="I129"/>
      <c r="J129"/>
      <c r="K129"/>
      <c r="L129"/>
      <c r="M129"/>
      <c r="N129"/>
    </row>
    <row r="130" spans="1:14" s="21" customFormat="1">
      <c r="B130"/>
      <c r="C130"/>
      <c r="D130"/>
      <c r="E130"/>
      <c r="F130"/>
      <c r="G130"/>
      <c r="H130"/>
      <c r="I130"/>
      <c r="J130"/>
      <c r="K130"/>
      <c r="L130"/>
      <c r="M130"/>
      <c r="N130"/>
    </row>
    <row r="131" spans="1:14" s="21" customFormat="1">
      <c r="B131"/>
      <c r="C131"/>
      <c r="D131"/>
      <c r="E131"/>
      <c r="F131"/>
      <c r="G131"/>
      <c r="H131"/>
      <c r="I131"/>
      <c r="J131"/>
      <c r="K131"/>
      <c r="L131"/>
      <c r="M131"/>
      <c r="N131"/>
    </row>
    <row r="132" spans="1:14" s="21" customFormat="1">
      <c r="B132"/>
      <c r="C132"/>
      <c r="D132"/>
      <c r="E132"/>
      <c r="F132"/>
      <c r="G132"/>
      <c r="H132"/>
      <c r="I132"/>
      <c r="J132"/>
      <c r="K132"/>
      <c r="L132"/>
      <c r="M132"/>
      <c r="N132"/>
    </row>
    <row r="133" spans="1:14" s="21" customFormat="1">
      <c r="B133"/>
      <c r="C133"/>
      <c r="D133"/>
      <c r="E133"/>
      <c r="F133"/>
      <c r="G133"/>
      <c r="H133"/>
      <c r="I133"/>
      <c r="J133"/>
      <c r="K133"/>
      <c r="L133"/>
      <c r="M133"/>
      <c r="N133"/>
    </row>
    <row r="134" spans="1:14">
      <c r="A134" s="21"/>
      <c r="B134"/>
      <c r="C134"/>
      <c r="D134"/>
      <c r="E134"/>
      <c r="F134"/>
    </row>
    <row r="135" spans="1:14" s="21" customFormat="1">
      <c r="B135"/>
      <c r="C135"/>
      <c r="D135"/>
      <c r="E135"/>
      <c r="F135"/>
      <c r="G135"/>
      <c r="H135"/>
      <c r="I135"/>
      <c r="J135"/>
      <c r="K135"/>
      <c r="L135"/>
      <c r="M135"/>
      <c r="N135"/>
    </row>
    <row r="136" spans="1:14" s="21" customFormat="1">
      <c r="A136" s="10"/>
      <c r="B136"/>
      <c r="C136"/>
      <c r="D136"/>
      <c r="E136"/>
      <c r="F136"/>
      <c r="G136"/>
      <c r="H136"/>
      <c r="I136"/>
      <c r="J136"/>
      <c r="K136"/>
      <c r="L136"/>
      <c r="M136"/>
      <c r="N136"/>
    </row>
    <row r="137" spans="1:14" s="21" customFormat="1">
      <c r="B137"/>
      <c r="C137"/>
      <c r="D137"/>
      <c r="E137"/>
      <c r="F137"/>
      <c r="G137"/>
      <c r="H137"/>
      <c r="I137"/>
      <c r="J137"/>
      <c r="K137"/>
      <c r="L137"/>
      <c r="M137"/>
      <c r="N137"/>
    </row>
    <row r="138" spans="1:14" s="21" customFormat="1">
      <c r="B138"/>
      <c r="C138"/>
      <c r="D138"/>
      <c r="E138"/>
      <c r="F138"/>
      <c r="G138"/>
      <c r="H138"/>
      <c r="I138"/>
      <c r="J138"/>
      <c r="K138"/>
      <c r="L138"/>
      <c r="M138"/>
      <c r="N138"/>
    </row>
    <row r="139" spans="1:14" s="21" customFormat="1">
      <c r="B139"/>
      <c r="C139"/>
      <c r="D139"/>
      <c r="E139"/>
      <c r="F139"/>
      <c r="G139"/>
      <c r="H139"/>
      <c r="I139"/>
      <c r="J139"/>
      <c r="K139"/>
      <c r="L139"/>
      <c r="M139"/>
      <c r="N139"/>
    </row>
    <row r="140" spans="1:14" s="21" customFormat="1">
      <c r="B140"/>
      <c r="C140"/>
      <c r="D140"/>
      <c r="E140"/>
      <c r="F140"/>
      <c r="G140"/>
      <c r="H140"/>
      <c r="I140"/>
      <c r="J140"/>
      <c r="K140"/>
      <c r="L140"/>
      <c r="M140"/>
      <c r="N140"/>
    </row>
    <row r="141" spans="1:14" s="21" customFormat="1">
      <c r="B141"/>
      <c r="C141"/>
      <c r="D141"/>
      <c r="E141"/>
      <c r="F141"/>
      <c r="G141"/>
      <c r="H141"/>
      <c r="I141"/>
      <c r="J141"/>
      <c r="K141"/>
      <c r="L141"/>
      <c r="M141"/>
      <c r="N141"/>
    </row>
    <row r="142" spans="1:14" s="21" customFormat="1">
      <c r="B142"/>
      <c r="C142"/>
      <c r="D142"/>
      <c r="E142"/>
      <c r="F142"/>
      <c r="G142"/>
      <c r="H142"/>
      <c r="I142"/>
      <c r="J142"/>
      <c r="K142"/>
      <c r="L142"/>
      <c r="M142"/>
      <c r="N142"/>
    </row>
    <row r="143" spans="1:14" s="21" customFormat="1">
      <c r="B143"/>
      <c r="C143"/>
      <c r="D143"/>
      <c r="E143"/>
      <c r="F143"/>
      <c r="G143"/>
      <c r="H143"/>
      <c r="I143"/>
      <c r="J143"/>
      <c r="K143"/>
      <c r="L143"/>
      <c r="M143"/>
      <c r="N143"/>
    </row>
    <row r="144" spans="1:14" s="21" customFormat="1">
      <c r="B144"/>
      <c r="C144"/>
      <c r="D144"/>
      <c r="E144"/>
      <c r="F144"/>
      <c r="G144"/>
      <c r="H144"/>
      <c r="I144"/>
      <c r="J144"/>
      <c r="K144"/>
      <c r="L144"/>
      <c r="M144"/>
      <c r="N144"/>
    </row>
    <row r="145" spans="1:14">
      <c r="A145" s="21"/>
      <c r="B145"/>
      <c r="C145"/>
      <c r="D145"/>
      <c r="E145"/>
      <c r="F145"/>
    </row>
    <row r="146" spans="1:14" s="21" customFormat="1">
      <c r="B146"/>
      <c r="C146"/>
      <c r="D146"/>
      <c r="E146"/>
      <c r="F146"/>
      <c r="G146"/>
      <c r="H146"/>
      <c r="I146"/>
      <c r="J146"/>
      <c r="K146"/>
      <c r="L146"/>
      <c r="M146"/>
      <c r="N146"/>
    </row>
    <row r="147" spans="1:14" s="21" customFormat="1">
      <c r="A147" s="10"/>
      <c r="B147"/>
      <c r="C147"/>
      <c r="D147"/>
      <c r="E147"/>
      <c r="F147"/>
      <c r="G147"/>
      <c r="H147"/>
      <c r="I147"/>
      <c r="J147"/>
      <c r="K147"/>
      <c r="L147"/>
      <c r="M147"/>
      <c r="N147"/>
    </row>
    <row r="148" spans="1:14" s="21" customFormat="1">
      <c r="B148"/>
      <c r="C148"/>
      <c r="D148"/>
      <c r="E148"/>
      <c r="F148"/>
      <c r="G148"/>
      <c r="H148"/>
      <c r="I148"/>
      <c r="J148"/>
      <c r="K148"/>
      <c r="L148"/>
      <c r="M148"/>
      <c r="N148"/>
    </row>
    <row r="149" spans="1:14" s="21" customFormat="1">
      <c r="B149"/>
      <c r="C149"/>
      <c r="D149"/>
      <c r="E149"/>
      <c r="F149"/>
      <c r="G149"/>
      <c r="H149"/>
      <c r="I149"/>
      <c r="J149"/>
      <c r="K149"/>
      <c r="L149"/>
      <c r="M149"/>
      <c r="N149"/>
    </row>
    <row r="150" spans="1:14" s="21" customFormat="1">
      <c r="B150"/>
      <c r="C150"/>
      <c r="D150"/>
      <c r="E150"/>
      <c r="F150"/>
      <c r="G150"/>
      <c r="H150"/>
      <c r="I150"/>
      <c r="J150"/>
      <c r="K150"/>
      <c r="L150"/>
      <c r="M150"/>
      <c r="N150"/>
    </row>
    <row r="151" spans="1:14" s="21" customFormat="1">
      <c r="B151"/>
      <c r="C151"/>
      <c r="D151"/>
      <c r="E151"/>
      <c r="F151"/>
      <c r="G151"/>
      <c r="H151"/>
      <c r="I151"/>
      <c r="J151"/>
      <c r="K151"/>
      <c r="L151"/>
      <c r="M151"/>
      <c r="N151"/>
    </row>
    <row r="152" spans="1:14" s="21" customFormat="1">
      <c r="B152"/>
      <c r="C152"/>
      <c r="D152"/>
      <c r="E152"/>
      <c r="F152"/>
      <c r="G152"/>
      <c r="H152"/>
      <c r="I152"/>
      <c r="J152"/>
      <c r="K152"/>
      <c r="L152"/>
      <c r="M152"/>
      <c r="N152"/>
    </row>
    <row r="153" spans="1:14" s="21" customFormat="1">
      <c r="B153"/>
      <c r="C153"/>
      <c r="D153"/>
      <c r="E153"/>
      <c r="F153"/>
      <c r="G153"/>
      <c r="H153"/>
      <c r="I153"/>
      <c r="J153"/>
      <c r="K153"/>
      <c r="L153"/>
      <c r="M153"/>
      <c r="N153"/>
    </row>
    <row r="154" spans="1:14" s="21" customFormat="1">
      <c r="B154"/>
      <c r="C154"/>
      <c r="D154"/>
      <c r="E154"/>
      <c r="F154"/>
      <c r="G154"/>
      <c r="H154"/>
      <c r="I154"/>
      <c r="J154"/>
      <c r="K154"/>
      <c r="L154"/>
      <c r="M154"/>
      <c r="N154"/>
    </row>
    <row r="155" spans="1:14" s="21" customFormat="1">
      <c r="B155"/>
      <c r="C155"/>
      <c r="D155"/>
      <c r="E155"/>
      <c r="F155"/>
      <c r="G155"/>
      <c r="H155"/>
      <c r="I155"/>
      <c r="J155"/>
      <c r="K155"/>
      <c r="L155"/>
      <c r="M155"/>
      <c r="N155"/>
    </row>
    <row r="156" spans="1:14">
      <c r="A156" s="21"/>
      <c r="B156"/>
      <c r="C156"/>
      <c r="D156"/>
      <c r="E156"/>
      <c r="F156"/>
    </row>
    <row r="157" spans="1:14" s="21" customFormat="1">
      <c r="B157"/>
      <c r="C157"/>
      <c r="D157"/>
      <c r="E157"/>
      <c r="F157"/>
      <c r="G157"/>
      <c r="H157"/>
      <c r="I157"/>
      <c r="J157"/>
      <c r="K157"/>
      <c r="L157"/>
      <c r="M157"/>
      <c r="N157"/>
    </row>
    <row r="158" spans="1:14" s="21" customFormat="1">
      <c r="A158" s="10"/>
      <c r="B158"/>
      <c r="C158"/>
      <c r="D158"/>
      <c r="E158"/>
      <c r="F158"/>
      <c r="G158"/>
      <c r="H158"/>
      <c r="I158"/>
      <c r="J158"/>
      <c r="K158"/>
      <c r="L158"/>
      <c r="M158"/>
      <c r="N158"/>
    </row>
    <row r="159" spans="1:14" s="21" customFormat="1">
      <c r="B159"/>
      <c r="C159"/>
      <c r="D159"/>
      <c r="E159"/>
      <c r="F159"/>
      <c r="G159"/>
      <c r="H159"/>
      <c r="I159"/>
      <c r="J159"/>
      <c r="K159"/>
      <c r="L159"/>
      <c r="M159"/>
      <c r="N159"/>
    </row>
    <row r="160" spans="1:14" s="21" customFormat="1">
      <c r="B160"/>
      <c r="C160"/>
      <c r="D160"/>
      <c r="E160"/>
      <c r="F160"/>
      <c r="G160"/>
      <c r="H160"/>
      <c r="I160"/>
      <c r="J160"/>
      <c r="K160"/>
      <c r="L160"/>
      <c r="M160"/>
      <c r="N160"/>
    </row>
    <row r="161" spans="1:14" s="21" customFormat="1">
      <c r="B161"/>
      <c r="C161"/>
      <c r="D161"/>
      <c r="E161"/>
      <c r="F161"/>
      <c r="G161"/>
      <c r="H161"/>
      <c r="I161"/>
      <c r="J161"/>
      <c r="K161"/>
      <c r="L161"/>
      <c r="M161"/>
      <c r="N161"/>
    </row>
    <row r="162" spans="1:14" s="21" customFormat="1">
      <c r="B162"/>
      <c r="C162"/>
      <c r="D162"/>
      <c r="E162"/>
      <c r="F162"/>
      <c r="G162"/>
      <c r="H162"/>
      <c r="I162"/>
      <c r="J162"/>
      <c r="K162"/>
      <c r="L162"/>
      <c r="M162"/>
      <c r="N162"/>
    </row>
    <row r="163" spans="1:14" s="21" customFormat="1">
      <c r="B163"/>
      <c r="C163"/>
      <c r="D163"/>
      <c r="E163"/>
      <c r="F163"/>
      <c r="G163"/>
      <c r="H163"/>
      <c r="I163"/>
      <c r="J163"/>
      <c r="K163"/>
      <c r="L163"/>
      <c r="M163"/>
      <c r="N163"/>
    </row>
    <row r="164" spans="1:14" s="21" customFormat="1">
      <c r="B164"/>
      <c r="C164"/>
      <c r="D164"/>
      <c r="E164"/>
      <c r="F164"/>
      <c r="G164"/>
      <c r="H164"/>
      <c r="I164"/>
      <c r="J164"/>
      <c r="K164"/>
      <c r="L164"/>
      <c r="M164"/>
      <c r="N164"/>
    </row>
    <row r="165" spans="1:14" s="21" customFormat="1">
      <c r="B165"/>
      <c r="C165"/>
      <c r="D165"/>
      <c r="E165"/>
      <c r="F165"/>
      <c r="G165"/>
      <c r="H165"/>
      <c r="I165"/>
      <c r="J165"/>
      <c r="K165"/>
      <c r="L165"/>
      <c r="M165"/>
      <c r="N165"/>
    </row>
    <row r="166" spans="1:14" s="21" customFormat="1">
      <c r="B166"/>
      <c r="C166"/>
      <c r="D166"/>
      <c r="E166"/>
      <c r="F166"/>
      <c r="G166"/>
      <c r="H166"/>
      <c r="I166"/>
      <c r="J166"/>
      <c r="K166"/>
      <c r="L166"/>
      <c r="M166"/>
      <c r="N166"/>
    </row>
    <row r="167" spans="1:14">
      <c r="A167" s="21"/>
      <c r="B167"/>
      <c r="C167"/>
      <c r="D167"/>
      <c r="E167"/>
      <c r="F167"/>
    </row>
    <row r="168" spans="1:14" s="21" customFormat="1">
      <c r="B168"/>
      <c r="C168"/>
      <c r="D168"/>
      <c r="E168"/>
      <c r="F168"/>
      <c r="G168"/>
      <c r="H168"/>
      <c r="I168"/>
      <c r="J168"/>
      <c r="K168"/>
      <c r="L168"/>
      <c r="M168"/>
      <c r="N168"/>
    </row>
    <row r="169" spans="1:14" s="21" customFormat="1">
      <c r="A169" s="10"/>
      <c r="B169"/>
      <c r="C169"/>
      <c r="D169"/>
      <c r="E169"/>
      <c r="F169"/>
      <c r="G169"/>
      <c r="H169"/>
      <c r="I169"/>
      <c r="J169"/>
      <c r="K169"/>
      <c r="L169"/>
      <c r="M169"/>
      <c r="N169"/>
    </row>
    <row r="170" spans="1:14" s="21" customFormat="1">
      <c r="B170"/>
      <c r="C170"/>
      <c r="D170"/>
      <c r="E170"/>
      <c r="F170"/>
      <c r="G170"/>
      <c r="H170"/>
      <c r="I170"/>
      <c r="J170"/>
      <c r="K170"/>
      <c r="L170"/>
      <c r="M170"/>
      <c r="N170"/>
    </row>
    <row r="171" spans="1:14" s="21" customFormat="1">
      <c r="B171"/>
      <c r="C171"/>
      <c r="D171"/>
      <c r="E171"/>
      <c r="F171"/>
      <c r="G171"/>
      <c r="H171"/>
      <c r="I171"/>
      <c r="J171"/>
      <c r="K171"/>
      <c r="L171"/>
      <c r="M171"/>
      <c r="N171"/>
    </row>
    <row r="172" spans="1:14" s="21" customFormat="1">
      <c r="B172"/>
      <c r="C172"/>
      <c r="D172"/>
      <c r="E172"/>
      <c r="F172"/>
      <c r="G172"/>
      <c r="H172"/>
      <c r="I172"/>
      <c r="J172"/>
      <c r="K172"/>
      <c r="L172"/>
      <c r="M172"/>
      <c r="N172"/>
    </row>
    <row r="173" spans="1:14" s="21" customFormat="1">
      <c r="B173"/>
      <c r="C173"/>
      <c r="D173"/>
      <c r="E173"/>
      <c r="F173"/>
      <c r="G173"/>
      <c r="H173"/>
      <c r="I173"/>
      <c r="J173"/>
      <c r="K173"/>
      <c r="L173"/>
      <c r="M173"/>
      <c r="N173"/>
    </row>
    <row r="174" spans="1:14" s="21" customFormat="1">
      <c r="B174"/>
      <c r="C174"/>
      <c r="D174"/>
      <c r="E174"/>
      <c r="F174"/>
      <c r="G174"/>
      <c r="H174"/>
      <c r="I174"/>
      <c r="J174"/>
      <c r="K174"/>
      <c r="L174"/>
      <c r="M174"/>
      <c r="N174"/>
    </row>
    <row r="175" spans="1:14" s="21" customFormat="1">
      <c r="B175"/>
      <c r="C175"/>
      <c r="D175"/>
      <c r="E175"/>
      <c r="F175"/>
      <c r="G175"/>
      <c r="H175"/>
      <c r="I175"/>
      <c r="J175"/>
      <c r="K175"/>
      <c r="L175"/>
      <c r="M175"/>
      <c r="N175"/>
    </row>
    <row r="176" spans="1:14" s="21" customFormat="1">
      <c r="B176"/>
      <c r="C176"/>
      <c r="D176"/>
      <c r="E176"/>
      <c r="F176"/>
      <c r="G176"/>
      <c r="H176"/>
      <c r="I176"/>
      <c r="J176"/>
      <c r="K176"/>
      <c r="L176"/>
      <c r="M176"/>
      <c r="N176"/>
    </row>
    <row r="177" spans="1:14" s="21" customFormat="1">
      <c r="B177"/>
      <c r="C177"/>
      <c r="D177"/>
      <c r="E177"/>
      <c r="F177"/>
      <c r="G177"/>
      <c r="H177"/>
      <c r="I177"/>
      <c r="J177"/>
      <c r="K177"/>
      <c r="L177"/>
      <c r="M177"/>
      <c r="N177"/>
    </row>
    <row r="178" spans="1:14">
      <c r="A178" s="21"/>
      <c r="B178"/>
      <c r="C178"/>
      <c r="D178"/>
      <c r="E178"/>
      <c r="F178"/>
    </row>
    <row r="179" spans="1:14" s="21" customFormat="1">
      <c r="B179"/>
      <c r="C179"/>
      <c r="D179"/>
      <c r="E179"/>
      <c r="F179"/>
      <c r="G179"/>
      <c r="H179"/>
      <c r="I179"/>
      <c r="J179"/>
      <c r="K179"/>
      <c r="L179"/>
      <c r="M179"/>
      <c r="N179"/>
    </row>
    <row r="180" spans="1:14" s="21" customFormat="1">
      <c r="A180" s="10"/>
      <c r="B180"/>
      <c r="C180"/>
      <c r="D180"/>
      <c r="E180"/>
      <c r="F180"/>
      <c r="G180"/>
      <c r="H180"/>
      <c r="I180"/>
      <c r="J180"/>
      <c r="K180"/>
      <c r="L180"/>
      <c r="M180"/>
      <c r="N180"/>
    </row>
    <row r="181" spans="1:14" s="21" customFormat="1">
      <c r="B181"/>
      <c r="C181"/>
      <c r="D181"/>
      <c r="E181"/>
      <c r="F181"/>
      <c r="G181"/>
      <c r="H181"/>
      <c r="I181"/>
      <c r="J181"/>
      <c r="K181"/>
      <c r="L181"/>
      <c r="M181"/>
      <c r="N181"/>
    </row>
    <row r="182" spans="1:14" s="21" customFormat="1">
      <c r="B182"/>
      <c r="C182"/>
      <c r="D182"/>
      <c r="E182"/>
      <c r="F182"/>
      <c r="G182"/>
      <c r="H182"/>
      <c r="I182"/>
      <c r="J182"/>
      <c r="K182"/>
      <c r="L182"/>
      <c r="M182"/>
      <c r="N182"/>
    </row>
    <row r="183" spans="1:14" s="21" customFormat="1">
      <c r="B183"/>
      <c r="C183"/>
      <c r="D183"/>
      <c r="E183"/>
      <c r="F183"/>
      <c r="G183"/>
      <c r="H183"/>
      <c r="I183"/>
      <c r="J183"/>
      <c r="K183"/>
      <c r="L183"/>
      <c r="M183"/>
      <c r="N183"/>
    </row>
    <row r="184" spans="1:14" s="21" customFormat="1">
      <c r="B184"/>
      <c r="C184"/>
      <c r="D184"/>
      <c r="E184"/>
      <c r="F184"/>
      <c r="G184"/>
      <c r="H184"/>
      <c r="I184"/>
      <c r="J184"/>
      <c r="K184"/>
      <c r="L184"/>
      <c r="M184"/>
      <c r="N184"/>
    </row>
    <row r="185" spans="1:14" s="21" customFormat="1">
      <c r="B185"/>
      <c r="C185"/>
      <c r="D185"/>
      <c r="E185"/>
      <c r="F185"/>
      <c r="G185"/>
      <c r="H185"/>
      <c r="I185"/>
      <c r="J185"/>
      <c r="K185"/>
      <c r="L185"/>
      <c r="M185"/>
      <c r="N185"/>
    </row>
    <row r="186" spans="1:14" s="21" customFormat="1">
      <c r="B186"/>
      <c r="C186"/>
      <c r="D186"/>
      <c r="E186"/>
      <c r="F186"/>
      <c r="G186"/>
      <c r="H186"/>
      <c r="I186"/>
      <c r="J186"/>
      <c r="K186"/>
      <c r="L186"/>
      <c r="M186"/>
      <c r="N186"/>
    </row>
    <row r="187" spans="1:14" s="21" customFormat="1">
      <c r="B187"/>
      <c r="C187"/>
      <c r="D187"/>
      <c r="E187"/>
      <c r="F187"/>
      <c r="G187"/>
      <c r="H187"/>
      <c r="I187"/>
      <c r="J187"/>
      <c r="K187"/>
      <c r="L187"/>
      <c r="M187"/>
      <c r="N187"/>
    </row>
    <row r="188" spans="1:14" s="21" customFormat="1">
      <c r="B188"/>
      <c r="C188"/>
      <c r="D188"/>
      <c r="E188"/>
      <c r="F188"/>
      <c r="G188"/>
      <c r="H188"/>
      <c r="I188"/>
      <c r="J188"/>
      <c r="K188"/>
      <c r="L188"/>
      <c r="M188"/>
      <c r="N188"/>
    </row>
    <row r="189" spans="1:14">
      <c r="A189" s="21"/>
      <c r="B189"/>
      <c r="C189"/>
      <c r="D189"/>
      <c r="E189"/>
      <c r="F189"/>
    </row>
    <row r="190" spans="1:14" s="21" customFormat="1">
      <c r="B190"/>
      <c r="C190"/>
      <c r="D190"/>
      <c r="E190"/>
      <c r="F190"/>
      <c r="G190"/>
      <c r="H190"/>
      <c r="I190"/>
      <c r="J190"/>
      <c r="K190"/>
      <c r="L190"/>
      <c r="M190"/>
      <c r="N190"/>
    </row>
    <row r="191" spans="1:14" s="21" customFormat="1">
      <c r="A191" s="10"/>
      <c r="B191"/>
      <c r="C191"/>
      <c r="D191"/>
      <c r="E191"/>
      <c r="F191"/>
      <c r="G191"/>
      <c r="H191"/>
      <c r="I191"/>
      <c r="J191"/>
      <c r="K191"/>
      <c r="L191"/>
      <c r="M191"/>
      <c r="N191"/>
    </row>
    <row r="192" spans="1:14" s="21" customFormat="1">
      <c r="B192"/>
      <c r="C192"/>
      <c r="D192"/>
      <c r="E192"/>
      <c r="F192"/>
      <c r="G192"/>
      <c r="H192"/>
      <c r="I192"/>
      <c r="J192"/>
      <c r="K192"/>
      <c r="L192"/>
      <c r="M192"/>
      <c r="N192"/>
    </row>
    <row r="193" spans="1:14" s="21" customFormat="1">
      <c r="B193"/>
      <c r="C193"/>
      <c r="D193"/>
      <c r="E193"/>
      <c r="F193"/>
      <c r="G193"/>
      <c r="H193"/>
      <c r="I193"/>
      <c r="J193"/>
      <c r="K193"/>
      <c r="L193"/>
      <c r="M193"/>
      <c r="N193"/>
    </row>
    <row r="194" spans="1:14" s="21" customFormat="1">
      <c r="B194"/>
      <c r="C194"/>
      <c r="D194"/>
      <c r="E194"/>
      <c r="F194"/>
      <c r="G194"/>
      <c r="H194"/>
      <c r="I194"/>
      <c r="J194"/>
      <c r="K194"/>
      <c r="L194"/>
      <c r="M194"/>
      <c r="N194"/>
    </row>
    <row r="195" spans="1:14" s="21" customFormat="1">
      <c r="B195"/>
      <c r="C195"/>
      <c r="D195"/>
      <c r="E195"/>
      <c r="F195"/>
      <c r="G195"/>
      <c r="H195"/>
      <c r="I195"/>
      <c r="J195"/>
      <c r="K195"/>
      <c r="L195"/>
      <c r="M195"/>
      <c r="N195"/>
    </row>
    <row r="196" spans="1:14" s="21" customFormat="1">
      <c r="B196"/>
      <c r="C196"/>
      <c r="D196"/>
      <c r="E196"/>
      <c r="F196"/>
      <c r="G196"/>
      <c r="H196"/>
      <c r="I196"/>
      <c r="J196"/>
      <c r="K196"/>
      <c r="L196"/>
      <c r="M196"/>
      <c r="N196"/>
    </row>
    <row r="197" spans="1:14" s="21" customFormat="1">
      <c r="B197"/>
      <c r="C197"/>
      <c r="D197"/>
      <c r="E197"/>
      <c r="F197"/>
      <c r="G197"/>
      <c r="H197"/>
      <c r="I197"/>
      <c r="J197"/>
      <c r="K197"/>
      <c r="L197"/>
      <c r="M197"/>
      <c r="N197"/>
    </row>
    <row r="198" spans="1:14" s="21" customFormat="1">
      <c r="B198"/>
      <c r="C198"/>
      <c r="D198"/>
      <c r="E198"/>
      <c r="F198"/>
      <c r="G198"/>
      <c r="H198"/>
      <c r="I198"/>
      <c r="J198"/>
      <c r="K198"/>
      <c r="L198"/>
      <c r="M198"/>
      <c r="N198"/>
    </row>
    <row r="199" spans="1:14" s="21" customFormat="1">
      <c r="B199"/>
      <c r="C199"/>
      <c r="D199"/>
      <c r="E199"/>
      <c r="F199"/>
      <c r="G199"/>
      <c r="H199"/>
      <c r="I199"/>
      <c r="J199"/>
      <c r="K199"/>
      <c r="L199"/>
      <c r="M199"/>
      <c r="N199"/>
    </row>
    <row r="200" spans="1:14">
      <c r="A200" s="21"/>
      <c r="B200"/>
      <c r="C200"/>
      <c r="D200"/>
      <c r="E200"/>
      <c r="F200"/>
    </row>
    <row r="201" spans="1:14" s="21" customFormat="1">
      <c r="B201"/>
      <c r="C201"/>
      <c r="D201"/>
      <c r="E201"/>
      <c r="F201"/>
      <c r="G201"/>
      <c r="H201"/>
      <c r="I201"/>
      <c r="J201"/>
      <c r="K201"/>
      <c r="L201"/>
      <c r="M201"/>
      <c r="N201"/>
    </row>
    <row r="202" spans="1:14" s="21" customFormat="1">
      <c r="A202" s="10"/>
      <c r="B202"/>
      <c r="C202"/>
      <c r="D202"/>
      <c r="E202"/>
      <c r="F202"/>
      <c r="G202"/>
      <c r="H202"/>
      <c r="I202"/>
      <c r="J202"/>
      <c r="K202"/>
      <c r="L202"/>
      <c r="M202"/>
      <c r="N202"/>
    </row>
    <row r="203" spans="1:14" s="21" customFormat="1">
      <c r="B203"/>
      <c r="C203"/>
      <c r="D203"/>
      <c r="E203"/>
      <c r="F203"/>
      <c r="G203"/>
      <c r="H203"/>
      <c r="I203"/>
      <c r="J203"/>
      <c r="K203"/>
      <c r="L203"/>
      <c r="M203"/>
      <c r="N203"/>
    </row>
    <row r="204" spans="1:14" s="21" customFormat="1">
      <c r="B204"/>
      <c r="C204"/>
      <c r="D204"/>
      <c r="E204"/>
      <c r="F204"/>
      <c r="G204"/>
      <c r="H204"/>
      <c r="I204"/>
      <c r="J204"/>
      <c r="K204"/>
      <c r="L204"/>
      <c r="M204"/>
      <c r="N204"/>
    </row>
    <row r="205" spans="1:14" s="21" customFormat="1">
      <c r="B205"/>
      <c r="C205"/>
      <c r="D205"/>
      <c r="E205"/>
      <c r="F205"/>
      <c r="G205"/>
      <c r="H205"/>
      <c r="I205"/>
      <c r="J205"/>
      <c r="K205"/>
      <c r="L205"/>
      <c r="M205"/>
      <c r="N205"/>
    </row>
    <row r="206" spans="1:14" s="21" customFormat="1">
      <c r="B206"/>
      <c r="C206"/>
      <c r="D206"/>
      <c r="E206"/>
      <c r="F206"/>
      <c r="G206"/>
      <c r="H206"/>
      <c r="I206"/>
      <c r="J206"/>
      <c r="K206"/>
      <c r="L206"/>
      <c r="M206"/>
      <c r="N206"/>
    </row>
    <row r="207" spans="1:14" s="21" customFormat="1">
      <c r="B207"/>
      <c r="C207"/>
      <c r="D207"/>
      <c r="E207"/>
      <c r="F207"/>
      <c r="G207"/>
      <c r="H207"/>
      <c r="I207"/>
      <c r="J207"/>
      <c r="K207"/>
      <c r="L207"/>
      <c r="M207"/>
      <c r="N207"/>
    </row>
    <row r="208" spans="1:14" s="21" customFormat="1">
      <c r="B208"/>
      <c r="C208"/>
      <c r="D208"/>
      <c r="E208"/>
      <c r="F208"/>
      <c r="G208"/>
      <c r="H208"/>
      <c r="I208"/>
      <c r="J208"/>
      <c r="K208"/>
      <c r="L208"/>
      <c r="M208"/>
      <c r="N208"/>
    </row>
    <row r="209" spans="1:14" s="21" customFormat="1">
      <c r="B209"/>
      <c r="C209"/>
      <c r="D209"/>
      <c r="E209"/>
      <c r="F209"/>
      <c r="G209"/>
      <c r="H209"/>
      <c r="I209"/>
      <c r="J209"/>
      <c r="K209"/>
      <c r="L209"/>
      <c r="M209"/>
      <c r="N209"/>
    </row>
    <row r="210" spans="1:14" s="21" customFormat="1">
      <c r="B210"/>
      <c r="C210"/>
      <c r="D210"/>
      <c r="E210"/>
      <c r="F210"/>
      <c r="G210"/>
      <c r="H210"/>
      <c r="I210"/>
      <c r="J210"/>
      <c r="K210"/>
      <c r="L210"/>
      <c r="M210"/>
      <c r="N210"/>
    </row>
    <row r="211" spans="1:14">
      <c r="A211" s="21"/>
      <c r="B211"/>
      <c r="C211"/>
      <c r="D211"/>
      <c r="E211"/>
      <c r="F211"/>
    </row>
    <row r="212" spans="1:14" s="21" customFormat="1">
      <c r="B212"/>
      <c r="C212"/>
      <c r="D212"/>
      <c r="E212"/>
      <c r="F212"/>
      <c r="G212"/>
      <c r="H212"/>
      <c r="I212"/>
      <c r="J212"/>
      <c r="K212"/>
      <c r="L212"/>
      <c r="M212"/>
      <c r="N212"/>
    </row>
    <row r="213" spans="1:14" s="21" customFormat="1">
      <c r="A213" s="10"/>
      <c r="B213"/>
      <c r="C213"/>
      <c r="D213"/>
      <c r="E213"/>
      <c r="F213"/>
      <c r="G213"/>
      <c r="H213"/>
      <c r="I213"/>
      <c r="J213"/>
      <c r="K213"/>
      <c r="L213"/>
      <c r="M213"/>
      <c r="N213"/>
    </row>
    <row r="214" spans="1:14" s="21" customFormat="1">
      <c r="B214"/>
      <c r="C214"/>
      <c r="D214"/>
      <c r="E214"/>
      <c r="F214"/>
      <c r="G214"/>
      <c r="H214"/>
      <c r="I214"/>
      <c r="J214"/>
      <c r="K214"/>
      <c r="L214"/>
      <c r="M214"/>
      <c r="N214"/>
    </row>
    <row r="215" spans="1:14" s="21" customFormat="1">
      <c r="B215"/>
      <c r="C215"/>
      <c r="D215"/>
      <c r="E215"/>
      <c r="F215"/>
      <c r="G215"/>
      <c r="H215"/>
      <c r="I215"/>
      <c r="J215"/>
      <c r="K215"/>
      <c r="L215"/>
      <c r="M215"/>
      <c r="N215"/>
    </row>
    <row r="216" spans="1:14" s="21" customFormat="1">
      <c r="B216"/>
      <c r="C216"/>
      <c r="D216"/>
      <c r="E216"/>
      <c r="F216"/>
      <c r="G216"/>
      <c r="H216"/>
      <c r="I216"/>
      <c r="J216"/>
      <c r="K216"/>
      <c r="L216"/>
      <c r="M216"/>
      <c r="N216"/>
    </row>
    <row r="217" spans="1:14" s="21" customFormat="1">
      <c r="B217"/>
      <c r="C217"/>
      <c r="D217"/>
      <c r="E217"/>
      <c r="F217"/>
      <c r="G217"/>
      <c r="H217"/>
      <c r="I217"/>
      <c r="J217"/>
      <c r="K217"/>
      <c r="L217"/>
      <c r="M217"/>
      <c r="N217"/>
    </row>
    <row r="218" spans="1:14" s="21" customFormat="1">
      <c r="B218"/>
      <c r="C218"/>
      <c r="D218"/>
      <c r="E218"/>
      <c r="F218"/>
      <c r="G218"/>
      <c r="H218"/>
      <c r="I218"/>
      <c r="J218"/>
      <c r="K218"/>
      <c r="L218"/>
      <c r="M218"/>
      <c r="N218"/>
    </row>
    <row r="219" spans="1:14" s="21" customFormat="1">
      <c r="B219"/>
      <c r="C219"/>
      <c r="D219"/>
      <c r="E219"/>
      <c r="F219"/>
      <c r="G219"/>
      <c r="H219"/>
      <c r="I219"/>
      <c r="J219"/>
      <c r="K219"/>
      <c r="L219"/>
      <c r="M219"/>
      <c r="N219"/>
    </row>
    <row r="220" spans="1:14" s="21" customFormat="1">
      <c r="B220"/>
      <c r="C220"/>
      <c r="D220"/>
      <c r="E220"/>
      <c r="F220"/>
      <c r="G220"/>
      <c r="H220"/>
      <c r="I220"/>
      <c r="J220"/>
      <c r="K220"/>
      <c r="L220"/>
      <c r="M220"/>
      <c r="N220"/>
    </row>
    <row r="221" spans="1:14" s="21" customFormat="1">
      <c r="B221"/>
      <c r="C221"/>
      <c r="D221"/>
      <c r="E221"/>
      <c r="F221"/>
      <c r="G221"/>
      <c r="H221"/>
      <c r="I221"/>
      <c r="J221"/>
      <c r="K221"/>
      <c r="L221"/>
      <c r="M221"/>
      <c r="N221"/>
    </row>
    <row r="222" spans="1:14">
      <c r="A222" s="21"/>
      <c r="B222"/>
      <c r="C222"/>
      <c r="D222"/>
      <c r="E222"/>
      <c r="F222"/>
    </row>
    <row r="223" spans="1:14" s="21" customFormat="1">
      <c r="B223"/>
      <c r="C223"/>
      <c r="D223"/>
      <c r="E223"/>
      <c r="F223"/>
      <c r="G223"/>
      <c r="H223"/>
      <c r="I223"/>
      <c r="J223"/>
      <c r="K223"/>
      <c r="L223"/>
      <c r="M223"/>
      <c r="N223"/>
    </row>
    <row r="224" spans="1:14" s="21" customFormat="1">
      <c r="A224" s="10"/>
      <c r="B224"/>
      <c r="C224"/>
      <c r="D224"/>
      <c r="E224"/>
      <c r="F224"/>
      <c r="G224"/>
      <c r="H224"/>
      <c r="I224"/>
      <c r="J224"/>
      <c r="K224"/>
      <c r="L224"/>
      <c r="M224"/>
      <c r="N224"/>
    </row>
    <row r="225" spans="1:14" s="21" customFormat="1">
      <c r="B225"/>
      <c r="C225"/>
      <c r="D225"/>
      <c r="E225"/>
      <c r="F225"/>
      <c r="G225"/>
      <c r="H225"/>
      <c r="I225"/>
      <c r="J225"/>
      <c r="K225"/>
      <c r="L225"/>
      <c r="M225"/>
      <c r="N225"/>
    </row>
    <row r="226" spans="1:14" s="21" customFormat="1">
      <c r="B226"/>
      <c r="C226"/>
      <c r="D226"/>
      <c r="E226"/>
      <c r="F226"/>
      <c r="G226"/>
      <c r="H226"/>
      <c r="I226"/>
      <c r="J226"/>
      <c r="K226"/>
      <c r="L226"/>
      <c r="M226"/>
      <c r="N226"/>
    </row>
    <row r="227" spans="1:14" s="21" customFormat="1">
      <c r="B227"/>
      <c r="C227"/>
      <c r="D227"/>
      <c r="E227"/>
      <c r="F227"/>
      <c r="G227"/>
      <c r="H227"/>
      <c r="I227"/>
      <c r="J227"/>
      <c r="K227"/>
      <c r="L227"/>
      <c r="M227"/>
      <c r="N227"/>
    </row>
    <row r="228" spans="1:14" s="21" customFormat="1">
      <c r="B228"/>
      <c r="C228"/>
      <c r="D228"/>
      <c r="E228"/>
      <c r="F228"/>
      <c r="G228"/>
      <c r="H228"/>
      <c r="I228"/>
      <c r="J228"/>
      <c r="K228"/>
      <c r="L228"/>
      <c r="M228"/>
      <c r="N228"/>
    </row>
    <row r="229" spans="1:14" s="21" customFormat="1">
      <c r="B229"/>
      <c r="C229"/>
      <c r="D229"/>
      <c r="E229"/>
      <c r="F229"/>
      <c r="G229"/>
      <c r="H229"/>
      <c r="I229"/>
      <c r="J229"/>
      <c r="K229"/>
      <c r="L229"/>
      <c r="M229"/>
      <c r="N229"/>
    </row>
    <row r="230" spans="1:14" s="21" customFormat="1">
      <c r="B230"/>
      <c r="C230"/>
      <c r="D230"/>
      <c r="E230"/>
      <c r="F230"/>
      <c r="G230"/>
      <c r="H230"/>
      <c r="I230"/>
      <c r="J230"/>
      <c r="K230"/>
      <c r="L230"/>
      <c r="M230"/>
      <c r="N230"/>
    </row>
    <row r="231" spans="1:14" s="21" customFormat="1">
      <c r="B231"/>
      <c r="C231"/>
      <c r="D231"/>
      <c r="E231"/>
      <c r="F231"/>
      <c r="G231"/>
      <c r="H231"/>
      <c r="I231"/>
      <c r="J231"/>
      <c r="K231"/>
      <c r="L231"/>
      <c r="M231"/>
      <c r="N231"/>
    </row>
    <row r="232" spans="1:14" s="21" customFormat="1">
      <c r="B232"/>
      <c r="C232"/>
      <c r="D232"/>
      <c r="E232"/>
      <c r="F232"/>
      <c r="G232"/>
      <c r="H232"/>
      <c r="I232"/>
      <c r="J232"/>
      <c r="K232"/>
      <c r="L232"/>
      <c r="M232"/>
      <c r="N232"/>
    </row>
    <row r="233" spans="1:14">
      <c r="A233" s="21"/>
      <c r="B233"/>
      <c r="C233"/>
      <c r="D233"/>
      <c r="E233"/>
      <c r="F233"/>
    </row>
    <row r="234" spans="1:14" s="21" customFormat="1">
      <c r="B234"/>
      <c r="C234"/>
      <c r="D234"/>
      <c r="E234"/>
      <c r="F234"/>
      <c r="G234"/>
      <c r="H234"/>
      <c r="I234"/>
      <c r="J234"/>
      <c r="K234"/>
      <c r="L234"/>
      <c r="M234"/>
      <c r="N234"/>
    </row>
    <row r="235" spans="1:14" s="21" customFormat="1">
      <c r="A235" s="10"/>
      <c r="B235"/>
      <c r="C235"/>
      <c r="D235"/>
      <c r="E235"/>
      <c r="F235"/>
      <c r="G235"/>
      <c r="H235"/>
      <c r="I235"/>
      <c r="J235"/>
      <c r="K235"/>
      <c r="L235"/>
      <c r="M235"/>
      <c r="N235"/>
    </row>
    <row r="236" spans="1:14" s="21" customFormat="1">
      <c r="B236"/>
      <c r="C236"/>
      <c r="D236"/>
      <c r="E236"/>
      <c r="F236"/>
      <c r="G236"/>
      <c r="H236"/>
      <c r="I236"/>
      <c r="J236"/>
      <c r="K236"/>
      <c r="L236"/>
      <c r="M236"/>
      <c r="N236"/>
    </row>
    <row r="237" spans="1:14" s="21" customFormat="1">
      <c r="B237"/>
      <c r="C237"/>
      <c r="D237"/>
      <c r="E237"/>
      <c r="F237"/>
      <c r="G237"/>
      <c r="H237"/>
      <c r="I237"/>
      <c r="J237"/>
      <c r="K237"/>
      <c r="L237"/>
      <c r="M237"/>
      <c r="N237"/>
    </row>
    <row r="238" spans="1:14" s="21" customFormat="1">
      <c r="B238"/>
      <c r="C238"/>
      <c r="D238"/>
      <c r="E238"/>
      <c r="F238"/>
      <c r="G238"/>
      <c r="H238"/>
      <c r="I238"/>
      <c r="J238"/>
      <c r="K238"/>
      <c r="L238"/>
      <c r="M238"/>
      <c r="N238"/>
    </row>
    <row r="239" spans="1:14" s="21" customFormat="1">
      <c r="B239"/>
      <c r="C239"/>
      <c r="D239"/>
      <c r="E239"/>
      <c r="F239"/>
      <c r="G239"/>
      <c r="H239"/>
      <c r="I239"/>
      <c r="J239"/>
      <c r="K239"/>
      <c r="L239"/>
      <c r="M239"/>
      <c r="N239"/>
    </row>
    <row r="240" spans="1:14" s="21" customFormat="1">
      <c r="B240"/>
      <c r="C240"/>
      <c r="D240"/>
      <c r="E240"/>
      <c r="F240"/>
      <c r="G240"/>
      <c r="H240"/>
      <c r="I240"/>
      <c r="J240"/>
      <c r="K240"/>
      <c r="L240"/>
      <c r="M240"/>
      <c r="N240"/>
    </row>
    <row r="241" spans="1:14" s="21" customFormat="1">
      <c r="B241"/>
      <c r="C241"/>
      <c r="D241"/>
      <c r="E241"/>
      <c r="F241"/>
      <c r="G241"/>
      <c r="H241"/>
      <c r="I241"/>
      <c r="J241"/>
      <c r="K241"/>
      <c r="L241"/>
      <c r="M241"/>
      <c r="N241"/>
    </row>
    <row r="242" spans="1:14" s="21" customFormat="1">
      <c r="B242"/>
      <c r="C242"/>
      <c r="D242"/>
      <c r="E242"/>
      <c r="F242"/>
      <c r="G242"/>
      <c r="H242"/>
      <c r="I242"/>
      <c r="J242"/>
      <c r="K242"/>
      <c r="L242"/>
      <c r="M242"/>
      <c r="N242"/>
    </row>
    <row r="243" spans="1:14">
      <c r="A243" s="21"/>
      <c r="B243"/>
      <c r="C243"/>
      <c r="D243"/>
      <c r="E243"/>
      <c r="F243"/>
    </row>
    <row r="244" spans="1:14">
      <c r="A244" s="21"/>
      <c r="B244"/>
      <c r="C244"/>
      <c r="D244"/>
      <c r="E244"/>
      <c r="F244"/>
    </row>
    <row r="245" spans="1:14">
      <c r="B245"/>
      <c r="C245"/>
      <c r="D245"/>
      <c r="E245"/>
      <c r="F245"/>
    </row>
    <row r="246" spans="1:14">
      <c r="B246"/>
      <c r="C246"/>
      <c r="D246"/>
      <c r="E246"/>
      <c r="F246"/>
    </row>
    <row r="247" spans="1:14">
      <c r="B247"/>
      <c r="C247"/>
      <c r="D247"/>
      <c r="E247"/>
      <c r="F247"/>
    </row>
    <row r="248" spans="1:14">
      <c r="B248"/>
      <c r="C248"/>
      <c r="D248"/>
      <c r="E248"/>
      <c r="F248"/>
    </row>
    <row r="249" spans="1:14">
      <c r="B249"/>
      <c r="C249"/>
      <c r="D249"/>
      <c r="E249"/>
      <c r="F249"/>
    </row>
    <row r="250" spans="1:14">
      <c r="B250"/>
      <c r="C250"/>
      <c r="D250"/>
      <c r="E250"/>
      <c r="F250"/>
    </row>
    <row r="251" spans="1:14">
      <c r="B251"/>
      <c r="C251"/>
      <c r="D251"/>
      <c r="E251"/>
      <c r="F251"/>
    </row>
    <row r="252" spans="1:14">
      <c r="B252"/>
      <c r="C252"/>
      <c r="D252"/>
      <c r="E252"/>
      <c r="F252"/>
    </row>
    <row r="253" spans="1:14">
      <c r="B253"/>
      <c r="C253"/>
      <c r="D253"/>
      <c r="E253"/>
      <c r="F253"/>
    </row>
    <row r="254" spans="1:14">
      <c r="B254"/>
      <c r="C254"/>
      <c r="D254"/>
      <c r="E254"/>
      <c r="F254"/>
    </row>
    <row r="255" spans="1:14">
      <c r="B255"/>
      <c r="C255"/>
      <c r="D255"/>
      <c r="E255"/>
      <c r="F255"/>
    </row>
    <row r="256" spans="1:14">
      <c r="B256"/>
      <c r="C256"/>
      <c r="D256"/>
      <c r="E256"/>
      <c r="F256"/>
    </row>
    <row r="257" spans="2:6">
      <c r="B257"/>
      <c r="C257"/>
      <c r="D257"/>
      <c r="E257"/>
      <c r="F257"/>
    </row>
    <row r="258" spans="2:6">
      <c r="B258"/>
      <c r="C258"/>
      <c r="D258"/>
      <c r="E258"/>
      <c r="F258"/>
    </row>
    <row r="259" spans="2:6">
      <c r="B259"/>
      <c r="C259"/>
      <c r="D259"/>
      <c r="E259"/>
      <c r="F259"/>
    </row>
    <row r="260" spans="2:6">
      <c r="B260" s="21"/>
      <c r="C260" s="21"/>
      <c r="D260" s="21"/>
      <c r="E260" s="21"/>
      <c r="F260" s="21"/>
    </row>
  </sheetData>
  <sheetProtection algorithmName="SHA-512" hashValue="+HoRsXdbamXEQgm84Ic/9/tBLUK2YTcFSSu3Ur9MAZ+PR01vhu9KmkHFJ3wW/6EclYODaqYx6PfhOwkmsTdjrQ==" saltValue="Ei5wj2k5WZDfce3Fvo8K5w==" spinCount="100000" sheet="1" objects="1" scenarios="1"/>
  <mergeCells count="8">
    <mergeCell ref="B75:E75"/>
    <mergeCell ref="B76:E76"/>
    <mergeCell ref="B69:E69"/>
    <mergeCell ref="B70:E70"/>
    <mergeCell ref="B71:E71"/>
    <mergeCell ref="B72:E72"/>
    <mergeCell ref="B73:E73"/>
    <mergeCell ref="B74:E74"/>
  </mergeCells>
  <phoneticPr fontId="1"/>
  <pageMargins left="0.70866141732283472" right="0.70866141732283472" top="0.94488188976377963" bottom="0.55118110236220474" header="0.31496062992125984" footer="0.31496062992125984"/>
  <pageSetup paperSize="9" scale="53" fitToHeight="0" orientation="portrait" r:id="rId1"/>
  <headerFooter differentFirst="1"/>
  <rowBreaks count="2" manualBreakCount="2">
    <brk id="120" max="16383" man="1"/>
    <brk id="19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リストから選定" xr:uid="{B80ACF3F-12F0-407A-B617-DCAEABB94C55}">
          <x14:formula1>
            <xm:f>バックシート!$B$3:$B$20</xm:f>
          </x14:formula1>
          <xm:sqref>C16 C24 C32 C40 C48 C56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9D8EE-17A1-4334-B72E-4D8037F5A1B8}">
  <sheetPr codeName="Sheet5">
    <pageSetUpPr fitToPage="1"/>
  </sheetPr>
  <dimension ref="B1:T39"/>
  <sheetViews>
    <sheetView topLeftCell="A19" workbookViewId="0">
      <selection activeCell="C38" sqref="C38"/>
    </sheetView>
  </sheetViews>
  <sheetFormatPr defaultRowHeight="18.75"/>
  <cols>
    <col min="1" max="1" width="1.25" customWidth="1"/>
    <col min="2" max="2" width="29.875" customWidth="1"/>
    <col min="3" max="3" width="15.5" customWidth="1"/>
    <col min="4" max="4" width="17.125" customWidth="1"/>
    <col min="5" max="5" width="17.625" customWidth="1"/>
    <col min="6" max="6" width="14.125" customWidth="1"/>
    <col min="7" max="7" width="10.5" bestFit="1" customWidth="1"/>
    <col min="23" max="23" width="16.5" customWidth="1"/>
    <col min="24" max="24" width="10.875" customWidth="1"/>
    <col min="26" max="26" width="28" customWidth="1"/>
    <col min="27" max="27" width="20" customWidth="1"/>
  </cols>
  <sheetData>
    <row r="1" spans="2:20" ht="5.0999999999999996" customHeight="1">
      <c r="C1" s="3"/>
      <c r="D1" s="3"/>
      <c r="E1" s="3"/>
      <c r="F1" s="3"/>
    </row>
    <row r="2" spans="2:20" ht="19.5">
      <c r="B2" s="16" t="s">
        <v>101</v>
      </c>
      <c r="C2" s="16" t="s">
        <v>61</v>
      </c>
      <c r="D2" s="3"/>
      <c r="E2" s="3"/>
      <c r="F2" s="3"/>
    </row>
    <row r="3" spans="2:20" ht="19.5">
      <c r="B3" s="5" t="s">
        <v>102</v>
      </c>
      <c r="C3" s="6">
        <v>1100</v>
      </c>
      <c r="D3" s="3"/>
      <c r="E3" s="77"/>
      <c r="F3" s="3"/>
    </row>
    <row r="4" spans="2:20" ht="19.5">
      <c r="B4" s="5" t="s">
        <v>103</v>
      </c>
      <c r="C4" s="6">
        <v>1430</v>
      </c>
      <c r="D4" s="3"/>
      <c r="E4" s="77"/>
      <c r="F4" s="3"/>
      <c r="Q4" s="1"/>
      <c r="R4" s="1"/>
      <c r="S4" s="1"/>
      <c r="T4" s="1"/>
    </row>
    <row r="5" spans="2:20">
      <c r="B5" s="5" t="s">
        <v>104</v>
      </c>
      <c r="C5" s="7">
        <v>353</v>
      </c>
      <c r="E5" s="77"/>
    </row>
    <row r="6" spans="2:20" ht="19.5">
      <c r="B6" s="5" t="s">
        <v>105</v>
      </c>
      <c r="C6" s="6">
        <v>1030</v>
      </c>
      <c r="E6" s="77"/>
      <c r="K6" s="78"/>
      <c r="L6" s="2"/>
      <c r="M6" s="2"/>
      <c r="N6" s="2"/>
      <c r="O6" s="2"/>
      <c r="P6" s="2"/>
    </row>
    <row r="7" spans="2:20" ht="19.5">
      <c r="B7" s="5" t="s">
        <v>106</v>
      </c>
      <c r="C7" s="7">
        <v>794</v>
      </c>
      <c r="E7" s="77"/>
      <c r="K7" s="2"/>
      <c r="L7" s="2"/>
      <c r="M7" s="2"/>
      <c r="N7" s="2"/>
      <c r="O7" s="2"/>
      <c r="P7" s="2"/>
    </row>
    <row r="8" spans="2:20" ht="19.5">
      <c r="B8" s="5" t="s">
        <v>107</v>
      </c>
      <c r="C8" s="6">
        <v>3220</v>
      </c>
      <c r="E8" s="77"/>
      <c r="K8" s="2"/>
      <c r="L8" s="2"/>
      <c r="M8" s="2"/>
      <c r="N8" s="2"/>
      <c r="O8" s="2"/>
      <c r="P8" s="2"/>
    </row>
    <row r="9" spans="2:20" ht="18.600000000000001" customHeight="1">
      <c r="B9" s="5" t="s">
        <v>108</v>
      </c>
      <c r="C9" s="6">
        <v>1340</v>
      </c>
      <c r="D9" s="4"/>
      <c r="E9" s="4"/>
      <c r="F9" s="4"/>
    </row>
    <row r="10" spans="2:20" ht="18" customHeight="1">
      <c r="B10" s="5" t="s">
        <v>109</v>
      </c>
      <c r="C10" s="6">
        <v>1370</v>
      </c>
      <c r="F10" s="79"/>
      <c r="G10" s="3"/>
      <c r="H10" s="3"/>
      <c r="I10" s="3"/>
      <c r="J10" s="3"/>
      <c r="K10" s="3"/>
      <c r="L10" s="3"/>
      <c r="M10" s="3"/>
      <c r="N10" s="3"/>
      <c r="O10" s="3"/>
    </row>
    <row r="11" spans="2:20" ht="18" customHeight="1">
      <c r="B11" s="5" t="s">
        <v>110</v>
      </c>
      <c r="C11" s="6">
        <v>9810</v>
      </c>
      <c r="G11" s="3"/>
      <c r="H11" s="3"/>
      <c r="I11" s="3"/>
      <c r="J11" s="3"/>
      <c r="K11" s="3"/>
      <c r="L11" s="3"/>
      <c r="M11" s="3"/>
      <c r="N11" s="3"/>
      <c r="O11" s="3"/>
    </row>
    <row r="12" spans="2:20" ht="18" customHeight="1">
      <c r="B12" s="5" t="s">
        <v>111</v>
      </c>
      <c r="C12" s="7">
        <v>693</v>
      </c>
      <c r="G12" s="3"/>
      <c r="H12" s="3"/>
      <c r="I12" s="3"/>
      <c r="J12" s="3"/>
      <c r="K12" s="3"/>
      <c r="L12" s="3"/>
      <c r="M12" s="3"/>
      <c r="N12" s="3"/>
      <c r="O12" s="3"/>
    </row>
    <row r="13" spans="2:20" ht="18" customHeight="1">
      <c r="B13" s="5" t="s">
        <v>112</v>
      </c>
      <c r="C13" s="6">
        <v>1640</v>
      </c>
      <c r="G13" s="3"/>
      <c r="H13" s="3"/>
      <c r="I13" s="3"/>
      <c r="J13" s="3"/>
      <c r="K13" s="3"/>
      <c r="L13" s="3"/>
      <c r="M13" s="3"/>
      <c r="N13" s="3"/>
      <c r="O13" s="3"/>
    </row>
    <row r="14" spans="2:20" ht="18" customHeight="1">
      <c r="B14" s="5" t="s">
        <v>113</v>
      </c>
      <c r="C14" s="7">
        <v>675</v>
      </c>
      <c r="G14" s="3"/>
      <c r="H14" s="3"/>
      <c r="I14" s="3"/>
      <c r="J14" s="3"/>
      <c r="K14" s="3"/>
      <c r="L14" s="3"/>
      <c r="M14" s="3"/>
      <c r="N14" s="3"/>
      <c r="O14" s="3"/>
    </row>
    <row r="15" spans="2:20" ht="18" customHeight="1">
      <c r="B15" s="5" t="s">
        <v>114</v>
      </c>
      <c r="C15" s="6">
        <v>3500</v>
      </c>
      <c r="G15" s="3"/>
      <c r="H15" s="3"/>
      <c r="I15" s="3"/>
      <c r="J15" s="3"/>
      <c r="K15" s="3"/>
      <c r="L15" s="3"/>
      <c r="M15" s="3"/>
      <c r="N15" s="3"/>
      <c r="O15" s="3"/>
    </row>
    <row r="16" spans="2:20" ht="18" customHeight="1">
      <c r="B16" s="5" t="s">
        <v>115</v>
      </c>
      <c r="C16" s="6">
        <v>4470</v>
      </c>
      <c r="G16" s="3"/>
      <c r="H16" s="3"/>
      <c r="I16" s="3"/>
      <c r="J16" s="3"/>
      <c r="K16" s="3"/>
      <c r="L16" s="3"/>
      <c r="M16" s="3"/>
      <c r="N16" s="3"/>
      <c r="O16" s="3"/>
    </row>
    <row r="17" spans="2:16">
      <c r="B17" s="5" t="s">
        <v>116</v>
      </c>
      <c r="C17" s="7">
        <v>92</v>
      </c>
    </row>
    <row r="18" spans="2:16">
      <c r="B18" s="5" t="s">
        <v>117</v>
      </c>
      <c r="C18" s="7">
        <v>53</v>
      </c>
    </row>
    <row r="19" spans="2:16">
      <c r="B19" s="5" t="s">
        <v>118</v>
      </c>
      <c r="C19" s="7">
        <v>124</v>
      </c>
    </row>
    <row r="20" spans="2:16">
      <c r="B20" s="5" t="s">
        <v>119</v>
      </c>
      <c r="C20" s="6">
        <v>14800</v>
      </c>
    </row>
    <row r="21" spans="2:16">
      <c r="G21" s="4"/>
      <c r="H21" s="4"/>
      <c r="I21" s="4"/>
      <c r="J21" s="4"/>
      <c r="K21" s="1"/>
      <c r="L21" s="1"/>
      <c r="M21" s="1"/>
      <c r="N21" s="1"/>
      <c r="O21" s="1"/>
      <c r="P21" s="1"/>
    </row>
    <row r="22" spans="2:16">
      <c r="H22" s="79"/>
      <c r="J22" s="79"/>
    </row>
    <row r="23" spans="2:16">
      <c r="B23" s="80" t="s">
        <v>120</v>
      </c>
    </row>
    <row r="24" spans="2:16" ht="19.5" thickBot="1"/>
    <row r="25" spans="2:16" ht="19.5" thickBot="1">
      <c r="B25" s="41" t="s">
        <v>121</v>
      </c>
      <c r="C25" s="81">
        <f>提出様式!C25</f>
        <v>0</v>
      </c>
      <c r="E25" s="82" t="s">
        <v>122</v>
      </c>
      <c r="F25" s="83">
        <v>3.7999999999999999E-2</v>
      </c>
    </row>
    <row r="26" spans="2:16" ht="19.5" thickBot="1">
      <c r="B26" s="84" t="s">
        <v>161</v>
      </c>
      <c r="C26" s="85">
        <v>28340000</v>
      </c>
      <c r="E26" s="82" t="s">
        <v>123</v>
      </c>
      <c r="F26" s="83">
        <v>0.104</v>
      </c>
    </row>
    <row r="27" spans="2:16">
      <c r="B27" s="84" t="s">
        <v>162</v>
      </c>
      <c r="C27" s="85">
        <v>19300000</v>
      </c>
    </row>
    <row r="28" spans="2:16" ht="19.5" thickBot="1">
      <c r="B28" s="42" t="s">
        <v>163</v>
      </c>
      <c r="C28" s="86">
        <v>0.104</v>
      </c>
      <c r="G28" s="170">
        <f>1-POWER(C27/C26,1/4)</f>
        <v>9.1574397145707587E-2</v>
      </c>
      <c r="H28" t="s">
        <v>124</v>
      </c>
    </row>
    <row r="29" spans="2:16">
      <c r="B29" s="87"/>
      <c r="C29" s="88" t="s">
        <v>165</v>
      </c>
      <c r="D29" s="89"/>
      <c r="E29" s="171" t="s">
        <v>125</v>
      </c>
      <c r="H29" t="s">
        <v>164</v>
      </c>
    </row>
    <row r="30" spans="2:16" ht="24.75" thickBot="1">
      <c r="B30" s="90" t="s">
        <v>126</v>
      </c>
      <c r="C30" s="91">
        <f>C25*(1-C28)</f>
        <v>0</v>
      </c>
      <c r="D30" s="91" t="s">
        <v>127</v>
      </c>
      <c r="E30" s="92">
        <f>ROUNDDOWN(C30,0)</f>
        <v>0</v>
      </c>
    </row>
    <row r="32" spans="2:16">
      <c r="B32" s="93"/>
      <c r="C32" s="41"/>
      <c r="D32" s="41" t="s">
        <v>125</v>
      </c>
      <c r="E32" s="41" t="s">
        <v>128</v>
      </c>
    </row>
    <row r="33" spans="2:8">
      <c r="B33" s="41" t="s">
        <v>166</v>
      </c>
      <c r="C33" s="41">
        <f>C25</f>
        <v>0</v>
      </c>
      <c r="D33" s="41">
        <f>ROUND(C33,0)</f>
        <v>0</v>
      </c>
      <c r="E33" s="41" t="str">
        <f>[1]別添１!L8</f>
        <v/>
      </c>
    </row>
    <row r="34" spans="2:8">
      <c r="B34" s="41" t="s">
        <v>167</v>
      </c>
      <c r="C34" s="41">
        <f>C25/(1-F25)</f>
        <v>0</v>
      </c>
      <c r="D34" s="41">
        <f t="shared" ref="D34:D35" si="0">ROUND(C34,0)</f>
        <v>0</v>
      </c>
      <c r="E34" s="41" t="str">
        <f>[1]別添１!K8</f>
        <v/>
      </c>
    </row>
    <row r="35" spans="2:8" ht="56.25">
      <c r="B35" s="41" t="s">
        <v>167</v>
      </c>
      <c r="C35" s="41">
        <f>C25/(1-F25)^(2)</f>
        <v>0</v>
      </c>
      <c r="D35" s="41">
        <f t="shared" si="0"/>
        <v>0</v>
      </c>
      <c r="E35" s="41" t="str">
        <f>[1]別添１!J8</f>
        <v/>
      </c>
      <c r="F35" s="94" t="s">
        <v>129</v>
      </c>
      <c r="G35" s="94" t="s">
        <v>130</v>
      </c>
      <c r="H35" s="94" t="s">
        <v>131</v>
      </c>
    </row>
    <row r="36" spans="2:8">
      <c r="B36" s="41" t="s">
        <v>132</v>
      </c>
      <c r="C36" s="93"/>
      <c r="D36" s="41">
        <f>SUM(D$33,D$34,D$35)/3</f>
        <v>0</v>
      </c>
      <c r="E36" s="41">
        <f>SUM(E$33,E$34,E$35)/3</f>
        <v>0</v>
      </c>
      <c r="F36" s="41">
        <f>D36-E36</f>
        <v>0</v>
      </c>
      <c r="G36" s="95" t="str">
        <f>IFERROR(1-E36/D36,"")</f>
        <v/>
      </c>
      <c r="H36" s="96" t="str">
        <f>IF(G36&gt;0.2,"!","-")</f>
        <v>!</v>
      </c>
    </row>
    <row r="37" spans="2:8">
      <c r="F37" s="97" t="e">
        <f>F36/D36</f>
        <v>#DIV/0!</v>
      </c>
    </row>
    <row r="39" spans="2:8" ht="24">
      <c r="B39" s="98" t="s">
        <v>133</v>
      </c>
      <c r="C39" t="str">
        <f>IF(H36="!","要調整","○")</f>
        <v>要調整</v>
      </c>
    </row>
  </sheetData>
  <phoneticPr fontId="1"/>
  <conditionalFormatting sqref="C39">
    <cfRule type="containsText" dxfId="2" priority="1" operator="containsText" text="要調整">
      <formula>NOT(ISERROR(SEARCH("要調整",C39)))</formula>
    </cfRule>
  </conditionalFormatting>
  <dataValidations count="2">
    <dataValidation type="list" allowBlank="1" showInputMessage="1" showErrorMessage="1" sqref="B21:B22" xr:uid="{3E20D38B-8180-478A-BFC5-6C383ED37114}">
      <formula1>#REF!</formula1>
    </dataValidation>
    <dataValidation type="list" allowBlank="1" showInputMessage="1" showErrorMessage="1" sqref="G22" xr:uid="{FA18AC67-55D1-4498-981B-DAB75BF080A7}">
      <formula1>"2012,2013,2014,2015,2016,2017"</formula1>
    </dataValidation>
  </dataValidations>
  <pageMargins left="0.70866141732283472" right="0.70866141732283472" top="1.1417322834645669" bottom="0.74803149606299213" header="0.31496062992125984" footer="0.31496062992125984"/>
  <pageSetup paperSize="9" scale="58" orientation="landscape" r:id="rId1"/>
  <headerFooter differentFirst="1">
    <firstHeader>&amp;R&amp;7&amp;U作成課：○○課
保存期間：平成○○年○○月○○日まで保存
（セット後は保存期間〇〇年）
性質/日付： 機密性○、平成○○年○○月○○日
未定稿　備考：個人文書</first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Z22"/>
  <sheetViews>
    <sheetView workbookViewId="0">
      <selection activeCell="A4" sqref="A4"/>
    </sheetView>
  </sheetViews>
  <sheetFormatPr defaultRowHeight="18.75"/>
  <cols>
    <col min="1" max="1" width="2.125" customWidth="1"/>
    <col min="2" max="2" width="18.125" customWidth="1"/>
    <col min="3" max="3" width="10.875" customWidth="1"/>
    <col min="4" max="4" width="2" customWidth="1"/>
    <col min="5" max="5" width="17.125" customWidth="1"/>
    <col min="6" max="6" width="18.125" customWidth="1"/>
    <col min="7" max="7" width="20.875" customWidth="1"/>
    <col min="8" max="8" width="19.125" customWidth="1"/>
    <col min="9" max="9" width="17.125" customWidth="1"/>
    <col min="10" max="10" width="18.125" customWidth="1"/>
    <col min="11" max="11" width="20.875" customWidth="1"/>
    <col min="12" max="12" width="19.125" customWidth="1"/>
    <col min="13" max="13" width="17.125" customWidth="1"/>
    <col min="14" max="14" width="19.625" customWidth="1"/>
    <col min="15" max="15" width="18.125" customWidth="1"/>
    <col min="16" max="16" width="17.125" customWidth="1"/>
    <col min="17" max="17" width="21.375" customWidth="1"/>
    <col min="18" max="18" width="17.375" style="54" customWidth="1"/>
    <col min="29" max="29" width="16.5" customWidth="1"/>
    <col min="30" max="30" width="10.875" customWidth="1"/>
    <col min="32" max="32" width="28" customWidth="1"/>
    <col min="33" max="33" width="20" customWidth="1"/>
  </cols>
  <sheetData>
    <row r="1" spans="2:26" ht="20.25" thickBot="1">
      <c r="C1" s="3"/>
      <c r="D1" s="3"/>
      <c r="E1" s="3"/>
      <c r="I1" s="3"/>
    </row>
    <row r="2" spans="2:26" ht="19.5">
      <c r="B2" s="16" t="s">
        <v>101</v>
      </c>
      <c r="C2" s="16" t="s">
        <v>61</v>
      </c>
      <c r="D2" s="3"/>
      <c r="E2" s="161" t="s">
        <v>134</v>
      </c>
      <c r="F2" s="46"/>
      <c r="G2" s="46"/>
      <c r="H2" s="47"/>
      <c r="I2" s="161" t="s">
        <v>135</v>
      </c>
      <c r="J2" s="46"/>
      <c r="K2" s="46"/>
      <c r="L2" s="47"/>
      <c r="M2" s="163" t="s">
        <v>136</v>
      </c>
      <c r="N2" s="159" t="s">
        <v>137</v>
      </c>
      <c r="O2" s="46"/>
      <c r="P2" s="46"/>
      <c r="Q2" s="47"/>
      <c r="R2" s="165" t="s">
        <v>138</v>
      </c>
    </row>
    <row r="3" spans="2:26" ht="19.5">
      <c r="B3" s="16" t="s">
        <v>139</v>
      </c>
      <c r="C3" s="16"/>
      <c r="D3" s="3"/>
      <c r="E3" s="160"/>
      <c r="F3" s="44" t="s">
        <v>140</v>
      </c>
      <c r="G3" s="41" t="s">
        <v>141</v>
      </c>
      <c r="H3" s="48" t="s">
        <v>142</v>
      </c>
      <c r="I3" s="162"/>
      <c r="J3" s="44" t="s">
        <v>143</v>
      </c>
      <c r="K3" s="41" t="s">
        <v>144</v>
      </c>
      <c r="L3" s="48" t="s">
        <v>145</v>
      </c>
      <c r="M3" s="164"/>
      <c r="N3" s="160"/>
      <c r="O3" s="44" t="s">
        <v>146</v>
      </c>
      <c r="P3" s="41" t="s">
        <v>147</v>
      </c>
      <c r="Q3" s="48" t="s">
        <v>148</v>
      </c>
      <c r="R3" s="166"/>
    </row>
    <row r="4" spans="2:26" ht="19.5">
      <c r="B4" s="5" t="s">
        <v>39</v>
      </c>
      <c r="C4" s="6">
        <v>1100</v>
      </c>
      <c r="D4" s="3"/>
      <c r="E4" s="49" t="str">
        <f>別添１!G14</f>
        <v/>
      </c>
      <c r="F4" s="41" t="str">
        <f>別添１!G10</f>
        <v/>
      </c>
      <c r="G4" s="41" t="str">
        <f>別添１!G11</f>
        <v/>
      </c>
      <c r="H4" s="48" t="str">
        <f>別添１!G12</f>
        <v/>
      </c>
      <c r="I4" s="53" t="str">
        <f>別添１!F14</f>
        <v/>
      </c>
      <c r="J4" s="41" t="str">
        <f>別添１!F10</f>
        <v/>
      </c>
      <c r="K4" s="41" t="str">
        <f>別添１!F11</f>
        <v/>
      </c>
      <c r="L4" s="48" t="str">
        <f>別添１!F12</f>
        <v/>
      </c>
      <c r="M4" s="45" t="str">
        <f>IFERROR(E4-I4,"")</f>
        <v/>
      </c>
      <c r="N4" s="53" t="str">
        <f>別添１!D14</f>
        <v/>
      </c>
      <c r="O4" s="41" t="str">
        <f>別添１!D10</f>
        <v/>
      </c>
      <c r="P4" s="41" t="str">
        <f>別添１!D11</f>
        <v/>
      </c>
      <c r="Q4" s="48" t="str">
        <f>別添１!D12</f>
        <v/>
      </c>
      <c r="R4" s="166"/>
    </row>
    <row r="5" spans="2:26" ht="19.5">
      <c r="B5" s="5" t="s">
        <v>60</v>
      </c>
      <c r="C5" s="6">
        <v>1430</v>
      </c>
      <c r="D5" s="3"/>
      <c r="E5" s="49" t="str">
        <f>別添１!G25</f>
        <v/>
      </c>
      <c r="F5" s="41" t="str">
        <f>別添１!G21</f>
        <v/>
      </c>
      <c r="G5" s="41" t="str">
        <f>別添１!G22</f>
        <v/>
      </c>
      <c r="H5" s="48" t="str">
        <f>別添１!G23</f>
        <v/>
      </c>
      <c r="I5" s="49" t="str">
        <f>別添１!F25</f>
        <v/>
      </c>
      <c r="J5" s="41" t="str">
        <f>別添１!F21</f>
        <v/>
      </c>
      <c r="K5" s="41" t="str">
        <f>別添１!F22</f>
        <v/>
      </c>
      <c r="L5" s="48" t="str">
        <f>別添１!F23</f>
        <v/>
      </c>
      <c r="M5" s="45" t="str">
        <f t="shared" ref="M5:M21" si="0">IFERROR(E5-I5,"")</f>
        <v/>
      </c>
      <c r="N5" s="49" t="str">
        <f>別添１!D25</f>
        <v/>
      </c>
      <c r="O5" s="41" t="str">
        <f>別添１!D21</f>
        <v/>
      </c>
      <c r="P5" s="41" t="str">
        <f>別添１!D22</f>
        <v/>
      </c>
      <c r="Q5" s="48" t="str">
        <f>別添１!D23</f>
        <v/>
      </c>
      <c r="R5" s="166"/>
      <c r="W5" s="1"/>
      <c r="X5" s="1"/>
      <c r="Y5" s="1"/>
      <c r="Z5" s="1"/>
    </row>
    <row r="6" spans="2:26" ht="19.5">
      <c r="B6" s="5" t="s">
        <v>63</v>
      </c>
      <c r="C6" s="7">
        <v>353</v>
      </c>
      <c r="E6" s="49" t="str">
        <f>別添１!G36</f>
        <v/>
      </c>
      <c r="F6" s="41" t="str">
        <f>別添１!G32</f>
        <v/>
      </c>
      <c r="G6" s="41" t="str">
        <f>別添１!G33</f>
        <v/>
      </c>
      <c r="H6" s="48" t="str">
        <f>別添１!G34</f>
        <v/>
      </c>
      <c r="I6" s="49" t="str">
        <f>別添１!F36</f>
        <v/>
      </c>
      <c r="J6" s="41" t="str">
        <f>別添１!F32</f>
        <v/>
      </c>
      <c r="K6" s="41" t="str">
        <f>別添１!F33</f>
        <v/>
      </c>
      <c r="L6" s="48" t="str">
        <f>別添１!F34</f>
        <v/>
      </c>
      <c r="M6" s="45" t="str">
        <f t="shared" si="0"/>
        <v/>
      </c>
      <c r="N6" s="49" t="str">
        <f>別添１!D36</f>
        <v/>
      </c>
      <c r="O6" s="41" t="str">
        <f>別添１!D32</f>
        <v/>
      </c>
      <c r="P6" s="41" t="str">
        <f>別添１!D33</f>
        <v/>
      </c>
      <c r="Q6" s="48" t="str">
        <f>別添１!D34</f>
        <v/>
      </c>
      <c r="R6" s="166"/>
    </row>
    <row r="7" spans="2:26" ht="19.5">
      <c r="B7" s="5" t="s">
        <v>64</v>
      </c>
      <c r="C7" s="6">
        <v>1030</v>
      </c>
      <c r="E7" s="49" t="str">
        <f>別添１!G47</f>
        <v/>
      </c>
      <c r="F7" s="41" t="str">
        <f>別添１!G43</f>
        <v/>
      </c>
      <c r="G7" s="41" t="str">
        <f>別添１!G44</f>
        <v/>
      </c>
      <c r="H7" s="48" t="str">
        <f>別添１!G45</f>
        <v/>
      </c>
      <c r="I7" s="49" t="str">
        <f>別添１!F47</f>
        <v/>
      </c>
      <c r="J7" s="41" t="str">
        <f>別添１!F43</f>
        <v/>
      </c>
      <c r="K7" s="41" t="str">
        <f>別添１!F44</f>
        <v/>
      </c>
      <c r="L7" s="48" t="str">
        <f>別添１!F45</f>
        <v/>
      </c>
      <c r="M7" s="45" t="str">
        <f t="shared" si="0"/>
        <v/>
      </c>
      <c r="N7" s="49" t="str">
        <f>別添１!D47</f>
        <v/>
      </c>
      <c r="O7" s="41" t="str">
        <f>別添１!D43</f>
        <v/>
      </c>
      <c r="P7" s="41" t="str">
        <f>別添１!D44</f>
        <v/>
      </c>
      <c r="Q7" s="48" t="str">
        <f>別添１!D45</f>
        <v/>
      </c>
      <c r="R7" s="166"/>
      <c r="S7" s="2"/>
      <c r="T7" s="2"/>
      <c r="U7" s="2"/>
      <c r="V7" s="2"/>
    </row>
    <row r="8" spans="2:26" ht="19.5">
      <c r="B8" s="5" t="s">
        <v>65</v>
      </c>
      <c r="C8" s="7">
        <v>794</v>
      </c>
      <c r="E8" s="49" t="str">
        <f>別添１!G58</f>
        <v/>
      </c>
      <c r="F8" s="41" t="str">
        <f>別添１!G54</f>
        <v/>
      </c>
      <c r="G8" s="41" t="str">
        <f>別添１!G55</f>
        <v/>
      </c>
      <c r="H8" s="48" t="str">
        <f>別添１!G56</f>
        <v/>
      </c>
      <c r="I8" s="49" t="str">
        <f>別添１!F58</f>
        <v/>
      </c>
      <c r="J8" s="41" t="str">
        <f>別添１!F54</f>
        <v/>
      </c>
      <c r="K8" s="41" t="str">
        <f>別添１!F55</f>
        <v/>
      </c>
      <c r="L8" s="48" t="str">
        <f>別添１!F56</f>
        <v/>
      </c>
      <c r="M8" s="45" t="str">
        <f t="shared" si="0"/>
        <v/>
      </c>
      <c r="N8" s="49" t="str">
        <f>別添１!D58</f>
        <v/>
      </c>
      <c r="O8" s="41" t="str">
        <f>別添１!D54</f>
        <v/>
      </c>
      <c r="P8" s="41" t="str">
        <f>別添１!D55</f>
        <v/>
      </c>
      <c r="Q8" s="48" t="str">
        <f>別添１!D56</f>
        <v/>
      </c>
      <c r="R8" s="166"/>
      <c r="S8" s="2"/>
      <c r="T8" s="2"/>
      <c r="U8" s="2"/>
      <c r="V8" s="2"/>
    </row>
    <row r="9" spans="2:26" ht="19.5">
      <c r="B9" s="5" t="s">
        <v>66</v>
      </c>
      <c r="C9" s="6">
        <v>3220</v>
      </c>
      <c r="E9" s="49" t="str">
        <f>別添１!G69</f>
        <v/>
      </c>
      <c r="F9" s="41" t="str">
        <f>別添１!G65</f>
        <v/>
      </c>
      <c r="G9" s="41" t="str">
        <f>別添１!G66</f>
        <v/>
      </c>
      <c r="H9" s="48" t="str">
        <f>別添１!G67</f>
        <v/>
      </c>
      <c r="I9" s="49" t="str">
        <f>別添１!F69</f>
        <v/>
      </c>
      <c r="J9" s="41" t="str">
        <f>別添１!F65</f>
        <v/>
      </c>
      <c r="K9" s="41" t="str">
        <f>別添１!F66</f>
        <v/>
      </c>
      <c r="L9" s="48" t="str">
        <f>別添１!F67</f>
        <v/>
      </c>
      <c r="M9" s="45" t="str">
        <f t="shared" si="0"/>
        <v/>
      </c>
      <c r="N9" s="49" t="str">
        <f>別添１!D69</f>
        <v/>
      </c>
      <c r="O9" s="41" t="str">
        <f>別添１!D65</f>
        <v/>
      </c>
      <c r="P9" s="41" t="str">
        <f>別添１!D66</f>
        <v/>
      </c>
      <c r="Q9" s="48" t="str">
        <f>別添１!D67</f>
        <v/>
      </c>
      <c r="R9" s="166"/>
      <c r="S9" s="2"/>
      <c r="T9" s="2"/>
      <c r="U9" s="2"/>
      <c r="V9" s="2"/>
    </row>
    <row r="10" spans="2:26" ht="18.600000000000001" customHeight="1">
      <c r="B10" s="5" t="s">
        <v>67</v>
      </c>
      <c r="C10" s="6">
        <v>1340</v>
      </c>
      <c r="D10" s="4"/>
      <c r="E10" s="49" t="str">
        <f>別添１!G80</f>
        <v/>
      </c>
      <c r="F10" s="41" t="str">
        <f>別添１!G76</f>
        <v/>
      </c>
      <c r="G10" s="41" t="str">
        <f>別添１!G77</f>
        <v/>
      </c>
      <c r="H10" s="48" t="str">
        <f>別添１!G78</f>
        <v/>
      </c>
      <c r="I10" s="49" t="str">
        <f>別添１!F80</f>
        <v/>
      </c>
      <c r="J10" s="41" t="str">
        <f>別添１!F76</f>
        <v/>
      </c>
      <c r="K10" s="41" t="str">
        <f>別添１!F77</f>
        <v/>
      </c>
      <c r="L10" s="48" t="str">
        <f>別添１!F78</f>
        <v/>
      </c>
      <c r="M10" s="45" t="str">
        <f t="shared" si="0"/>
        <v/>
      </c>
      <c r="N10" s="49" t="str">
        <f>別添１!D80</f>
        <v/>
      </c>
      <c r="O10" s="41" t="str">
        <f>別添１!D76</f>
        <v/>
      </c>
      <c r="P10" s="41" t="str">
        <f>別添１!D77</f>
        <v/>
      </c>
      <c r="Q10" s="48" t="str">
        <f>別添１!D78</f>
        <v/>
      </c>
      <c r="R10" s="166"/>
    </row>
    <row r="11" spans="2:26" ht="18" customHeight="1">
      <c r="B11" s="5" t="s">
        <v>68</v>
      </c>
      <c r="C11" s="6">
        <v>1370</v>
      </c>
      <c r="E11" s="49" t="str">
        <f>別添１!G91</f>
        <v/>
      </c>
      <c r="F11" s="40" t="str">
        <f>別添１!G87</f>
        <v/>
      </c>
      <c r="G11" s="40" t="str">
        <f>別添１!G88</f>
        <v/>
      </c>
      <c r="H11" s="50" t="str">
        <f>別添１!G89</f>
        <v/>
      </c>
      <c r="I11" s="49" t="str">
        <f>別添１!F91</f>
        <v/>
      </c>
      <c r="J11" s="40" t="str">
        <f>別添１!F87</f>
        <v/>
      </c>
      <c r="K11" s="40" t="str">
        <f>別添１!F88</f>
        <v/>
      </c>
      <c r="L11" s="50" t="str">
        <f>別添１!F89</f>
        <v/>
      </c>
      <c r="M11" s="45" t="str">
        <f t="shared" si="0"/>
        <v/>
      </c>
      <c r="N11" s="49" t="str">
        <f>別添１!D91</f>
        <v/>
      </c>
      <c r="O11" s="40" t="str">
        <f>別添１!D87</f>
        <v/>
      </c>
      <c r="P11" s="40" t="str">
        <f>別添１!D88</f>
        <v/>
      </c>
      <c r="Q11" s="50" t="str">
        <f>別添１!D89</f>
        <v/>
      </c>
      <c r="R11" s="166"/>
      <c r="S11" s="3"/>
      <c r="T11" s="3"/>
      <c r="U11" s="3"/>
    </row>
    <row r="12" spans="2:26" ht="18" customHeight="1">
      <c r="B12" s="5" t="s">
        <v>69</v>
      </c>
      <c r="C12" s="6">
        <v>9810</v>
      </c>
      <c r="E12" s="49" t="str">
        <f>別添１!G102</f>
        <v/>
      </c>
      <c r="F12" s="40" t="str">
        <f>別添１!G98</f>
        <v/>
      </c>
      <c r="G12" s="40" t="str">
        <f>別添１!G99</f>
        <v/>
      </c>
      <c r="H12" s="50" t="str">
        <f>別添１!G100</f>
        <v/>
      </c>
      <c r="I12" s="49" t="str">
        <f>別添１!F102</f>
        <v/>
      </c>
      <c r="J12" s="40" t="str">
        <f>別添１!F98</f>
        <v/>
      </c>
      <c r="K12" s="40" t="str">
        <f>別添１!F99</f>
        <v/>
      </c>
      <c r="L12" s="50" t="str">
        <f>別添１!F100</f>
        <v/>
      </c>
      <c r="M12" s="45" t="str">
        <f t="shared" si="0"/>
        <v/>
      </c>
      <c r="N12" s="49" t="str">
        <f>別添１!D102</f>
        <v/>
      </c>
      <c r="O12" s="40" t="str">
        <f>別添１!D98</f>
        <v/>
      </c>
      <c r="P12" s="40" t="str">
        <f>別添１!D99</f>
        <v/>
      </c>
      <c r="Q12" s="50" t="str">
        <f>別添１!D100</f>
        <v/>
      </c>
      <c r="R12" s="166"/>
      <c r="S12" s="3"/>
      <c r="T12" s="3"/>
      <c r="U12" s="3"/>
    </row>
    <row r="13" spans="2:26" ht="18" customHeight="1">
      <c r="B13" s="5" t="s">
        <v>70</v>
      </c>
      <c r="C13" s="7">
        <v>693</v>
      </c>
      <c r="E13" s="49" t="str">
        <f>別添１!G113</f>
        <v/>
      </c>
      <c r="F13" s="40" t="str">
        <f>別添１!G109</f>
        <v/>
      </c>
      <c r="G13" s="40" t="str">
        <f>別添１!G110</f>
        <v/>
      </c>
      <c r="H13" s="50" t="str">
        <f>別添１!G111</f>
        <v/>
      </c>
      <c r="I13" s="49" t="str">
        <f>別添１!F113</f>
        <v/>
      </c>
      <c r="J13" s="40" t="str">
        <f>別添１!F109</f>
        <v/>
      </c>
      <c r="K13" s="40" t="str">
        <f>別添１!F110</f>
        <v/>
      </c>
      <c r="L13" s="50" t="str">
        <f>別添１!F111</f>
        <v/>
      </c>
      <c r="M13" s="45" t="str">
        <f t="shared" si="0"/>
        <v/>
      </c>
      <c r="N13" s="49" t="str">
        <f>別添１!D113</f>
        <v/>
      </c>
      <c r="O13" s="40" t="str">
        <f>別添１!D109</f>
        <v/>
      </c>
      <c r="P13" s="40" t="str">
        <f>別添１!D110</f>
        <v/>
      </c>
      <c r="Q13" s="50" t="str">
        <f>別添１!D111</f>
        <v/>
      </c>
      <c r="R13" s="166"/>
      <c r="S13" s="3"/>
      <c r="T13" s="3"/>
      <c r="U13" s="3"/>
    </row>
    <row r="14" spans="2:26" ht="18" customHeight="1">
      <c r="B14" s="5" t="s">
        <v>112</v>
      </c>
      <c r="C14" s="6">
        <v>1640</v>
      </c>
      <c r="E14" s="49" t="str">
        <f>別添１!G124</f>
        <v/>
      </c>
      <c r="F14" s="40" t="str">
        <f>別添１!G120</f>
        <v/>
      </c>
      <c r="G14" s="40" t="str">
        <f>別添１!G121</f>
        <v/>
      </c>
      <c r="H14" s="50" t="str">
        <f>別添１!G122</f>
        <v/>
      </c>
      <c r="I14" s="49" t="str">
        <f>別添１!F124</f>
        <v/>
      </c>
      <c r="J14" s="40" t="str">
        <f>別添１!F120</f>
        <v/>
      </c>
      <c r="K14" s="40" t="str">
        <f>別添１!F121</f>
        <v/>
      </c>
      <c r="L14" s="50" t="str">
        <f>別添１!F122</f>
        <v/>
      </c>
      <c r="M14" s="45" t="str">
        <f t="shared" si="0"/>
        <v/>
      </c>
      <c r="N14" s="49" t="str">
        <f>別添１!D124</f>
        <v/>
      </c>
      <c r="O14" s="40" t="str">
        <f>別添１!D120</f>
        <v/>
      </c>
      <c r="P14" s="40" t="str">
        <f>別添１!D121</f>
        <v/>
      </c>
      <c r="Q14" s="50" t="str">
        <f>別添１!D122</f>
        <v/>
      </c>
      <c r="R14" s="166"/>
      <c r="S14" s="3"/>
      <c r="T14" s="3"/>
      <c r="U14" s="3"/>
    </row>
    <row r="15" spans="2:26" ht="18" customHeight="1">
      <c r="B15" s="5" t="s">
        <v>72</v>
      </c>
      <c r="C15" s="7">
        <v>675</v>
      </c>
      <c r="E15" s="49" t="str">
        <f>別添１!G135</f>
        <v/>
      </c>
      <c r="F15" s="40" t="str">
        <f>別添１!G131</f>
        <v/>
      </c>
      <c r="G15" s="40" t="str">
        <f>別添１!G132</f>
        <v/>
      </c>
      <c r="H15" s="50" t="str">
        <f>別添１!G133</f>
        <v/>
      </c>
      <c r="I15" s="49" t="str">
        <f>別添１!F135</f>
        <v/>
      </c>
      <c r="J15" s="40" t="str">
        <f>別添１!F131</f>
        <v/>
      </c>
      <c r="K15" s="40" t="str">
        <f>別添１!F132</f>
        <v/>
      </c>
      <c r="L15" s="50" t="str">
        <f>別添１!F133</f>
        <v/>
      </c>
      <c r="M15" s="45" t="str">
        <f t="shared" si="0"/>
        <v/>
      </c>
      <c r="N15" s="49" t="str">
        <f>別添１!D135</f>
        <v/>
      </c>
      <c r="O15" s="40" t="str">
        <f>別添１!D131</f>
        <v/>
      </c>
      <c r="P15" s="40" t="str">
        <f>別添１!D132</f>
        <v/>
      </c>
      <c r="Q15" s="50" t="str">
        <f>別添１!D133</f>
        <v/>
      </c>
      <c r="R15" s="166"/>
      <c r="S15" s="3"/>
      <c r="T15" s="3"/>
      <c r="U15" s="3"/>
    </row>
    <row r="16" spans="2:26" ht="18" customHeight="1">
      <c r="B16" s="5" t="s">
        <v>73</v>
      </c>
      <c r="C16" s="6">
        <v>3500</v>
      </c>
      <c r="E16" s="49" t="str">
        <f>別添１!G146</f>
        <v/>
      </c>
      <c r="F16" s="40" t="str">
        <f>別添１!G142</f>
        <v/>
      </c>
      <c r="G16" s="40" t="str">
        <f>別添１!G143</f>
        <v/>
      </c>
      <c r="H16" s="50" t="str">
        <f>別添１!G144</f>
        <v/>
      </c>
      <c r="I16" s="49" t="str">
        <f>別添１!F146</f>
        <v/>
      </c>
      <c r="J16" s="40" t="str">
        <f>別添１!F142</f>
        <v/>
      </c>
      <c r="K16" s="40" t="str">
        <f>別添１!F143</f>
        <v/>
      </c>
      <c r="L16" s="50" t="str">
        <f>別添１!F144</f>
        <v/>
      </c>
      <c r="M16" s="45" t="str">
        <f t="shared" si="0"/>
        <v/>
      </c>
      <c r="N16" s="49" t="str">
        <f>別添１!D146</f>
        <v/>
      </c>
      <c r="O16" s="40" t="str">
        <f>別添１!D142</f>
        <v/>
      </c>
      <c r="P16" s="40" t="str">
        <f>別添１!D143</f>
        <v/>
      </c>
      <c r="Q16" s="50" t="str">
        <f>別添１!D144</f>
        <v/>
      </c>
      <c r="R16" s="166"/>
      <c r="S16" s="3"/>
      <c r="T16" s="3"/>
      <c r="U16" s="3"/>
    </row>
    <row r="17" spans="2:22" ht="18" customHeight="1">
      <c r="B17" s="5" t="s">
        <v>74</v>
      </c>
      <c r="C17" s="6">
        <v>4470</v>
      </c>
      <c r="E17" s="49" t="str">
        <f>別添１!G157</f>
        <v/>
      </c>
      <c r="F17" s="40" t="str">
        <f>別添１!G153</f>
        <v/>
      </c>
      <c r="G17" s="40" t="str">
        <f>別添１!G154</f>
        <v/>
      </c>
      <c r="H17" s="50" t="str">
        <f>別添１!G155</f>
        <v/>
      </c>
      <c r="I17" s="49" t="str">
        <f>別添１!F157</f>
        <v/>
      </c>
      <c r="J17" s="40" t="str">
        <f>別添１!F153</f>
        <v/>
      </c>
      <c r="K17" s="40" t="str">
        <f>別添１!F154</f>
        <v/>
      </c>
      <c r="L17" s="50" t="str">
        <f>別添１!F155</f>
        <v/>
      </c>
      <c r="M17" s="45" t="str">
        <f t="shared" si="0"/>
        <v/>
      </c>
      <c r="N17" s="49" t="str">
        <f>別添１!D157</f>
        <v/>
      </c>
      <c r="O17" s="40" t="str">
        <f>別添１!D153</f>
        <v/>
      </c>
      <c r="P17" s="40" t="str">
        <f>別添１!D154</f>
        <v/>
      </c>
      <c r="Q17" s="50" t="str">
        <f>別添１!D155</f>
        <v/>
      </c>
      <c r="R17" s="166"/>
      <c r="S17" s="3"/>
      <c r="T17" s="3"/>
      <c r="U17" s="3"/>
    </row>
    <row r="18" spans="2:22" ht="19.5">
      <c r="B18" s="5" t="s">
        <v>75</v>
      </c>
      <c r="C18" s="7">
        <v>92</v>
      </c>
      <c r="E18" s="49" t="str">
        <f>別添１!G168</f>
        <v/>
      </c>
      <c r="F18" s="41" t="str">
        <f>別添１!G164</f>
        <v/>
      </c>
      <c r="G18" s="41" t="str">
        <f>別添１!G165</f>
        <v/>
      </c>
      <c r="H18" s="48" t="str">
        <f>別添１!G166</f>
        <v/>
      </c>
      <c r="I18" s="49" t="str">
        <f>別添１!F168</f>
        <v/>
      </c>
      <c r="J18" s="41" t="str">
        <f>別添１!F164</f>
        <v/>
      </c>
      <c r="K18" s="41" t="str">
        <f>別添１!F165</f>
        <v/>
      </c>
      <c r="L18" s="48" t="str">
        <f>別添１!F166</f>
        <v/>
      </c>
      <c r="M18" s="45" t="str">
        <f t="shared" si="0"/>
        <v/>
      </c>
      <c r="N18" s="49" t="str">
        <f>別添１!D168</f>
        <v/>
      </c>
      <c r="O18" s="41" t="str">
        <f>別添１!D164</f>
        <v/>
      </c>
      <c r="P18" s="41" t="str">
        <f>別添１!D165</f>
        <v/>
      </c>
      <c r="Q18" s="48" t="str">
        <f>別添１!D166</f>
        <v/>
      </c>
      <c r="R18" s="166"/>
    </row>
    <row r="19" spans="2:22" ht="19.5">
      <c r="B19" s="5" t="s">
        <v>76</v>
      </c>
      <c r="C19" s="7">
        <v>53</v>
      </c>
      <c r="E19" s="49" t="str">
        <f>別添１!G179</f>
        <v/>
      </c>
      <c r="F19" s="41" t="str">
        <f>別添１!G175</f>
        <v/>
      </c>
      <c r="G19" s="41" t="str">
        <f>別添１!G176</f>
        <v/>
      </c>
      <c r="H19" s="48" t="str">
        <f>別添１!G177</f>
        <v/>
      </c>
      <c r="I19" s="49" t="str">
        <f>別添１!F179</f>
        <v/>
      </c>
      <c r="J19" s="41" t="str">
        <f>別添１!F175</f>
        <v/>
      </c>
      <c r="K19" s="41" t="str">
        <f>別添１!F176</f>
        <v/>
      </c>
      <c r="L19" s="48" t="str">
        <f>別添１!F177</f>
        <v/>
      </c>
      <c r="M19" s="45" t="str">
        <f t="shared" si="0"/>
        <v/>
      </c>
      <c r="N19" s="49" t="str">
        <f>別添１!D179</f>
        <v/>
      </c>
      <c r="O19" s="41" t="str">
        <f>別添１!D175</f>
        <v/>
      </c>
      <c r="P19" s="41" t="str">
        <f>別添１!D176</f>
        <v/>
      </c>
      <c r="Q19" s="48" t="str">
        <f>別添１!D177</f>
        <v/>
      </c>
      <c r="R19" s="166"/>
    </row>
    <row r="20" spans="2:22" ht="19.5">
      <c r="B20" s="5" t="s">
        <v>77</v>
      </c>
      <c r="C20" s="7">
        <v>124</v>
      </c>
      <c r="E20" s="49" t="str">
        <f>別添１!G190</f>
        <v/>
      </c>
      <c r="F20" s="41" t="str">
        <f>別添１!G186</f>
        <v/>
      </c>
      <c r="G20" s="41" t="str">
        <f>別添１!G187</f>
        <v/>
      </c>
      <c r="H20" s="48" t="str">
        <f>別添１!G188</f>
        <v/>
      </c>
      <c r="I20" s="49" t="str">
        <f>別添１!F190</f>
        <v/>
      </c>
      <c r="J20" s="41" t="str">
        <f>別添１!F186</f>
        <v/>
      </c>
      <c r="K20" s="41" t="str">
        <f>別添１!F187</f>
        <v/>
      </c>
      <c r="L20" s="48" t="str">
        <f>別添１!F188</f>
        <v/>
      </c>
      <c r="M20" s="45" t="str">
        <f t="shared" si="0"/>
        <v/>
      </c>
      <c r="N20" s="49" t="str">
        <f>別添１!D190</f>
        <v/>
      </c>
      <c r="O20" s="41" t="str">
        <f>別添１!D186</f>
        <v/>
      </c>
      <c r="P20" s="41" t="str">
        <f>別添１!D187</f>
        <v/>
      </c>
      <c r="Q20" s="48" t="str">
        <f>別添１!D188</f>
        <v/>
      </c>
      <c r="R20" s="166"/>
    </row>
    <row r="21" spans="2:22" ht="20.25" thickBot="1">
      <c r="B21" s="5" t="s">
        <v>78</v>
      </c>
      <c r="C21" s="6">
        <v>14800</v>
      </c>
      <c r="E21" s="51" t="str">
        <f>別添１!G201</f>
        <v/>
      </c>
      <c r="F21" s="42" t="str">
        <f>別添１!G197</f>
        <v/>
      </c>
      <c r="G21" s="42" t="str">
        <f>別添１!G198</f>
        <v/>
      </c>
      <c r="H21" s="52" t="str">
        <f>別添１!G199</f>
        <v/>
      </c>
      <c r="I21" s="51" t="str">
        <f>別添１!F201</f>
        <v/>
      </c>
      <c r="J21" s="42" t="str">
        <f>別添１!F197</f>
        <v/>
      </c>
      <c r="K21" s="42" t="str">
        <f>別添１!F198</f>
        <v/>
      </c>
      <c r="L21" s="52" t="str">
        <f>別添１!F199</f>
        <v/>
      </c>
      <c r="M21" s="45" t="str">
        <f>IFERROR(E21-I21,"")</f>
        <v/>
      </c>
      <c r="N21" s="51" t="str">
        <f>別添１!D201</f>
        <v/>
      </c>
      <c r="O21" s="42" t="str">
        <f>別添１!D197</f>
        <v/>
      </c>
      <c r="P21" s="42" t="str">
        <f>別添１!D198</f>
        <v/>
      </c>
      <c r="Q21" s="52" t="str">
        <f>別添１!D199</f>
        <v/>
      </c>
      <c r="R21" s="167"/>
    </row>
    <row r="22" spans="2:22" ht="19.5" thickBot="1">
      <c r="E22" s="43">
        <f>SUM(E4:E21)</f>
        <v>0</v>
      </c>
      <c r="F22" s="43">
        <f t="shared" ref="F22:H22" si="1">SUM(F4:F21)</f>
        <v>0</v>
      </c>
      <c r="G22" s="43">
        <f t="shared" si="1"/>
        <v>0</v>
      </c>
      <c r="H22" s="43">
        <f t="shared" si="1"/>
        <v>0</v>
      </c>
      <c r="I22" s="43">
        <f>SUM(I4:I21)</f>
        <v>0</v>
      </c>
      <c r="J22" s="43">
        <f t="shared" ref="J22:L22" si="2">SUM(J4:J21)</f>
        <v>0</v>
      </c>
      <c r="K22" s="43">
        <f t="shared" si="2"/>
        <v>0</v>
      </c>
      <c r="L22" s="43">
        <f t="shared" si="2"/>
        <v>0</v>
      </c>
      <c r="M22" s="43">
        <f>SUM(M4:M21)</f>
        <v>0</v>
      </c>
      <c r="N22" s="43">
        <f t="shared" ref="N22:Q22" si="3">SUM(N4:N21)</f>
        <v>0</v>
      </c>
      <c r="O22" s="43">
        <f t="shared" si="3"/>
        <v>0</v>
      </c>
      <c r="P22" s="43">
        <f t="shared" si="3"/>
        <v>0</v>
      </c>
      <c r="Q22" s="43">
        <f t="shared" si="3"/>
        <v>0</v>
      </c>
      <c r="R22" s="55" t="str">
        <f t="shared" ref="R22" si="4">IF(N22&lt;=M22,"○","再計算")</f>
        <v>○</v>
      </c>
      <c r="S22" s="1"/>
      <c r="T22" s="1"/>
      <c r="U22" s="1"/>
      <c r="V22" s="1"/>
    </row>
  </sheetData>
  <mergeCells count="5">
    <mergeCell ref="N2:N3"/>
    <mergeCell ref="I2:I3"/>
    <mergeCell ref="E2:E3"/>
    <mergeCell ref="M2:M3"/>
    <mergeCell ref="R2:R21"/>
  </mergeCells>
  <phoneticPr fontId="1"/>
  <dataValidations count="1">
    <dataValidation type="list" allowBlank="1" showInputMessage="1" showErrorMessage="1" sqref="B22" xr:uid="{00000000-0002-0000-0200-000000000000}">
      <formula1>#REF!</formula1>
    </dataValidation>
  </dataValidations>
  <pageMargins left="0.70866141732283472" right="0.70866141732283472" top="1.1417322834645669" bottom="0.74803149606299213" header="0.31496062992125984" footer="0.31496062992125984"/>
  <pageSetup paperSize="9" scale="58" orientation="landscape" r:id="rId1"/>
  <headerFooter differentFirst="1">
    <firstHeader>&amp;R&amp;7&amp;U作成課：○○課
保存期間：平成○○年○○月○○日まで保存
（セット後は保存期間〇〇年）
性質/日付： 機密性○、平成○○年○○月○○日
未定稿　備考：個人文書</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37"/>
  <sheetViews>
    <sheetView zoomScaleNormal="100" workbookViewId="0">
      <selection activeCell="H3" sqref="H3"/>
    </sheetView>
  </sheetViews>
  <sheetFormatPr defaultRowHeight="18.75"/>
  <cols>
    <col min="3" max="3" width="23.875" customWidth="1"/>
    <col min="4" max="4" width="26.625" customWidth="1"/>
    <col min="5" max="5" width="24.125" customWidth="1"/>
    <col min="6" max="6" width="31.625" customWidth="1"/>
    <col min="7" max="7" width="31.375" customWidth="1"/>
    <col min="8" max="8" width="28.875" customWidth="1"/>
    <col min="9" max="9" width="19.875" customWidth="1"/>
    <col min="10" max="10" width="26.875" customWidth="1"/>
    <col min="11" max="11" width="21.625" customWidth="1"/>
    <col min="12" max="12" width="23.125" customWidth="1"/>
    <col min="13" max="13" width="29.125" customWidth="1"/>
  </cols>
  <sheetData>
    <row r="1" spans="1:13">
      <c r="G1" t="s">
        <v>149</v>
      </c>
      <c r="J1" t="s">
        <v>150</v>
      </c>
    </row>
    <row r="2" spans="1:13" ht="39.950000000000003" customHeight="1">
      <c r="A2" s="9" t="s">
        <v>151</v>
      </c>
      <c r="B2" s="9" t="s">
        <v>152</v>
      </c>
      <c r="C2" s="9" t="s">
        <v>153</v>
      </c>
      <c r="D2" s="9" t="s">
        <v>154</v>
      </c>
      <c r="E2" s="9" t="s">
        <v>12</v>
      </c>
      <c r="F2" s="9" t="s">
        <v>13</v>
      </c>
      <c r="G2" s="9" t="s">
        <v>155</v>
      </c>
      <c r="H2" s="9" t="s">
        <v>156</v>
      </c>
      <c r="I2" s="9" t="s">
        <v>157</v>
      </c>
      <c r="J2" s="9" t="s">
        <v>158</v>
      </c>
      <c r="K2" s="9" t="s">
        <v>156</v>
      </c>
      <c r="L2" s="9" t="s">
        <v>157</v>
      </c>
      <c r="M2" s="9" t="s">
        <v>26</v>
      </c>
    </row>
    <row r="3" spans="1:13">
      <c r="A3">
        <v>1</v>
      </c>
      <c r="B3" t="str">
        <f>別添１!D6</f>
        <v/>
      </c>
      <c r="C3">
        <f>提出様式!J11</f>
        <v>0</v>
      </c>
      <c r="D3">
        <f>提出様式!J17</f>
        <v>0</v>
      </c>
      <c r="E3">
        <f>提出様式!J18</f>
        <v>0</v>
      </c>
      <c r="F3">
        <f>提出様式!J19</f>
        <v>0</v>
      </c>
      <c r="G3" s="8">
        <f>提出様式!H29</f>
        <v>0</v>
      </c>
      <c r="H3">
        <f>提出様式!H30</f>
        <v>0</v>
      </c>
      <c r="I3">
        <f>提出様式!H31</f>
        <v>0</v>
      </c>
      <c r="J3" t="str">
        <f>提出様式!K29</f>
        <v/>
      </c>
      <c r="K3" t="str">
        <f>提出様式!K30</f>
        <v/>
      </c>
      <c r="L3" t="str">
        <f>提出様式!K31</f>
        <v/>
      </c>
      <c r="M3">
        <f>提出様式!C35</f>
        <v>0</v>
      </c>
    </row>
    <row r="4" spans="1:13">
      <c r="G4" s="8"/>
    </row>
    <row r="5" spans="1:13">
      <c r="G5" s="8"/>
    </row>
    <row r="6" spans="1:13">
      <c r="G6" s="8"/>
    </row>
    <row r="7" spans="1:13">
      <c r="G7" s="8"/>
    </row>
    <row r="8" spans="1:13">
      <c r="G8" s="8"/>
    </row>
    <row r="9" spans="1:13">
      <c r="G9" s="8"/>
    </row>
    <row r="10" spans="1:13">
      <c r="G10" s="8"/>
    </row>
    <row r="11" spans="1:13">
      <c r="G11" s="8"/>
    </row>
    <row r="12" spans="1:13">
      <c r="G12" s="8"/>
    </row>
    <row r="13" spans="1:13">
      <c r="G13" s="8"/>
    </row>
    <row r="14" spans="1:13">
      <c r="G14" s="8"/>
    </row>
    <row r="15" spans="1:13">
      <c r="G15" s="8"/>
    </row>
    <row r="16" spans="1:13">
      <c r="G16" s="8"/>
    </row>
    <row r="17" spans="7:7">
      <c r="G17" s="8"/>
    </row>
    <row r="18" spans="7:7">
      <c r="G18" s="8"/>
    </row>
    <row r="19" spans="7:7">
      <c r="G19" s="8"/>
    </row>
    <row r="20" spans="7:7">
      <c r="G20" s="8"/>
    </row>
    <row r="21" spans="7:7">
      <c r="G21" s="8"/>
    </row>
    <row r="22" spans="7:7">
      <c r="G22" s="8"/>
    </row>
    <row r="23" spans="7:7">
      <c r="G23" s="8"/>
    </row>
    <row r="24" spans="7:7">
      <c r="G24" s="8"/>
    </row>
    <row r="25" spans="7:7">
      <c r="G25" s="8"/>
    </row>
    <row r="26" spans="7:7">
      <c r="G26" s="8"/>
    </row>
    <row r="27" spans="7:7">
      <c r="G27" s="8"/>
    </row>
    <row r="28" spans="7:7">
      <c r="G28" s="8"/>
    </row>
    <row r="29" spans="7:7">
      <c r="G29" s="8"/>
    </row>
    <row r="30" spans="7:7">
      <c r="G30" s="8"/>
    </row>
    <row r="31" spans="7:7">
      <c r="G31" s="8"/>
    </row>
    <row r="32" spans="7:7">
      <c r="G32" s="8"/>
    </row>
    <row r="33" spans="7:7">
      <c r="G33" s="8"/>
    </row>
    <row r="34" spans="7:7">
      <c r="G34" s="8"/>
    </row>
    <row r="35" spans="7:7">
      <c r="G35" s="8"/>
    </row>
    <row r="36" spans="7:7">
      <c r="G36" s="8"/>
    </row>
    <row r="37" spans="7:7">
      <c r="G37" s="8"/>
    </row>
  </sheetData>
  <phoneticPr fontId="1"/>
  <conditionalFormatting sqref="G3:G37">
    <cfRule type="containsText" dxfId="1" priority="1" operator="containsText" text="要調整">
      <formula>NOT(ISERROR(SEARCH("要調整",G3)))</formula>
    </cfRule>
  </conditionalFormatting>
  <pageMargins left="0.70866141732283472" right="0.70866141732283472" top="1.1417322834645669" bottom="0.74803149606299213" header="0.31496062992125984" footer="0.31496062992125984"/>
  <pageSetup paperSize="9" scale="90" fitToHeight="0" orientation="landscape" r:id="rId1"/>
  <headerFooter differentFirst="1">
    <firstHeader>&amp;R&amp;7&amp;U作成課：○○課
保存期間：平成○○年○○月○○日まで保存
（セット後は保存期間〇〇年）
性質/日付： 機密性○、平成○○年○○月○○日
未定稿　備考：個人文書</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99066A5BB0AC428736815E8E8EDFC5" ma:contentTypeVersion="14" ma:contentTypeDescription="新しいドキュメントを作成します。" ma:contentTypeScope="" ma:versionID="660925682d79f2358ff58b13b00cc844">
  <xsd:schema xmlns:xsd="http://www.w3.org/2001/XMLSchema" xmlns:xs="http://www.w3.org/2001/XMLSchema" xmlns:p="http://schemas.microsoft.com/office/2006/metadata/properties" xmlns:ns2="047ed488-b826-4941-a905-47c5ef284c87" xmlns:ns3="9aac578e-bec8-401f-81ea-314d4dbae078" targetNamespace="http://schemas.microsoft.com/office/2006/metadata/properties" ma:root="true" ma:fieldsID="e700f46743aec13b051457b0b8aa2960" ns2:_="" ns3:_="">
    <xsd:import namespace="047ed488-b826-4941-a905-47c5ef284c87"/>
    <xsd:import namespace="9aac578e-bec8-401f-81ea-314d4dbae07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ed488-b826-4941-a905-47c5ef284c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ac578e-bec8-401f-81ea-314d4dbae07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c8d138e-3b0e-4724-8162-21f331c4fe77}" ma:internalName="TaxCatchAll" ma:showField="CatchAllData" ma:web="9aac578e-bec8-401f-81ea-314d4dbae0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aac578e-bec8-401f-81ea-314d4dbae078" xsi:nil="true"/>
    <lcf76f155ced4ddcb4097134ff3c332f xmlns="047ed488-b826-4941-a905-47c5ef284c8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DD79A0-AF6A-408F-B8F1-3FC5F4F464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ed488-b826-4941-a905-47c5ef284c87"/>
    <ds:schemaRef ds:uri="9aac578e-bec8-401f-81ea-314d4dbae0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FBBC6F-2127-48CC-89FA-EFA4DB58BB1B}">
  <ds:schemaRefs>
    <ds:schemaRef ds:uri="http://schemas.microsoft.com/sharepoint/v3/contenttype/forms"/>
  </ds:schemaRefs>
</ds:datastoreItem>
</file>

<file path=customXml/itemProps3.xml><?xml version="1.0" encoding="utf-8"?>
<ds:datastoreItem xmlns:ds="http://schemas.openxmlformats.org/officeDocument/2006/customXml" ds:itemID="{98930058-B514-49DB-A9FC-9BE5CA2BDA3D}">
  <ds:schemaRefs>
    <ds:schemaRef ds:uri="http://purl.org/dc/elements/1.1/"/>
    <ds:schemaRef ds:uri="http://purl.org/dc/terms/"/>
    <ds:schemaRef ds:uri="http://purl.org/dc/dcmitype/"/>
    <ds:schemaRef ds:uri="http://schemas.microsoft.com/office/2006/documentManagement/types"/>
    <ds:schemaRef ds:uri="http://schemas.microsoft.com/office/2006/metadata/properties"/>
    <ds:schemaRef ds:uri="http://www.w3.org/XML/1998/namespace"/>
    <ds:schemaRef ds:uri="9aac578e-bec8-401f-81ea-314d4dbae078"/>
    <ds:schemaRef ds:uri="http://schemas.microsoft.com/office/infopath/2007/PartnerControls"/>
    <ds:schemaRef ds:uri="http://schemas.openxmlformats.org/package/2006/metadata/core-properties"/>
    <ds:schemaRef ds:uri="047ed488-b826-4941-a905-47c5ef284c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提出様式</vt:lpstr>
      <vt:lpstr>別添１</vt:lpstr>
      <vt:lpstr>別添２</vt:lpstr>
      <vt:lpstr>バックシート</vt:lpstr>
      <vt:lpstr>算出（非表示）</vt:lpstr>
      <vt:lpstr>出力リスト</vt:lpstr>
      <vt:lpstr>提出様式!Print_Area</vt:lpstr>
      <vt:lpstr>別添１!Print_Area</vt:lpstr>
      <vt:lpstr>別添２!Print_Area</vt:lpstr>
    </vt:vector>
  </TitlesOfParts>
  <Manager/>
  <Company>経済産業省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（様式２）基本的運用に係る申請基準値内での製造数量及び輸入承認・割当て数量追加内示申請書</dc:title>
  <dc:subject>2026</dc:subject>
  <dc:creator/>
  <cp:keywords/>
  <dc:description/>
  <cp:lastModifiedBy>Windows ユーザー</cp:lastModifiedBy>
  <cp:revision/>
  <dcterms:created xsi:type="dcterms:W3CDTF">2018-04-03T01:50:55Z</dcterms:created>
  <dcterms:modified xsi:type="dcterms:W3CDTF">2025-05-30T01:46:36Z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0x010100EE99066A5BB0AC428736815E8E8EDFC5</vt:lpwstr>
  </property>
  <property fmtid="{D5CDD505-2E9C-101B-9397-08002B2CF9AE}" pid="3" name="MediaServiceImageTags">
    <vt:lpwstr/>
  </property>
</Properties>
</file>