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O:\07_買物弱者\★予算委託関連\自治体予算・取組調査\R6年度予算等調査\★HP公表用\"/>
    </mc:Choice>
  </mc:AlternateContent>
  <xr:revisionPtr revIDLastSave="0" documentId="8_{7FEEE232-ACFB-4ED0-ADB7-B3E6F01575E2}" xr6:coauthVersionLast="47" xr6:coauthVersionMax="47" xr10:uidLastSave="{00000000-0000-0000-0000-000000000000}"/>
  <bookViews>
    <workbookView xWindow="28680" yWindow="-120" windowWidth="29040" windowHeight="15840" activeTab="2" xr2:uid="{C0A46CE5-7D0E-4645-8BF9-7CBA78B4E20D}"/>
  </bookViews>
  <sheets>
    <sheet name="表紙" sheetId="7" r:id="rId1"/>
    <sheet name="本資料について" sheetId="8" r:id="rId2"/>
    <sheet name="一覧" sheetId="1" r:id="rId3"/>
    <sheet name="Sheet2" sheetId="6" state="hidden" r:id="rId4"/>
    <sheet name="LIST" sheetId="3" state="hidden" r:id="rId5"/>
  </sheets>
  <definedNames>
    <definedName name="_xlnm._FilterDatabase" localSheetId="2" hidden="1">一覧!$A$2:$L$2577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46" i="1" l="1"/>
  <c r="K691" i="1"/>
  <c r="K690" i="1"/>
  <c r="K622" i="1"/>
  <c r="B2" i="6" a="1"/>
  <c r="B2" i="6" s="1"/>
  <c r="B8" i="6" s="1"/>
  <c r="B6" i="6"/>
  <c r="D1436" i="1"/>
  <c r="K1363" i="1"/>
  <c r="K1362" i="1"/>
  <c r="K1233" i="1"/>
  <c r="K1232" i="1"/>
  <c r="K1230" i="1"/>
  <c r="K1221" i="1"/>
  <c r="K1220" i="1"/>
  <c r="K1219" i="1"/>
  <c r="K1218" i="1"/>
  <c r="K1210" i="1"/>
  <c r="K1203" i="1"/>
  <c r="K1202" i="1"/>
  <c r="K1201" i="1"/>
  <c r="K1200" i="1"/>
  <c r="K1199" i="1"/>
  <c r="K1198" i="1"/>
  <c r="K1197" i="1"/>
  <c r="K1196" i="1"/>
  <c r="K1195" i="1"/>
  <c r="K1193" i="1"/>
  <c r="K1192" i="1"/>
  <c r="K1191" i="1"/>
  <c r="K1190" i="1"/>
  <c r="K1189" i="1"/>
  <c r="K1188" i="1"/>
  <c r="K1187" i="1"/>
  <c r="K1186" i="1"/>
  <c r="K1179" i="1"/>
  <c r="K1178" i="1"/>
  <c r="K1177" i="1"/>
  <c r="K1176" i="1"/>
  <c r="K1175" i="1"/>
  <c r="K1174" i="1"/>
  <c r="K1173" i="1"/>
  <c r="K1172" i="1"/>
  <c r="K780" i="1"/>
  <c r="K766" i="1"/>
  <c r="K765" i="1"/>
  <c r="K764" i="1"/>
  <c r="K763" i="1"/>
  <c r="K762" i="1"/>
  <c r="K761" i="1"/>
  <c r="K760" i="1"/>
  <c r="K759" i="1"/>
  <c r="K756" i="1"/>
  <c r="K755" i="1"/>
  <c r="K754" i="1"/>
  <c r="K753" i="1"/>
  <c r="K749" i="1"/>
  <c r="K748" i="1"/>
  <c r="K747" i="1"/>
  <c r="K745" i="1"/>
  <c r="K744" i="1"/>
  <c r="K743" i="1"/>
  <c r="K738" i="1"/>
  <c r="K737" i="1"/>
  <c r="K736" i="1"/>
  <c r="K729" i="1"/>
  <c r="K728" i="1"/>
  <c r="K727" i="1"/>
  <c r="K726" i="1"/>
  <c r="K725" i="1"/>
  <c r="K722" i="1"/>
  <c r="K721" i="1"/>
  <c r="K720" i="1"/>
  <c r="K719" i="1"/>
  <c r="K718" i="1"/>
  <c r="K717" i="1"/>
  <c r="K716" i="1"/>
  <c r="K715" i="1"/>
  <c r="K708" i="1"/>
  <c r="K707" i="1"/>
  <c r="K705" i="1"/>
  <c r="K704" i="1"/>
  <c r="K703" i="1"/>
  <c r="K702" i="1"/>
  <c r="K701" i="1"/>
  <c r="K700" i="1"/>
  <c r="K698" i="1"/>
  <c r="K697" i="1"/>
  <c r="K696" i="1"/>
  <c r="K695" i="1"/>
  <c r="K694" i="1"/>
  <c r="K693" i="1"/>
  <c r="K692" i="1"/>
  <c r="K689" i="1"/>
  <c r="K688" i="1"/>
  <c r="K687" i="1"/>
  <c r="K686" i="1"/>
  <c r="K685" i="1"/>
  <c r="K684" i="1"/>
  <c r="K683" i="1"/>
  <c r="K682" i="1"/>
  <c r="K681" i="1"/>
  <c r="K680" i="1"/>
  <c r="K678" i="1"/>
  <c r="K677" i="1"/>
  <c r="K676" i="1"/>
  <c r="K675" i="1"/>
  <c r="K674" i="1"/>
  <c r="K673" i="1"/>
  <c r="K672" i="1"/>
  <c r="K671" i="1"/>
  <c r="K670" i="1"/>
  <c r="K669" i="1"/>
  <c r="K668" i="1"/>
  <c r="K667" i="1"/>
  <c r="K665" i="1"/>
  <c r="K664" i="1"/>
  <c r="K658" i="1"/>
  <c r="K657" i="1"/>
  <c r="K656" i="1"/>
  <c r="K655" i="1"/>
  <c r="K654" i="1"/>
  <c r="K653" i="1"/>
  <c r="K652" i="1"/>
  <c r="K651" i="1"/>
  <c r="K650" i="1"/>
  <c r="K649" i="1"/>
  <c r="K648" i="1"/>
  <c r="K647" i="1"/>
  <c r="K646" i="1"/>
  <c r="K645" i="1"/>
  <c r="K644" i="1"/>
  <c r="K643" i="1"/>
  <c r="K642" i="1"/>
  <c r="K639" i="1"/>
  <c r="K638" i="1"/>
  <c r="K637" i="1"/>
  <c r="K636" i="1"/>
  <c r="K635" i="1"/>
  <c r="K634" i="1"/>
  <c r="K633" i="1"/>
  <c r="K632" i="1"/>
  <c r="K631" i="1"/>
  <c r="K630" i="1"/>
  <c r="K626" i="1"/>
  <c r="K625" i="1"/>
  <c r="K623" i="1"/>
  <c r="K621" i="1"/>
  <c r="K620" i="1"/>
  <c r="K619" i="1"/>
  <c r="K618" i="1"/>
  <c r="K617" i="1"/>
  <c r="K616" i="1"/>
  <c r="K613" i="1"/>
  <c r="K612" i="1"/>
  <c r="K611" i="1"/>
  <c r="K610" i="1"/>
  <c r="K609" i="1"/>
  <c r="K608" i="1"/>
  <c r="K605" i="1"/>
  <c r="K604" i="1"/>
  <c r="K601" i="1"/>
  <c r="K596" i="1"/>
  <c r="K595" i="1"/>
  <c r="K590" i="1"/>
  <c r="K589" i="1"/>
  <c r="K588" i="1"/>
  <c r="K587" i="1"/>
  <c r="K586" i="1"/>
  <c r="K585" i="1"/>
  <c r="K584" i="1"/>
  <c r="K583" i="1"/>
  <c r="K581" i="1"/>
  <c r="K580" i="1"/>
  <c r="K579" i="1"/>
  <c r="K576" i="1"/>
  <c r="K575" i="1"/>
  <c r="K574" i="1"/>
  <c r="K573" i="1"/>
  <c r="K572" i="1"/>
  <c r="K571" i="1"/>
  <c r="K566" i="1"/>
  <c r="K564" i="1"/>
  <c r="K563" i="1"/>
  <c r="K562" i="1"/>
  <c r="K561" i="1"/>
  <c r="K559" i="1"/>
  <c r="K555" i="1"/>
  <c r="K554" i="1"/>
  <c r="K553" i="1"/>
  <c r="K552" i="1"/>
  <c r="K551" i="1"/>
  <c r="K550" i="1"/>
  <c r="K549" i="1"/>
  <c r="K548" i="1"/>
  <c r="K547" i="1"/>
  <c r="D34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塩谷 大介</author>
  </authors>
  <commentList>
    <comment ref="K1189" authorId="0" shapeId="0" xr:uid="{7CF962F6-E256-4F9E-9170-7089360A3E85}">
      <text>
        <r>
          <rPr>
            <b/>
            <sz val="9"/>
            <color indexed="81"/>
            <rFont val="MS P ゴシック"/>
            <family val="3"/>
            <charset val="128"/>
          </rPr>
          <t>https://www.city.minami-alps.yamanashi.jp/docs/2187.html</t>
        </r>
      </text>
    </comment>
    <comment ref="K1190" authorId="0" shapeId="0" xr:uid="{DCE8FCCB-DFCA-46C4-98DC-CECF3C33D8FB}">
      <text>
        <r>
          <rPr>
            <b/>
            <sz val="9"/>
            <color indexed="81"/>
            <rFont val="MS P ゴシック"/>
            <family val="3"/>
            <charset val="128"/>
          </rPr>
          <t>https://www.city.minami-alps.yamanashi.jp/docs/16133.html</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<sst xmlns="http://schemas.openxmlformats.org/spreadsheetml/2006/main" count="23152" uniqueCount="10853">
  <si>
    <t>１．都道府県</t>
    <rPh sb="2" eb="4">
      <t>トドウ</t>
    </rPh>
    <rPh sb="4" eb="6">
      <t>フケン</t>
    </rPh>
    <phoneticPr fontId="3"/>
  </si>
  <si>
    <t>２．自治体名称</t>
    <rPh sb="2" eb="4">
      <t>ジチ</t>
    </rPh>
    <rPh sb="4" eb="5">
      <t>タイ</t>
    </rPh>
    <rPh sb="5" eb="7">
      <t>メイショウ</t>
    </rPh>
    <phoneticPr fontId="3"/>
  </si>
  <si>
    <t>３．支援事業の名称</t>
    <rPh sb="2" eb="4">
      <t>シエン</t>
    </rPh>
    <rPh sb="4" eb="6">
      <t>ジギョウ</t>
    </rPh>
    <rPh sb="7" eb="9">
      <t>メイショウ</t>
    </rPh>
    <phoneticPr fontId="3"/>
  </si>
  <si>
    <t>４．令和6年度予算額（千円）</t>
    <rPh sb="2" eb="4">
      <t>レイワ</t>
    </rPh>
    <rPh sb="5" eb="7">
      <t>ネンド</t>
    </rPh>
    <rPh sb="7" eb="9">
      <t>ヨサン</t>
    </rPh>
    <rPh sb="9" eb="10">
      <t>ガク</t>
    </rPh>
    <rPh sb="11" eb="13">
      <t>センエン</t>
    </rPh>
    <phoneticPr fontId="3"/>
  </si>
  <si>
    <t>予算事業（交付金、補助金、委託料等）【→ 8-1 へ】</t>
    <rPh sb="0" eb="2">
      <t>ヨサン</t>
    </rPh>
    <rPh sb="2" eb="4">
      <t>ジギョウ</t>
    </rPh>
    <rPh sb="5" eb="8">
      <t>コウフキン</t>
    </rPh>
    <rPh sb="9" eb="12">
      <t>ホジョキン</t>
    </rPh>
    <rPh sb="13" eb="16">
      <t>イタクリョウ</t>
    </rPh>
    <rPh sb="16" eb="17">
      <t>トウ</t>
    </rPh>
    <phoneticPr fontId="1"/>
  </si>
  <si>
    <t>非予算事業</t>
    <rPh sb="0" eb="1">
      <t>ヒ</t>
    </rPh>
    <rPh sb="1" eb="5">
      <t>ヨサンジギョウ</t>
    </rPh>
    <phoneticPr fontId="1"/>
  </si>
  <si>
    <t>その他</t>
    <rPh sb="2" eb="3">
      <t>タ</t>
    </rPh>
    <phoneticPr fontId="1"/>
  </si>
  <si>
    <t>タクシー、バス等による送迎</t>
    <rPh sb="7" eb="8">
      <t>トウ</t>
    </rPh>
    <rPh sb="11" eb="13">
      <t>ソウゲイ</t>
    </rPh>
    <phoneticPr fontId="1"/>
  </si>
  <si>
    <t>自治体</t>
    <rPh sb="0" eb="3">
      <t>ジチタイ</t>
    </rPh>
    <phoneticPr fontId="1"/>
  </si>
  <si>
    <t>住民への交通費交付</t>
    <rPh sb="0" eb="2">
      <t>ジュウミン</t>
    </rPh>
    <rPh sb="4" eb="7">
      <t>コウツウヒ</t>
    </rPh>
    <rPh sb="7" eb="9">
      <t>コウフ</t>
    </rPh>
    <phoneticPr fontId="1"/>
  </si>
  <si>
    <t>事業者</t>
    <rPh sb="0" eb="3">
      <t>ジギョウシャ</t>
    </rPh>
    <phoneticPr fontId="1"/>
  </si>
  <si>
    <t>買物支援（代行、送迎、宅配等）、配食サービス</t>
    <rPh sb="0" eb="2">
      <t>カイモノ</t>
    </rPh>
    <rPh sb="2" eb="4">
      <t>シエン</t>
    </rPh>
    <rPh sb="5" eb="7">
      <t>ダイコウ</t>
    </rPh>
    <rPh sb="8" eb="10">
      <t>ソウゲイ</t>
    </rPh>
    <rPh sb="11" eb="13">
      <t>タクハイ</t>
    </rPh>
    <rPh sb="13" eb="14">
      <t>ナド</t>
    </rPh>
    <rPh sb="16" eb="18">
      <t>ハイショク</t>
    </rPh>
    <phoneticPr fontId="1"/>
  </si>
  <si>
    <t>社会福祉協議会</t>
    <phoneticPr fontId="1"/>
  </si>
  <si>
    <t>公設民営店舗の整備、運営</t>
    <rPh sb="0" eb="4">
      <t>コウセツミンエイ</t>
    </rPh>
    <rPh sb="4" eb="6">
      <t>テンポ</t>
    </rPh>
    <rPh sb="7" eb="9">
      <t>セイビ</t>
    </rPh>
    <rPh sb="10" eb="12">
      <t>ウンエイ</t>
    </rPh>
    <phoneticPr fontId="1"/>
  </si>
  <si>
    <t>商工会・商工会議所</t>
    <rPh sb="0" eb="3">
      <t>ショウコウカイ</t>
    </rPh>
    <rPh sb="4" eb="9">
      <t>ショウコウカイギショ</t>
    </rPh>
    <phoneticPr fontId="1"/>
  </si>
  <si>
    <t>新規出店事業、空き家利用</t>
    <rPh sb="0" eb="2">
      <t>シンキ</t>
    </rPh>
    <rPh sb="2" eb="4">
      <t>シュッテン</t>
    </rPh>
    <rPh sb="4" eb="6">
      <t>ジギョウ</t>
    </rPh>
    <rPh sb="7" eb="8">
      <t>ア</t>
    </rPh>
    <rPh sb="9" eb="10">
      <t>ヤ</t>
    </rPh>
    <rPh sb="10" eb="12">
      <t>リヨウ</t>
    </rPh>
    <phoneticPr fontId="1"/>
  </si>
  <si>
    <t>NPO法人</t>
    <rPh sb="3" eb="5">
      <t>ホウジン</t>
    </rPh>
    <phoneticPr fontId="1"/>
  </si>
  <si>
    <t>移動販売事業</t>
    <rPh sb="0" eb="4">
      <t>イドウハンバイ</t>
    </rPh>
    <rPh sb="4" eb="6">
      <t>ジギョウ</t>
    </rPh>
    <phoneticPr fontId="1"/>
  </si>
  <si>
    <t>シルバー人材センター</t>
    <rPh sb="4" eb="6">
      <t>ジンザイ</t>
    </rPh>
    <phoneticPr fontId="1"/>
  </si>
  <si>
    <t>タクシー、バス事業者等</t>
    <rPh sb="7" eb="10">
      <t>ジギョウシャ</t>
    </rPh>
    <rPh sb="10" eb="11">
      <t>トウ</t>
    </rPh>
    <phoneticPr fontId="1"/>
  </si>
  <si>
    <t>〇</t>
    <phoneticPr fontId="1"/>
  </si>
  <si>
    <t>北海道</t>
  </si>
  <si>
    <t>妹背牛町</t>
  </si>
  <si>
    <t xml:space="preserve">
高齢者等交通費助成</t>
  </si>
  <si>
    <t>お買い物おもてなし事業
タクシー利用助成金</t>
  </si>
  <si>
    <t>北海道</t>
    <rPh sb="0" eb="3">
      <t>ホッカイドウ</t>
    </rPh>
    <phoneticPr fontId="1"/>
  </si>
  <si>
    <t>今金町</t>
    <rPh sb="0" eb="3">
      <t>イマカネチョウ</t>
    </rPh>
    <phoneticPr fontId="1"/>
  </si>
  <si>
    <t>デマンドバス運行事業</t>
    <rPh sb="6" eb="8">
      <t>ウンコウ</t>
    </rPh>
    <rPh sb="8" eb="10">
      <t>ジギョウ</t>
    </rPh>
    <phoneticPr fontId="1"/>
  </si>
  <si>
    <t>補助金</t>
    <rPh sb="0" eb="3">
      <t>ホジョキン</t>
    </rPh>
    <phoneticPr fontId="1"/>
  </si>
  <si>
    <t>幹線バスの運行がない交通空白地域において、通院や買物、幹線バスへの乗継など多目的で利用できるデマンドバスを運行し、運行事業者に対して経費の一部を補助する。</t>
    <phoneticPr fontId="1"/>
  </si>
  <si>
    <t>町内タクシー会社</t>
    <rPh sb="0" eb="2">
      <t>チョウナイ</t>
    </rPh>
    <rPh sb="6" eb="8">
      <t>カイシャ</t>
    </rPh>
    <phoneticPr fontId="1"/>
  </si>
  <si>
    <t>ちづくり推進課
企画政策グループ
0137-82-0111</t>
    <phoneticPr fontId="1"/>
  </si>
  <si>
    <t>夕張市</t>
    <rPh sb="0" eb="3">
      <t>ユウバリシ</t>
    </rPh>
    <phoneticPr fontId="1"/>
  </si>
  <si>
    <t>夕張市地域経済活性化事業</t>
    <rPh sb="0" eb="3">
      <t>ユウバリシ</t>
    </rPh>
    <rPh sb="3" eb="5">
      <t>チイキ</t>
    </rPh>
    <rPh sb="5" eb="7">
      <t>ケイザイ</t>
    </rPh>
    <rPh sb="7" eb="10">
      <t>カッセイカ</t>
    </rPh>
    <rPh sb="10" eb="12">
      <t>ジギョウ</t>
    </rPh>
    <phoneticPr fontId="1"/>
  </si>
  <si>
    <t>市内商工業者が連携し、市内各地において出店を実施する。</t>
    <rPh sb="0" eb="2">
      <t>シナイ</t>
    </rPh>
    <rPh sb="2" eb="4">
      <t>ショウコウ</t>
    </rPh>
    <rPh sb="4" eb="5">
      <t>ギョウ</t>
    </rPh>
    <rPh sb="5" eb="6">
      <t>シャ</t>
    </rPh>
    <rPh sb="7" eb="9">
      <t>レンケイ</t>
    </rPh>
    <rPh sb="11" eb="13">
      <t>シナイ</t>
    </rPh>
    <rPh sb="13" eb="15">
      <t>カクチ</t>
    </rPh>
    <rPh sb="19" eb="21">
      <t>シュッテン</t>
    </rPh>
    <rPh sb="22" eb="24">
      <t>ジッシ</t>
    </rPh>
    <phoneticPr fontId="1"/>
  </si>
  <si>
    <t>商工会・商工会議所</t>
    <rPh sb="0" eb="2">
      <t>ショウコウ</t>
    </rPh>
    <rPh sb="2" eb="3">
      <t>カイ</t>
    </rPh>
    <rPh sb="4" eb="6">
      <t>ショウコウ</t>
    </rPh>
    <rPh sb="6" eb="9">
      <t>カイギショ</t>
    </rPh>
    <phoneticPr fontId="1"/>
  </si>
  <si>
    <t>-</t>
  </si>
  <si>
    <t>夕張市地域振興課商工観光係（0123-52-3128）</t>
    <rPh sb="0" eb="3">
      <t>ユウバリシ</t>
    </rPh>
    <rPh sb="3" eb="5">
      <t>チイキ</t>
    </rPh>
    <rPh sb="5" eb="7">
      <t>シンコウ</t>
    </rPh>
    <rPh sb="7" eb="8">
      <t>カ</t>
    </rPh>
    <rPh sb="8" eb="10">
      <t>ショウコウ</t>
    </rPh>
    <rPh sb="10" eb="12">
      <t>カンコウ</t>
    </rPh>
    <rPh sb="12" eb="13">
      <t>カカリ</t>
    </rPh>
    <phoneticPr fontId="1"/>
  </si>
  <si>
    <t>興部町</t>
    <rPh sb="0" eb="3">
      <t>オコッペチョウ</t>
    </rPh>
    <phoneticPr fontId="1"/>
  </si>
  <si>
    <t>興部町高齢者等外出支援ハイヤー等利用助成金</t>
    <rPh sb="0" eb="3">
      <t>オコッペチョウ</t>
    </rPh>
    <rPh sb="3" eb="9">
      <t>コウレイシャトウガイシュツ</t>
    </rPh>
    <rPh sb="9" eb="11">
      <t>シエン</t>
    </rPh>
    <rPh sb="15" eb="16">
      <t>トウ</t>
    </rPh>
    <rPh sb="16" eb="21">
      <t>リヨウジョセイキン</t>
    </rPh>
    <phoneticPr fontId="1"/>
  </si>
  <si>
    <t>公共交通機関以外の移動手段を持たない高齢者や自動車等の運転免許証返納者のほか、自らの移動に際し自動車等の運転が困難な介護認定の決定を受けた者及び妊産婦に対し、ハイヤー等利用料金の一部を助成する。利用者が福祉ハイヤー等を利用した場合の助成額は利用券一枚につき300円。</t>
    <rPh sb="0" eb="8">
      <t>コウキョウコウツウキカンイガイ</t>
    </rPh>
    <rPh sb="9" eb="13">
      <t>イドウシュダン</t>
    </rPh>
    <rPh sb="14" eb="15">
      <t>モ</t>
    </rPh>
    <rPh sb="18" eb="21">
      <t>コウレイシャ</t>
    </rPh>
    <rPh sb="39" eb="40">
      <t>ミズカ</t>
    </rPh>
    <rPh sb="42" eb="44">
      <t>イドウ</t>
    </rPh>
    <rPh sb="45" eb="46">
      <t>サイ</t>
    </rPh>
    <rPh sb="47" eb="51">
      <t>ジドウシャトウ</t>
    </rPh>
    <rPh sb="52" eb="54">
      <t>ウンテン</t>
    </rPh>
    <rPh sb="55" eb="57">
      <t>コンナン</t>
    </rPh>
    <rPh sb="58" eb="62">
      <t>カイゴニンテイ</t>
    </rPh>
    <rPh sb="63" eb="65">
      <t>ケッテイ</t>
    </rPh>
    <rPh sb="66" eb="67">
      <t>ウ</t>
    </rPh>
    <rPh sb="69" eb="70">
      <t>モノ</t>
    </rPh>
    <rPh sb="70" eb="71">
      <t>オヨ</t>
    </rPh>
    <rPh sb="72" eb="75">
      <t>ニンサンプ</t>
    </rPh>
    <rPh sb="76" eb="77">
      <t>タイ</t>
    </rPh>
    <rPh sb="83" eb="88">
      <t>トウリヨウリョウキン</t>
    </rPh>
    <rPh sb="89" eb="91">
      <t>イチブ</t>
    </rPh>
    <rPh sb="92" eb="94">
      <t>ジョセイ</t>
    </rPh>
    <rPh sb="97" eb="100">
      <t>リヨウシャ</t>
    </rPh>
    <rPh sb="101" eb="103">
      <t>フクシ</t>
    </rPh>
    <rPh sb="107" eb="108">
      <t>トウ</t>
    </rPh>
    <rPh sb="109" eb="111">
      <t>リヨウ</t>
    </rPh>
    <rPh sb="113" eb="115">
      <t>バアイ</t>
    </rPh>
    <rPh sb="116" eb="119">
      <t>ジョセイガク</t>
    </rPh>
    <rPh sb="120" eb="123">
      <t>リヨウケン</t>
    </rPh>
    <rPh sb="123" eb="125">
      <t>イチマイ</t>
    </rPh>
    <rPh sb="131" eb="132">
      <t>エン</t>
    </rPh>
    <phoneticPr fontId="1"/>
  </si>
  <si>
    <t>福祉保健課　社会福祉係
0158-82-4120</t>
    <rPh sb="0" eb="5">
      <t>フクシホケンカ</t>
    </rPh>
    <rPh sb="6" eb="11">
      <t>シャカイフクシカカリ</t>
    </rPh>
    <phoneticPr fontId="1"/>
  </si>
  <si>
    <t>枝幸町</t>
    <rPh sb="0" eb="3">
      <t>エサシチョウ</t>
    </rPh>
    <phoneticPr fontId="1"/>
  </si>
  <si>
    <t>地域公共交通活性化事業
（デマンド型交通運行業務委託）</t>
  </si>
  <si>
    <t>買物弱者の支援と位置付けた事業ではないが、公共交通の利用に不便を感じている地域に対する移動支援策として、町のデマンド型交通運行業務委託により、地域一般住民の通院や買い物等の生活を支援。</t>
  </si>
  <si>
    <t>企画課
0163-62-1329</t>
    <rPh sb="0" eb="2">
      <t>キカク</t>
    </rPh>
    <rPh sb="2" eb="3">
      <t>カ</t>
    </rPh>
    <phoneticPr fontId="1"/>
  </si>
  <si>
    <t>地域公共交通活性化事業
（定期路線バス無料乗車助成事業）</t>
  </si>
  <si>
    <t>無料乗車パスカード発行者の乗車に対して、事業者（宗谷バス）へ助成金を交付</t>
    <rPh sb="9" eb="11">
      <t>ハッコウ</t>
    </rPh>
    <rPh sb="11" eb="12">
      <t>モノ</t>
    </rPh>
    <rPh sb="13" eb="15">
      <t>ジョウシャ</t>
    </rPh>
    <rPh sb="16" eb="17">
      <t>タイ</t>
    </rPh>
    <rPh sb="20" eb="23">
      <t>ジギョウシャ</t>
    </rPh>
    <rPh sb="34" eb="36">
      <t>コウフ</t>
    </rPh>
    <phoneticPr fontId="1"/>
  </si>
  <si>
    <t>買物弱者の支援と位置付けた事業ではないが、日常の交通手段として定期路線バス（宗谷バスが運行する枝幸町行政区域内における路線バスの路線に限る。）を利用する町民に対し、運賃を助成することにより日常生活の支援及び路線バスの利用を図るため、町民に限り運賃の無料化を実施。
※パスカードの発行には申請が必要</t>
  </si>
  <si>
    <t>https://www.esashi.jp/life/public_transport/bus_muryo.html</t>
  </si>
  <si>
    <t>企画課
0163-62-1329</t>
  </si>
  <si>
    <t xml:space="preserve">
健康福祉課　福祉グループ
0164-32-2413</t>
  </si>
  <si>
    <t>　買い物に出向くことが困難な方々等への支援対策事業として、妹背牛町商工会が実施。
　妹背牛サービスポイントカード会加盟店でのお買い物等におけるタクシーを利用した場合の１乗車につき、料金1,000円以下の場合は300円、1,000円～2,000円以下の場合は600円、2,000円を超える場合は900円の助成</t>
  </si>
  <si>
    <t>妹背牛商工会
0164-32-2025</t>
    <rPh sb="0" eb="6">
      <t>モセウシショウコウカイ</t>
    </rPh>
    <phoneticPr fontId="1"/>
  </si>
  <si>
    <t>新篠津村</t>
    <rPh sb="0" eb="4">
      <t>シンシノツムラ</t>
    </rPh>
    <phoneticPr fontId="1"/>
  </si>
  <si>
    <t>乗合タクシー運行業務</t>
    <rPh sb="0" eb="2">
      <t>ノリアイ</t>
    </rPh>
    <rPh sb="6" eb="10">
      <t>ウンコウギョウム</t>
    </rPh>
    <phoneticPr fontId="1"/>
  </si>
  <si>
    <t>住民課福祉係
0126-57-2111（代表）</t>
    <rPh sb="0" eb="3">
      <t>ジュウミンカ</t>
    </rPh>
    <rPh sb="3" eb="6">
      <t>フクシカカリ</t>
    </rPh>
    <rPh sb="20" eb="22">
      <t>ダイヒョウ</t>
    </rPh>
    <phoneticPr fontId="1"/>
  </si>
  <si>
    <t>清里町</t>
    <rPh sb="0" eb="3">
      <t>キヨサトチョウ</t>
    </rPh>
    <phoneticPr fontId="1"/>
  </si>
  <si>
    <t>清里町ハイヤー利用助成券
交付事業</t>
  </si>
  <si>
    <t>高齢者などの日常生活に必要な交通手段の確保や、
外出機会を促し福祉の増進や町の活性化を図ることを目的として、
町内の高齢者などに対しハイヤー利用助成券を交付する。</t>
    <rPh sb="0" eb="3">
      <t>コウレイシャ</t>
    </rPh>
    <rPh sb="6" eb="10">
      <t>ニチジョウセイカツ</t>
    </rPh>
    <rPh sb="11" eb="13">
      <t>ヒツヨウ</t>
    </rPh>
    <rPh sb="14" eb="18">
      <t>コウツウシュダン</t>
    </rPh>
    <rPh sb="19" eb="21">
      <t>カクホ</t>
    </rPh>
    <rPh sb="24" eb="28">
      <t>ガイシュツキカイ</t>
    </rPh>
    <rPh sb="29" eb="30">
      <t>ウナガ</t>
    </rPh>
    <rPh sb="31" eb="33">
      <t>フクシ</t>
    </rPh>
    <rPh sb="34" eb="36">
      <t>ゾウシン</t>
    </rPh>
    <rPh sb="37" eb="38">
      <t>マチ</t>
    </rPh>
    <rPh sb="39" eb="42">
      <t>カッセイカ</t>
    </rPh>
    <rPh sb="43" eb="44">
      <t>ハカ</t>
    </rPh>
    <rPh sb="48" eb="50">
      <t>モクテキ</t>
    </rPh>
    <rPh sb="55" eb="57">
      <t>チョウナイ</t>
    </rPh>
    <rPh sb="58" eb="61">
      <t>コウレイシャ</t>
    </rPh>
    <rPh sb="64" eb="65">
      <t>タイ</t>
    </rPh>
    <rPh sb="70" eb="72">
      <t>リヨウ</t>
    </rPh>
    <rPh sb="72" eb="75">
      <t>ジョセイケン</t>
    </rPh>
    <rPh sb="76" eb="78">
      <t>コウフ</t>
    </rPh>
    <phoneticPr fontId="1"/>
  </si>
  <si>
    <t>https://www.town.kiyosato.hokkaido.jp//life/?content=1020</t>
  </si>
  <si>
    <t>企画政策課まちづくりグループ
(0152-25-2135)</t>
    <rPh sb="0" eb="5">
      <t>キカクセイサクカ</t>
    </rPh>
    <phoneticPr fontId="1"/>
  </si>
  <si>
    <t>赤平市</t>
    <rPh sb="0" eb="3">
      <t>アカビラシ</t>
    </rPh>
    <phoneticPr fontId="1"/>
  </si>
  <si>
    <t>社会福祉課地域福祉係　0125-32-2216</t>
    <rPh sb="0" eb="5">
      <t>シャカイフクシカ</t>
    </rPh>
    <rPh sb="5" eb="9">
      <t>チイキフクシ</t>
    </rPh>
    <rPh sb="9" eb="10">
      <t>カカリ</t>
    </rPh>
    <phoneticPr fontId="1"/>
  </si>
  <si>
    <t>食の自立支援事業</t>
    <rPh sb="0" eb="1">
      <t>ショク</t>
    </rPh>
    <rPh sb="2" eb="4">
      <t>ジリツ</t>
    </rPh>
    <rPh sb="4" eb="6">
      <t>シエン</t>
    </rPh>
    <rPh sb="6" eb="8">
      <t>ジギョウ</t>
    </rPh>
    <phoneticPr fontId="1"/>
  </si>
  <si>
    <t>苫小牧市</t>
    <rPh sb="0" eb="4">
      <t>トマコマイシ</t>
    </rPh>
    <phoneticPr fontId="1"/>
  </si>
  <si>
    <t>苫小牧市イベント・環境整備等助成事業</t>
  </si>
  <si>
    <t>対象事業への助成金</t>
    <rPh sb="0" eb="2">
      <t>タイショウ</t>
    </rPh>
    <rPh sb="2" eb="4">
      <t>ジギョウ</t>
    </rPh>
    <rPh sb="6" eb="9">
      <t>ジョセイキン</t>
    </rPh>
    <phoneticPr fontId="1"/>
  </si>
  <si>
    <t>商店街が実施する、買物困難者対策を目的とした移動販売事業、商品配達事業、買物代行サービス事業に対して支援を行う。</t>
  </si>
  <si>
    <t>苫小牧市商店街振興組合連合会、苫小牧市内の商店街振興組合及び市長が認める商店会組織</t>
  </si>
  <si>
    <t>https://www.city.tomakomai.hokkaido.jp/kanko/kosho/shogyo/shienseido/shienseido.html</t>
  </si>
  <si>
    <t>商業振興課
0144-32-6445</t>
    <rPh sb="0" eb="2">
      <t>ショウギョウ</t>
    </rPh>
    <rPh sb="2" eb="5">
      <t>シンコウカ</t>
    </rPh>
    <phoneticPr fontId="1"/>
  </si>
  <si>
    <t>北海道</t>
    <rPh sb="0" eb="3">
      <t>ホッカイドウ</t>
    </rPh>
    <phoneticPr fontId="3"/>
  </si>
  <si>
    <t>蘭越町</t>
    <rPh sb="0" eb="3">
      <t>ランコシチョウ</t>
    </rPh>
    <phoneticPr fontId="3"/>
  </si>
  <si>
    <t>蘭越町社会福祉協議会活動事業補助金（高齢者生活支援事業）</t>
  </si>
  <si>
    <t>６５歳以上の単身、または夫婦世帯で、車を所有していない方を対象に、日常生活に必要な買い物を車両により、自宅から商店までの送迎を行う。</t>
    <rPh sb="33" eb="35">
      <t>ニチジョウ</t>
    </rPh>
    <rPh sb="35" eb="37">
      <t>セイカツ</t>
    </rPh>
    <rPh sb="38" eb="40">
      <t>ヒツヨウ</t>
    </rPh>
    <rPh sb="41" eb="42">
      <t>カ</t>
    </rPh>
    <rPh sb="43" eb="44">
      <t>モノ</t>
    </rPh>
    <rPh sb="45" eb="47">
      <t>シャリョウ</t>
    </rPh>
    <rPh sb="51" eb="53">
      <t>ジタク</t>
    </rPh>
    <rPh sb="55" eb="57">
      <t>ショウテン</t>
    </rPh>
    <phoneticPr fontId="3"/>
  </si>
  <si>
    <t>社会福祉協議会</t>
  </si>
  <si>
    <t>https://www.rankoshi-shakyo.jp/katsudou.html</t>
  </si>
  <si>
    <t>住民福祉課福祉係
０１３６－５５－６４３６</t>
  </si>
  <si>
    <t>上砂川町</t>
    <rPh sb="0" eb="4">
      <t>カミスナガワチョウ</t>
    </rPh>
    <phoneticPr fontId="1"/>
  </si>
  <si>
    <t>乗合タクシー事業</t>
  </si>
  <si>
    <t>買物弱者の支援と位置付けた事業ではないが、町内全域で通院や買い物等の日常生活に必要な公共交通の確保を目的に、乗合タクシー事業を開始。さらに、町内を走る路線バスの一部が廃止したことに伴い、影響を最小限にとどめるため、町外の買い物施設や病院をつなぐ町外便を拡充して実施している。
地域内フィーダー系統確保維持費国庫補助金該当</t>
  </si>
  <si>
    <t>https://town.kamisunagawa.hokkaido.jp/kurashi_tetsuzuki/kotsu/koukyokoutsu/914.html</t>
  </si>
  <si>
    <t>企画課企画振興係
0125-62-2223</t>
  </si>
  <si>
    <t>https://www.city.sunagawa.hokkaido.jp/kenkou_fukushi/news/2024-0312-1713-42.html</t>
  </si>
  <si>
    <t>介護福祉課高齢者支援係
0125-74-4452</t>
    <rPh sb="0" eb="2">
      <t>カイゴ</t>
    </rPh>
    <rPh sb="2" eb="4">
      <t>フクシ</t>
    </rPh>
    <rPh sb="4" eb="5">
      <t>カ</t>
    </rPh>
    <rPh sb="5" eb="8">
      <t>コウレイシャ</t>
    </rPh>
    <rPh sb="8" eb="10">
      <t>シエン</t>
    </rPh>
    <rPh sb="10" eb="11">
      <t>カカ</t>
    </rPh>
    <phoneticPr fontId="3"/>
  </si>
  <si>
    <t>在宅高齢者配食サービス事業</t>
  </si>
  <si>
    <t>https://www.city.sunagawa.hokkaido.jp/kenkou_fukushi/koureifukushi/fukusisa-bisu.html</t>
  </si>
  <si>
    <t>運転免許証自主返納サポート事業</t>
  </si>
  <si>
    <t>https://www.city.sunagawa.hokkaido.jp/seikatsu_kurashi/koutsuu/menkyohennou_support.html</t>
  </si>
  <si>
    <t>市民生活課生活交通係
0125-74-4758</t>
    <rPh sb="0" eb="2">
      <t>シミン</t>
    </rPh>
    <rPh sb="2" eb="4">
      <t>セイカツ</t>
    </rPh>
    <rPh sb="4" eb="5">
      <t>カ</t>
    </rPh>
    <rPh sb="5" eb="7">
      <t>セイカツ</t>
    </rPh>
    <rPh sb="7" eb="9">
      <t>コウツウ</t>
    </rPh>
    <rPh sb="9" eb="10">
      <t>カカ</t>
    </rPh>
    <phoneticPr fontId="3"/>
  </si>
  <si>
    <t>予約型乗合タクシー運行事業</t>
  </si>
  <si>
    <t>　交通空白地域の改善、交通弱者の生活交通の確保を目的として、幹線系統である路線バス及び都市間高速バス、ＪＲ函館本線と接続することにより利便性の向上を図る。
※運行しているタクシー会社に補助金として交付している。運行経費から運賃収入を差し引いた分と、人件費、受付業務費（受付をおこなっている1社のみ）を補助金として交付。</t>
  </si>
  <si>
    <t>https://www.city.sunagawa.hokkaido.jp/seikatsu_kurashi/koutsuu/noriaitaxi.html</t>
  </si>
  <si>
    <t>標茶町</t>
    <rPh sb="0" eb="3">
      <t>シベチャチョウ</t>
    </rPh>
    <phoneticPr fontId="1"/>
  </si>
  <si>
    <t>地域商業活性化事業
(出前商店街)</t>
    <rPh sb="0" eb="2">
      <t>チイキ</t>
    </rPh>
    <rPh sb="2" eb="4">
      <t>ショウギョウ</t>
    </rPh>
    <rPh sb="4" eb="7">
      <t>カッセイカ</t>
    </rPh>
    <rPh sb="7" eb="9">
      <t>ジギョウ</t>
    </rPh>
    <rPh sb="11" eb="13">
      <t>デマエ</t>
    </rPh>
    <rPh sb="13" eb="16">
      <t>ショウテンガイ</t>
    </rPh>
    <phoneticPr fontId="1"/>
  </si>
  <si>
    <t>塘路地区において、平成14年以降から商店街がなく、地域住民の平均年齢が高く交通手段もないため標茶中心市街地に買い物に出向くことができない。そのため、月３回参加登録している商店が出向き事業を行っている。</t>
    <rPh sb="0" eb="2">
      <t>トウロ</t>
    </rPh>
    <rPh sb="2" eb="4">
      <t>チク</t>
    </rPh>
    <rPh sb="9" eb="11">
      <t>ヘイセイ</t>
    </rPh>
    <rPh sb="13" eb="14">
      <t>ネン</t>
    </rPh>
    <rPh sb="14" eb="16">
      <t>イコウ</t>
    </rPh>
    <rPh sb="18" eb="21">
      <t>ショウテンガイ</t>
    </rPh>
    <rPh sb="25" eb="27">
      <t>チイキ</t>
    </rPh>
    <rPh sb="27" eb="29">
      <t>ジュウミン</t>
    </rPh>
    <rPh sb="30" eb="32">
      <t>ヘイキン</t>
    </rPh>
    <rPh sb="32" eb="34">
      <t>ネンレイ</t>
    </rPh>
    <rPh sb="35" eb="36">
      <t>タカ</t>
    </rPh>
    <rPh sb="37" eb="39">
      <t>コウツウ</t>
    </rPh>
    <rPh sb="39" eb="41">
      <t>シュダン</t>
    </rPh>
    <rPh sb="46" eb="48">
      <t>シベチャ</t>
    </rPh>
    <rPh sb="48" eb="50">
      <t>チュウシン</t>
    </rPh>
    <rPh sb="50" eb="53">
      <t>シガイチ</t>
    </rPh>
    <rPh sb="54" eb="55">
      <t>カ</t>
    </rPh>
    <rPh sb="56" eb="57">
      <t>モノ</t>
    </rPh>
    <rPh sb="58" eb="60">
      <t>デム</t>
    </rPh>
    <rPh sb="74" eb="75">
      <t>ツキ</t>
    </rPh>
    <rPh sb="76" eb="77">
      <t>カイ</t>
    </rPh>
    <rPh sb="77" eb="79">
      <t>サンカ</t>
    </rPh>
    <rPh sb="79" eb="81">
      <t>トウロク</t>
    </rPh>
    <rPh sb="85" eb="87">
      <t>ショウテン</t>
    </rPh>
    <rPh sb="88" eb="90">
      <t>デム</t>
    </rPh>
    <rPh sb="91" eb="93">
      <t>ジギョウ</t>
    </rPh>
    <rPh sb="94" eb="95">
      <t>オコナ</t>
    </rPh>
    <phoneticPr fontId="1"/>
  </si>
  <si>
    <t>標茶町商工会
015-485-2264</t>
    <rPh sb="0" eb="3">
      <t>シベチャチョウ</t>
    </rPh>
    <rPh sb="3" eb="6">
      <t>ショウコウカイ</t>
    </rPh>
    <phoneticPr fontId="1"/>
  </si>
  <si>
    <t>標茶市街地のりあいハイヤー試験運行管理事業</t>
    <rPh sb="0" eb="2">
      <t>シベチャ</t>
    </rPh>
    <rPh sb="2" eb="5">
      <t>シガイチ</t>
    </rPh>
    <rPh sb="13" eb="15">
      <t>シケン</t>
    </rPh>
    <rPh sb="15" eb="17">
      <t>ウンコウ</t>
    </rPh>
    <rPh sb="17" eb="19">
      <t>カンリ</t>
    </rPh>
    <rPh sb="19" eb="21">
      <t>ジギョウ</t>
    </rPh>
    <phoneticPr fontId="1"/>
  </si>
  <si>
    <t>移動困難者が日常生活において自らの意思で外出できる移動手段を確保し、安心して暮らせるまちづくりに資することを目的とし、その確立のための試験を行う。実施期間は通年、次年度は本格的実施を目指す。</t>
    <rPh sb="0" eb="2">
      <t>イドウ</t>
    </rPh>
    <rPh sb="2" eb="4">
      <t>コンナン</t>
    </rPh>
    <rPh sb="4" eb="5">
      <t>シャ</t>
    </rPh>
    <rPh sb="6" eb="8">
      <t>ニチジョウ</t>
    </rPh>
    <rPh sb="8" eb="10">
      <t>セイカツ</t>
    </rPh>
    <rPh sb="14" eb="15">
      <t>ミズカ</t>
    </rPh>
    <rPh sb="17" eb="19">
      <t>イシ</t>
    </rPh>
    <rPh sb="20" eb="22">
      <t>ガイシュツ</t>
    </rPh>
    <rPh sb="25" eb="27">
      <t>イドウ</t>
    </rPh>
    <rPh sb="27" eb="29">
      <t>シュダン</t>
    </rPh>
    <rPh sb="30" eb="32">
      <t>カクホ</t>
    </rPh>
    <rPh sb="34" eb="36">
      <t>アンシン</t>
    </rPh>
    <rPh sb="38" eb="39">
      <t>ク</t>
    </rPh>
    <rPh sb="48" eb="49">
      <t>シ</t>
    </rPh>
    <rPh sb="54" eb="56">
      <t>モクテキ</t>
    </rPh>
    <rPh sb="61" eb="63">
      <t>カクリツ</t>
    </rPh>
    <rPh sb="67" eb="69">
      <t>シケン</t>
    </rPh>
    <rPh sb="70" eb="71">
      <t>オコナ</t>
    </rPh>
    <rPh sb="73" eb="75">
      <t>ジッシ</t>
    </rPh>
    <rPh sb="75" eb="77">
      <t>キカン</t>
    </rPh>
    <rPh sb="78" eb="80">
      <t>ツウネン</t>
    </rPh>
    <rPh sb="81" eb="84">
      <t>ジネンド</t>
    </rPh>
    <rPh sb="85" eb="88">
      <t>ホンカクテキ</t>
    </rPh>
    <rPh sb="88" eb="90">
      <t>ジッシ</t>
    </rPh>
    <rPh sb="91" eb="93">
      <t>メザ</t>
    </rPh>
    <phoneticPr fontId="1"/>
  </si>
  <si>
    <t>https://town.shibecha.hokkaido.jp/kurashi/kenkou_hukushi/shien_hukushi/files/R6_noriaihire.pdf</t>
  </si>
  <si>
    <t>管理課 車両管理係
015-485-2111(代表)</t>
    <rPh sb="0" eb="3">
      <t>カンリカ</t>
    </rPh>
    <rPh sb="4" eb="6">
      <t>シャリョウ</t>
    </rPh>
    <rPh sb="6" eb="8">
      <t>カンリ</t>
    </rPh>
    <rPh sb="8" eb="9">
      <t>カカ</t>
    </rPh>
    <rPh sb="23" eb="25">
      <t>ダイヒョウ</t>
    </rPh>
    <phoneticPr fontId="1"/>
  </si>
  <si>
    <t>標津町</t>
    <rPh sb="0" eb="3">
      <t>シベツチョウ</t>
    </rPh>
    <phoneticPr fontId="1"/>
  </si>
  <si>
    <t>移動販売サービス事業運営助成金</t>
    <rPh sb="0" eb="2">
      <t>イドウ</t>
    </rPh>
    <rPh sb="2" eb="4">
      <t>ハンバイ</t>
    </rPh>
    <rPh sb="8" eb="10">
      <t>ジギョウ</t>
    </rPh>
    <rPh sb="10" eb="12">
      <t>ウンエイ</t>
    </rPh>
    <rPh sb="12" eb="14">
      <t>ジョセイ</t>
    </rPh>
    <rPh sb="14" eb="15">
      <t>キン</t>
    </rPh>
    <phoneticPr fontId="1"/>
  </si>
  <si>
    <t>商工会が実施する買物支援事業</t>
    <rPh sb="0" eb="3">
      <t>ショウコウカイ</t>
    </rPh>
    <rPh sb="4" eb="6">
      <t>ジッシ</t>
    </rPh>
    <rPh sb="8" eb="10">
      <t>カイモノ</t>
    </rPh>
    <rPh sb="10" eb="12">
      <t>シエン</t>
    </rPh>
    <rPh sb="12" eb="14">
      <t>ジギョウ</t>
    </rPh>
    <phoneticPr fontId="1"/>
  </si>
  <si>
    <t>市街地の他、農村や漁村部の集落巡回販売（買物支援）</t>
    <rPh sb="0" eb="3">
      <t>シガイチ</t>
    </rPh>
    <rPh sb="4" eb="5">
      <t>ホカ</t>
    </rPh>
    <rPh sb="6" eb="8">
      <t>ノウソン</t>
    </rPh>
    <rPh sb="9" eb="11">
      <t>ギョソン</t>
    </rPh>
    <rPh sb="11" eb="12">
      <t>ブ</t>
    </rPh>
    <rPh sb="13" eb="15">
      <t>シュウラク</t>
    </rPh>
    <rPh sb="15" eb="17">
      <t>ジュンカイ</t>
    </rPh>
    <rPh sb="17" eb="19">
      <t>ハンバイ</t>
    </rPh>
    <rPh sb="20" eb="22">
      <t>カイモノ</t>
    </rPh>
    <rPh sb="22" eb="24">
      <t>シエン</t>
    </rPh>
    <phoneticPr fontId="1"/>
  </si>
  <si>
    <t>商工観光課　0153-85-7246</t>
    <rPh sb="0" eb="2">
      <t>ショウコウ</t>
    </rPh>
    <rPh sb="2" eb="5">
      <t>カンコウカ</t>
    </rPh>
    <phoneticPr fontId="1"/>
  </si>
  <si>
    <t>岩内町</t>
    <rPh sb="0" eb="2">
      <t>イワナイ</t>
    </rPh>
    <rPh sb="2" eb="3">
      <t>チョウ</t>
    </rPh>
    <phoneticPr fontId="1"/>
  </si>
  <si>
    <t>訪問介護移送サービス事業</t>
    <rPh sb="0" eb="2">
      <t>ホウモン</t>
    </rPh>
    <rPh sb="2" eb="4">
      <t>カイゴ</t>
    </rPh>
    <rPh sb="4" eb="6">
      <t>イソウ</t>
    </rPh>
    <rPh sb="10" eb="12">
      <t>ジギョウ</t>
    </rPh>
    <phoneticPr fontId="1"/>
  </si>
  <si>
    <t>借上料</t>
    <rPh sb="0" eb="1">
      <t>カ</t>
    </rPh>
    <rPh sb="1" eb="2">
      <t>ア</t>
    </rPh>
    <rPh sb="2" eb="3">
      <t>リョウ</t>
    </rPh>
    <phoneticPr fontId="1"/>
  </si>
  <si>
    <t>訪問介護サービス（介護保険、障害福祉サービス等）を利用する高齢者に対し、民間タクシーによる通院や外出支援（買い物含む）を行い、本人又は介護者の負担を軽減することを目的とする。</t>
    <rPh sb="0" eb="2">
      <t>ホウモン</t>
    </rPh>
    <rPh sb="2" eb="4">
      <t>カイゴ</t>
    </rPh>
    <rPh sb="9" eb="11">
      <t>カイゴ</t>
    </rPh>
    <rPh sb="11" eb="13">
      <t>ホケン</t>
    </rPh>
    <rPh sb="14" eb="16">
      <t>ショウガイ</t>
    </rPh>
    <rPh sb="16" eb="18">
      <t>フクシ</t>
    </rPh>
    <rPh sb="22" eb="23">
      <t>トウ</t>
    </rPh>
    <rPh sb="25" eb="27">
      <t>リヨウ</t>
    </rPh>
    <rPh sb="29" eb="32">
      <t>コウレイシャ</t>
    </rPh>
    <rPh sb="33" eb="34">
      <t>タイ</t>
    </rPh>
    <rPh sb="36" eb="38">
      <t>ミンカン</t>
    </rPh>
    <rPh sb="45" eb="47">
      <t>ツウイン</t>
    </rPh>
    <rPh sb="48" eb="50">
      <t>ガイシュツ</t>
    </rPh>
    <rPh sb="50" eb="52">
      <t>シエン</t>
    </rPh>
    <rPh sb="53" eb="54">
      <t>カ</t>
    </rPh>
    <rPh sb="55" eb="56">
      <t>モノ</t>
    </rPh>
    <rPh sb="56" eb="57">
      <t>フクム</t>
    </rPh>
    <rPh sb="60" eb="61">
      <t>オコナ</t>
    </rPh>
    <rPh sb="63" eb="65">
      <t>ホンニン</t>
    </rPh>
    <rPh sb="65" eb="66">
      <t>マタ</t>
    </rPh>
    <rPh sb="67" eb="70">
      <t>カイゴシャ</t>
    </rPh>
    <rPh sb="71" eb="73">
      <t>フタン</t>
    </rPh>
    <rPh sb="74" eb="76">
      <t>ケイゲン</t>
    </rPh>
    <rPh sb="81" eb="83">
      <t>モクテキ</t>
    </rPh>
    <phoneticPr fontId="1"/>
  </si>
  <si>
    <t>－</t>
  </si>
  <si>
    <t>長寿介護課介護福祉係　　　　　　　　　0135-67-7085</t>
    <rPh sb="0" eb="2">
      <t>チョウジュ</t>
    </rPh>
    <rPh sb="2" eb="4">
      <t>カイゴ</t>
    </rPh>
    <rPh sb="4" eb="5">
      <t>カ</t>
    </rPh>
    <rPh sb="5" eb="7">
      <t>カイゴ</t>
    </rPh>
    <rPh sb="7" eb="9">
      <t>フクシ</t>
    </rPh>
    <rPh sb="9" eb="10">
      <t>カカリ</t>
    </rPh>
    <phoneticPr fontId="1"/>
  </si>
  <si>
    <t>岩内町移動支援事業</t>
    <rPh sb="0" eb="2">
      <t>イワナイ</t>
    </rPh>
    <rPh sb="2" eb="3">
      <t>チョウ</t>
    </rPh>
    <rPh sb="3" eb="5">
      <t>イドウ</t>
    </rPh>
    <rPh sb="5" eb="7">
      <t>シエン</t>
    </rPh>
    <rPh sb="7" eb="9">
      <t>ジギョウ</t>
    </rPh>
    <phoneticPr fontId="1"/>
  </si>
  <si>
    <t>屋外での移動が困難な障がい者等について、外出のための支援を行う。移動の際は事業所車両を用い、障がい者が外出時に必要とする身体介助も受けられる。</t>
    <rPh sb="0" eb="2">
      <t>オクガイ</t>
    </rPh>
    <rPh sb="4" eb="6">
      <t>イドウ</t>
    </rPh>
    <rPh sb="7" eb="9">
      <t>コンナン</t>
    </rPh>
    <rPh sb="10" eb="11">
      <t>ショウ</t>
    </rPh>
    <rPh sb="13" eb="14">
      <t>シャ</t>
    </rPh>
    <rPh sb="14" eb="15">
      <t>トウ</t>
    </rPh>
    <rPh sb="20" eb="22">
      <t>ガイシュツ</t>
    </rPh>
    <rPh sb="26" eb="28">
      <t>シエン</t>
    </rPh>
    <rPh sb="29" eb="30">
      <t>オコナ</t>
    </rPh>
    <rPh sb="32" eb="34">
      <t>イドウ</t>
    </rPh>
    <rPh sb="35" eb="36">
      <t>サイ</t>
    </rPh>
    <rPh sb="37" eb="40">
      <t>ジギョウショ</t>
    </rPh>
    <rPh sb="40" eb="42">
      <t>シャリョウ</t>
    </rPh>
    <rPh sb="43" eb="44">
      <t>モチ</t>
    </rPh>
    <rPh sb="46" eb="47">
      <t>ショウ</t>
    </rPh>
    <rPh sb="49" eb="50">
      <t>シャ</t>
    </rPh>
    <rPh sb="51" eb="53">
      <t>ガイシュツ</t>
    </rPh>
    <rPh sb="53" eb="54">
      <t>ジ</t>
    </rPh>
    <rPh sb="55" eb="57">
      <t>ヒツヨウ</t>
    </rPh>
    <rPh sb="60" eb="62">
      <t>シンタイ</t>
    </rPh>
    <rPh sb="62" eb="64">
      <t>カイジョ</t>
    </rPh>
    <rPh sb="65" eb="66">
      <t>ウ</t>
    </rPh>
    <phoneticPr fontId="1"/>
  </si>
  <si>
    <t>社会福祉課障がい福祉係　　　0135-67-7083</t>
    <rPh sb="0" eb="2">
      <t>シャカイ</t>
    </rPh>
    <rPh sb="2" eb="5">
      <t>フクシカ</t>
    </rPh>
    <rPh sb="5" eb="6">
      <t>ショウ</t>
    </rPh>
    <rPh sb="8" eb="10">
      <t>フクシ</t>
    </rPh>
    <rPh sb="10" eb="11">
      <t>カカリ</t>
    </rPh>
    <phoneticPr fontId="1"/>
  </si>
  <si>
    <t>運転免許証自主返納支援事業</t>
    <rPh sb="0" eb="2">
      <t>ウンテン</t>
    </rPh>
    <rPh sb="2" eb="4">
      <t>メンキョ</t>
    </rPh>
    <rPh sb="4" eb="5">
      <t>ショウ</t>
    </rPh>
    <rPh sb="5" eb="7">
      <t>ジシュ</t>
    </rPh>
    <rPh sb="7" eb="9">
      <t>ヘンノウ</t>
    </rPh>
    <rPh sb="9" eb="11">
      <t>シエン</t>
    </rPh>
    <rPh sb="11" eb="13">
      <t>ジギョウ</t>
    </rPh>
    <phoneticPr fontId="1"/>
  </si>
  <si>
    <t>運転免許証を自主返納された65歳以上の方に対し、いわない循環バス「ノッタライン」及び円山地域乗車タクシーにて共通利用が可能な無料乗車券（取得より1年間有効）または自主返納者と配偶者が利用可能な回数券(50枚)いずれかを交付。</t>
    <rPh sb="0" eb="2">
      <t>ウンテン</t>
    </rPh>
    <rPh sb="2" eb="5">
      <t>メンキョショウ</t>
    </rPh>
    <rPh sb="6" eb="8">
      <t>ジシュ</t>
    </rPh>
    <rPh sb="8" eb="10">
      <t>ヘンノウ</t>
    </rPh>
    <rPh sb="15" eb="16">
      <t>サイ</t>
    </rPh>
    <rPh sb="16" eb="18">
      <t>イジョウ</t>
    </rPh>
    <rPh sb="19" eb="20">
      <t>カタ</t>
    </rPh>
    <rPh sb="21" eb="22">
      <t>タイ</t>
    </rPh>
    <rPh sb="28" eb="30">
      <t>ジュンカン</t>
    </rPh>
    <rPh sb="40" eb="41">
      <t>オヨ</t>
    </rPh>
    <rPh sb="42" eb="44">
      <t>マルヤマ</t>
    </rPh>
    <rPh sb="44" eb="46">
      <t>チイキ</t>
    </rPh>
    <rPh sb="46" eb="48">
      <t>ジョウシャ</t>
    </rPh>
    <rPh sb="54" eb="56">
      <t>キョウツウ</t>
    </rPh>
    <rPh sb="56" eb="58">
      <t>リヨウ</t>
    </rPh>
    <rPh sb="59" eb="61">
      <t>カノウ</t>
    </rPh>
    <rPh sb="62" eb="64">
      <t>ムリョウ</t>
    </rPh>
    <rPh sb="64" eb="66">
      <t>ジョウシャ</t>
    </rPh>
    <rPh sb="66" eb="67">
      <t>ケン</t>
    </rPh>
    <rPh sb="68" eb="70">
      <t>シュトク</t>
    </rPh>
    <rPh sb="73" eb="75">
      <t>ネンカン</t>
    </rPh>
    <rPh sb="75" eb="77">
      <t>ユウコウ</t>
    </rPh>
    <rPh sb="81" eb="83">
      <t>ジシュ</t>
    </rPh>
    <rPh sb="83" eb="85">
      <t>ヘンノウ</t>
    </rPh>
    <rPh sb="85" eb="86">
      <t>シャ</t>
    </rPh>
    <rPh sb="87" eb="90">
      <t>ハイグウシャ</t>
    </rPh>
    <rPh sb="91" eb="93">
      <t>リヨウ</t>
    </rPh>
    <rPh sb="93" eb="95">
      <t>カノウ</t>
    </rPh>
    <rPh sb="96" eb="99">
      <t>カイスウケン</t>
    </rPh>
    <rPh sb="102" eb="103">
      <t>マイ</t>
    </rPh>
    <rPh sb="109" eb="111">
      <t>コウフ</t>
    </rPh>
    <phoneticPr fontId="1"/>
  </si>
  <si>
    <t>https://www.town.iwanai.hokkaido.jp/?p=63310</t>
  </si>
  <si>
    <t>町民生活課生活環境係　　　　　　　　0135-67-7094</t>
    <rPh sb="0" eb="2">
      <t>チョウミン</t>
    </rPh>
    <rPh sb="2" eb="4">
      <t>セイカツ</t>
    </rPh>
    <rPh sb="4" eb="5">
      <t>カ</t>
    </rPh>
    <rPh sb="5" eb="7">
      <t>セイカツ</t>
    </rPh>
    <rPh sb="7" eb="9">
      <t>カンキョウ</t>
    </rPh>
    <rPh sb="9" eb="10">
      <t>カカリ</t>
    </rPh>
    <phoneticPr fontId="1"/>
  </si>
  <si>
    <t>北海道</t>
    <rPh sb="0" eb="3">
      <t>ホッカイドウ</t>
    </rPh>
    <phoneticPr fontId="11"/>
  </si>
  <si>
    <t>室蘭市</t>
  </si>
  <si>
    <t>高齢者外出支援事業</t>
  </si>
  <si>
    <t>買物弱者の支援と位置付けた事業ではないが、公共交通の利用に不便を感じている地域に対する移動支援策として、満70歳以上を対象に公共交通事業者が販売している室蘭市内及び近隣市内の路線バスが1ヶ月乗り放題となる「ふれあいパス」のパス代金の一部を助成している。また、同事業者が発行する「ワンコインパス」を購入することで、市内間の路線バスが１乗車区間が運賃100円で乗車できるよう運賃差額を助成している。更に運転免許を自主返納した方は、初回購入分のふれあいパス又はワンコインパスのパス購入費用を全額助成している。</t>
  </si>
  <si>
    <t>タクシー、バス事業者等</t>
    <rPh sb="7" eb="10">
      <t>ジギョウシャ</t>
    </rPh>
    <rPh sb="10" eb="11">
      <t>トウ</t>
    </rPh>
    <phoneticPr fontId="11"/>
  </si>
  <si>
    <t xml:space="preserve">https://www.city.muroran.lg.jp/welfare/?content=92（市役所HP)
https://www.donanbus.co.jp/ticket/（事業所HP）
</t>
    <rPh sb="51" eb="54">
      <t>シヤクショ</t>
    </rPh>
    <phoneticPr fontId="11"/>
  </si>
  <si>
    <t>高齢福祉課
0143-25-2872</t>
  </si>
  <si>
    <t>地域コミュニティ交通事業</t>
  </si>
  <si>
    <t>買物弱者の支援と位置付けた事業ではないが、公共交通の利用に不便を感じている地域に対する移動支援策として、市の委託事業で運行しているスクールバスに、地域の一般住民混乗を実施。
※混乗に係る委託料増額分の２分の１は町会負担</t>
  </si>
  <si>
    <t>町内会、室蘭市</t>
    <rPh sb="0" eb="3">
      <t>チョウナイカイ</t>
    </rPh>
    <rPh sb="4" eb="7">
      <t>ムロランシ</t>
    </rPh>
    <phoneticPr fontId="11"/>
  </si>
  <si>
    <t>都市政策課
0143-25-2592</t>
  </si>
  <si>
    <t>森町</t>
  </si>
  <si>
    <t>福祉タクシー扶助事業</t>
  </si>
  <si>
    <t>高齢者及び心身に重度の障がいを持つ者で、低所得者が通院や買い物などの日常生活の中でタクシー又はバスを交通手段の一つとして容易に利用できるよう、その料金の一部を助成している。
助成額は年間１２，０００円／人の利用券の助成。</t>
  </si>
  <si>
    <t>保健福祉課
福祉係
01374－7－1085</t>
  </si>
  <si>
    <t>（株）良品計画との連携協定に基づく移動販売の実証</t>
  </si>
  <si>
    <t>当町の農山村地域では過疎化、高齢化による人口減少が小売業の衰退、公共交通の路線廃止にまで及んでおり、買い物弱者問題が顕著な地域である。そのため、地域に役立つ「感じの良い暮らし」を目指している（株）良品計画と連携協定を結び、地域に直接出向き、地域のコミュニティを一緒に活性化することを目的に移動販売を実践している。</t>
  </si>
  <si>
    <t>石狩市</t>
    <rPh sb="0" eb="2">
      <t>イシカリ</t>
    </rPh>
    <rPh sb="2" eb="3">
      <t>シ</t>
    </rPh>
    <phoneticPr fontId="3"/>
  </si>
  <si>
    <t>福祉利用割引券交付事業</t>
    <rPh sb="0" eb="2">
      <t>フクシ</t>
    </rPh>
    <rPh sb="2" eb="4">
      <t>リヨウ</t>
    </rPh>
    <rPh sb="4" eb="6">
      <t>ワリビキ</t>
    </rPh>
    <rPh sb="6" eb="7">
      <t>ケン</t>
    </rPh>
    <rPh sb="7" eb="9">
      <t>コウフ</t>
    </rPh>
    <rPh sb="9" eb="11">
      <t>ジギョウ</t>
    </rPh>
    <phoneticPr fontId="3"/>
  </si>
  <si>
    <t>福祉利用割引券の交付事業</t>
    <rPh sb="0" eb="7">
      <t>フクシリヨウワリビキケン</t>
    </rPh>
    <rPh sb="8" eb="10">
      <t>コウフ</t>
    </rPh>
    <rPh sb="10" eb="12">
      <t>ジギョウ</t>
    </rPh>
    <phoneticPr fontId="1"/>
  </si>
  <si>
    <t>買物弱者の支援と位置付けたものではないが、市内に半年以上居住している７０歳以上の高齢者等に、年間２,０００円分の市内施設で利用出来る割引券または、初乗り運賃相当分のタクシー券３枚を交付
令和３年度より移動販売車でも福祉利用割引券の使用は可能。（R6制度見直し中）</t>
    <rPh sb="124" eb="126">
      <t>セイド</t>
    </rPh>
    <rPh sb="126" eb="128">
      <t>ミナオ</t>
    </rPh>
    <rPh sb="129" eb="130">
      <t>チュウ</t>
    </rPh>
    <phoneticPr fontId="1"/>
  </si>
  <si>
    <t>福祉部高齢者支援課
0133-72-7014</t>
  </si>
  <si>
    <t>石狩市食の自立支援サービス事業</t>
    <rPh sb="0" eb="3">
      <t>イシカリシ</t>
    </rPh>
    <rPh sb="3" eb="4">
      <t>ショク</t>
    </rPh>
    <rPh sb="5" eb="9">
      <t>ジリツシエン</t>
    </rPh>
    <rPh sb="13" eb="15">
      <t>ジギョウ</t>
    </rPh>
    <phoneticPr fontId="1"/>
  </si>
  <si>
    <t>市内に居住する65歳以上の高齢者及び重度障害者に対し、夕食を配達し、安否確認を行う。</t>
    <rPh sb="0" eb="2">
      <t>シナイ</t>
    </rPh>
    <rPh sb="3" eb="5">
      <t>キョジュウ</t>
    </rPh>
    <rPh sb="9" eb="12">
      <t>サイイジョウ</t>
    </rPh>
    <rPh sb="13" eb="16">
      <t>コウレイシャ</t>
    </rPh>
    <rPh sb="16" eb="17">
      <t>オヨ</t>
    </rPh>
    <rPh sb="18" eb="20">
      <t>ジュウド</t>
    </rPh>
    <rPh sb="20" eb="23">
      <t>ショウガイシャ</t>
    </rPh>
    <rPh sb="24" eb="25">
      <t>タイ</t>
    </rPh>
    <rPh sb="27" eb="29">
      <t>ユウショク</t>
    </rPh>
    <rPh sb="30" eb="32">
      <t>ハイタツ</t>
    </rPh>
    <rPh sb="34" eb="38">
      <t>アンピカクニン</t>
    </rPh>
    <rPh sb="39" eb="40">
      <t>オコナ</t>
    </rPh>
    <phoneticPr fontId="1"/>
  </si>
  <si>
    <t>当麻町</t>
    <rPh sb="0" eb="3">
      <t>トウマチョウ</t>
    </rPh>
    <phoneticPr fontId="1"/>
  </si>
  <si>
    <t>高齢者買い物支援事業</t>
    <rPh sb="0" eb="3">
      <t>コウレイシャ</t>
    </rPh>
    <rPh sb="3" eb="4">
      <t>カ</t>
    </rPh>
    <rPh sb="5" eb="10">
      <t>モノシエンジギョウ</t>
    </rPh>
    <phoneticPr fontId="1"/>
  </si>
  <si>
    <t>75歳以上の世帯を対象に、週に1回自宅から店舗までの送迎を行う。</t>
    <rPh sb="2" eb="3">
      <t>サイ</t>
    </rPh>
    <rPh sb="3" eb="5">
      <t>イジョウ</t>
    </rPh>
    <rPh sb="6" eb="8">
      <t>セタイ</t>
    </rPh>
    <rPh sb="9" eb="11">
      <t>タイショウ</t>
    </rPh>
    <rPh sb="13" eb="14">
      <t>シュウ</t>
    </rPh>
    <rPh sb="16" eb="17">
      <t>カイ</t>
    </rPh>
    <rPh sb="17" eb="19">
      <t>ジタク</t>
    </rPh>
    <rPh sb="21" eb="23">
      <t>テンポ</t>
    </rPh>
    <rPh sb="26" eb="28">
      <t>ソウゲイ</t>
    </rPh>
    <rPh sb="29" eb="30">
      <t>オコナ</t>
    </rPh>
    <phoneticPr fontId="1"/>
  </si>
  <si>
    <t>http://www.town.tohma.hokkaido.jp/living/11/02/1984</t>
  </si>
  <si>
    <t>保健福祉課福祉係</t>
    <rPh sb="0" eb="5">
      <t>ホケンフクシカ</t>
    </rPh>
    <rPh sb="5" eb="8">
      <t>フクシカカリ</t>
    </rPh>
    <phoneticPr fontId="1"/>
  </si>
  <si>
    <t>中標津町</t>
  </si>
  <si>
    <t>スクールバス運行委託事業</t>
  </si>
  <si>
    <t>買物弱者の支援と位置づけた事業ではないが、公共交通の利用に不便を感じている地域に対する移動支援策として、町の委託事業で運行しているスクールバスに、地域の一般住民混乗を実施。</t>
  </si>
  <si>
    <t>自治体</t>
    <rPh sb="0" eb="3">
      <t>ジチタイ</t>
    </rPh>
    <phoneticPr fontId="14"/>
  </si>
  <si>
    <t>学校教育課
0153-73-3111</t>
    <rPh sb="0" eb="2">
      <t>ガッコウ</t>
    </rPh>
    <rPh sb="2" eb="4">
      <t>キョウイク</t>
    </rPh>
    <rPh sb="4" eb="5">
      <t>カ</t>
    </rPh>
    <phoneticPr fontId="14"/>
  </si>
  <si>
    <t>歌志内市</t>
    <rPh sb="0" eb="4">
      <t>ウタシナイシ</t>
    </rPh>
    <phoneticPr fontId="1"/>
  </si>
  <si>
    <t>歌志内市高齢者市内おでかけ支援事業</t>
    <rPh sb="0" eb="4">
      <t>ウタシナイシ</t>
    </rPh>
    <rPh sb="4" eb="7">
      <t>コウレイシャ</t>
    </rPh>
    <rPh sb="7" eb="9">
      <t>シナイ</t>
    </rPh>
    <rPh sb="13" eb="15">
      <t>シエン</t>
    </rPh>
    <rPh sb="15" eb="17">
      <t>ジギョウ</t>
    </rPh>
    <phoneticPr fontId="1"/>
  </si>
  <si>
    <t>https://www.city.utashinai.hokkaido.jp/hotnews/detail/00004203.html</t>
  </si>
  <si>
    <t>福祉事業課福祉事業グループ
（TEL:0125-42-3213）</t>
    <rPh sb="0" eb="5">
      <t>フクシジギョウカ</t>
    </rPh>
    <rPh sb="5" eb="9">
      <t>フクシジギョウ</t>
    </rPh>
    <phoneticPr fontId="1"/>
  </si>
  <si>
    <t>歌志内市高齢者外出支援交通機関利用助成事業</t>
    <rPh sb="0" eb="4">
      <t>ウタシナイシ</t>
    </rPh>
    <rPh sb="4" eb="7">
      <t>コウレイシャ</t>
    </rPh>
    <rPh sb="7" eb="9">
      <t>ガイシュツ</t>
    </rPh>
    <rPh sb="9" eb="11">
      <t>シエン</t>
    </rPh>
    <rPh sb="11" eb="13">
      <t>コウツウ</t>
    </rPh>
    <rPh sb="13" eb="15">
      <t>キカン</t>
    </rPh>
    <rPh sb="15" eb="17">
      <t>リヨウ</t>
    </rPh>
    <rPh sb="17" eb="19">
      <t>ジョセイ</t>
    </rPh>
    <rPh sb="19" eb="21">
      <t>ジギョウ</t>
    </rPh>
    <phoneticPr fontId="1"/>
  </si>
  <si>
    <t>歌志内市外出支援サービス事業（高齢者）</t>
    <rPh sb="0" eb="4">
      <t>ウタシナイシ</t>
    </rPh>
    <rPh sb="4" eb="6">
      <t>ガイシュツ</t>
    </rPh>
    <rPh sb="6" eb="8">
      <t>シエン</t>
    </rPh>
    <rPh sb="12" eb="14">
      <t>ジギョウ</t>
    </rPh>
    <rPh sb="15" eb="18">
      <t>コウレイシャ</t>
    </rPh>
    <phoneticPr fontId="1"/>
  </si>
  <si>
    <t>歌志内市外出支援サービス事業（障がい）</t>
    <rPh sb="0" eb="4">
      <t>ウタシナイシ</t>
    </rPh>
    <rPh sb="4" eb="6">
      <t>ガイシュツ</t>
    </rPh>
    <rPh sb="6" eb="8">
      <t>シエン</t>
    </rPh>
    <rPh sb="12" eb="14">
      <t>ジギョウ</t>
    </rPh>
    <rPh sb="15" eb="16">
      <t>ショウ</t>
    </rPh>
    <phoneticPr fontId="1"/>
  </si>
  <si>
    <t>給食宅配サービス</t>
    <rPh sb="0" eb="2">
      <t>キュウショク</t>
    </rPh>
    <rPh sb="2" eb="4">
      <t>タクハイ</t>
    </rPh>
    <phoneticPr fontId="1"/>
  </si>
  <si>
    <t>江別市</t>
    <rPh sb="0" eb="3">
      <t>エベツシ</t>
    </rPh>
    <phoneticPr fontId="1"/>
  </si>
  <si>
    <t>移動販売「おまかせ便カケル」</t>
    <rPh sb="0" eb="2">
      <t>イドウ</t>
    </rPh>
    <rPh sb="2" eb="4">
      <t>ハンバイ</t>
    </rPh>
    <rPh sb="9" eb="10">
      <t>ビン</t>
    </rPh>
    <phoneticPr fontId="1"/>
  </si>
  <si>
    <t>近隣にスーパーがない買物困難地域に住む方のために、さっぽろ連携中枢都市圏まちづくりパートナー協定を締結している生活協同組合コープさっぽろが、食料品などの生活必需品を販売する移動スーパー「おまかせ便カケル」を運行している。</t>
    <rPh sb="17" eb="18">
      <t>ス</t>
    </rPh>
    <rPh sb="19" eb="20">
      <t>カタ</t>
    </rPh>
    <rPh sb="49" eb="51">
      <t>テイケツ</t>
    </rPh>
    <rPh sb="55" eb="61">
      <t>セイカツキョウドウクミアイ</t>
    </rPh>
    <rPh sb="82" eb="84">
      <t>ハンバイ</t>
    </rPh>
    <rPh sb="97" eb="98">
      <t>ビン</t>
    </rPh>
    <rPh sb="103" eb="105">
      <t>ウンコウ</t>
    </rPh>
    <phoneticPr fontId="1"/>
  </si>
  <si>
    <t>生活協同組合コープさっぽろ</t>
    <rPh sb="0" eb="2">
      <t>セイカツ</t>
    </rPh>
    <rPh sb="2" eb="4">
      <t>キョウドウ</t>
    </rPh>
    <rPh sb="4" eb="6">
      <t>クミアイ</t>
    </rPh>
    <phoneticPr fontId="1"/>
  </si>
  <si>
    <t>https://www.sapporo.coop/shopping/store/kakeru/</t>
  </si>
  <si>
    <t>北海道</t>
    <rPh sb="0" eb="3">
      <t>ホッカイドウ</t>
    </rPh>
    <phoneticPr fontId="5"/>
  </si>
  <si>
    <t>士幌町</t>
    <rPh sb="0" eb="3">
      <t>シホロチョウ</t>
    </rPh>
    <phoneticPr fontId="5"/>
  </si>
  <si>
    <t>商工業活性化推進事業</t>
  </si>
  <si>
    <t>町内の空き店舗を利用して事業を開始する商工業者(新設、増設、移転等)に対し、助成。</t>
  </si>
  <si>
    <t>https://www.shihoro.jp/work/detail.php?content=1115</t>
  </si>
  <si>
    <t>産業振興課商工観光労働係
TEL 01564-5-5213</t>
    <rPh sb="11" eb="12">
      <t>カカリ</t>
    </rPh>
    <phoneticPr fontId="5"/>
  </si>
  <si>
    <t>士幌町</t>
    <rPh sb="0" eb="3">
      <t>シホロチョウ</t>
    </rPh>
    <phoneticPr fontId="1"/>
  </si>
  <si>
    <t>士幌町コミュニティバス運行委託業務</t>
  </si>
  <si>
    <t>日常生活で移動困難な交通弱者の通院及び買い物並びに路線バスへの接続等の交通手段を確保することで、公共の福祉と活力に満ちた地域社会の実現に資するため、コミュニティバスを運行。</t>
  </si>
  <si>
    <t>https://www.shihoro.jp/life/detail.php?content=47</t>
  </si>
  <si>
    <t>地域戦略課まちづくり推進係
TEL 01564-5-5212</t>
    <rPh sb="0" eb="5">
      <t>チイキセンリャクカ</t>
    </rPh>
    <rPh sb="10" eb="13">
      <t>スイシンカカリ</t>
    </rPh>
    <phoneticPr fontId="3"/>
  </si>
  <si>
    <t>高齢者等移動支援事業</t>
    <rPh sb="0" eb="10">
      <t>コウレイシャトウイドウシエンジギョウ</t>
    </rPh>
    <phoneticPr fontId="1"/>
  </si>
  <si>
    <t>タクシー、バス等による送迎,</t>
  </si>
  <si>
    <t>買い物、病院等に行くことが困難な自動車運転免許証を保有していない、士幌町在住（地域制限有り）高齢者等および自動車運転免許証を返納した高齢者等に対し、ハイヤー代金の一部を助成。</t>
    <rPh sb="0" eb="1">
      <t>カ</t>
    </rPh>
    <rPh sb="2" eb="3">
      <t>モノ</t>
    </rPh>
    <rPh sb="4" eb="7">
      <t>ビョウインナド</t>
    </rPh>
    <rPh sb="8" eb="9">
      <t>イ</t>
    </rPh>
    <rPh sb="13" eb="15">
      <t>コンナン</t>
    </rPh>
    <rPh sb="16" eb="24">
      <t>ジドウシャウンテンメンキョショウ</t>
    </rPh>
    <rPh sb="25" eb="27">
      <t>ホユウ</t>
    </rPh>
    <rPh sb="33" eb="38">
      <t>シホロチョウザイジュウ</t>
    </rPh>
    <rPh sb="39" eb="43">
      <t>チイキセイゲン</t>
    </rPh>
    <rPh sb="43" eb="44">
      <t>ア</t>
    </rPh>
    <rPh sb="46" eb="50">
      <t>コウレイシャトウ</t>
    </rPh>
    <rPh sb="53" eb="61">
      <t>ジドウシャウンテンメンキョショウ</t>
    </rPh>
    <rPh sb="62" eb="64">
      <t>ヘンノウ</t>
    </rPh>
    <rPh sb="66" eb="70">
      <t>コウレイシャトウ</t>
    </rPh>
    <rPh sb="71" eb="72">
      <t>タイ</t>
    </rPh>
    <rPh sb="78" eb="80">
      <t>ダイキン</t>
    </rPh>
    <rPh sb="81" eb="83">
      <t>イチブ</t>
    </rPh>
    <rPh sb="84" eb="86">
      <t>ジョセイ</t>
    </rPh>
    <phoneticPr fontId="1"/>
  </si>
  <si>
    <t>タクシー、バス事業者等,</t>
  </si>
  <si>
    <t>https://www.shihoro.jp/welfare/detail.php?content=472</t>
  </si>
  <si>
    <t>保健福祉課地域福祉係
TEL　01564-5-2006</t>
    <rPh sb="0" eb="5">
      <t>ホケンフクシカ</t>
    </rPh>
    <rPh sb="5" eb="10">
      <t>チイキフクシガカリ</t>
    </rPh>
    <phoneticPr fontId="1"/>
  </si>
  <si>
    <t>高齢者交通費助成事業</t>
    <rPh sb="0" eb="10">
      <t>コウレイシャコウツウヒジョセイジギョウ</t>
    </rPh>
    <phoneticPr fontId="1"/>
  </si>
  <si>
    <t>町営バス非運行地帯（国道241号線士幌23号バス停以南または、同士幌28号バス停以北）における民間バスの利用に対して、乗車券を発行。</t>
    <rPh sb="0" eb="2">
      <t>チョウエイ</t>
    </rPh>
    <rPh sb="4" eb="9">
      <t>ヒウンコウチタイ</t>
    </rPh>
    <rPh sb="10" eb="12">
      <t>コクドウ</t>
    </rPh>
    <rPh sb="15" eb="17">
      <t>ゴウセン</t>
    </rPh>
    <rPh sb="17" eb="19">
      <t>シホロ</t>
    </rPh>
    <rPh sb="21" eb="22">
      <t>ゴウ</t>
    </rPh>
    <rPh sb="24" eb="25">
      <t>テイ</t>
    </rPh>
    <rPh sb="25" eb="27">
      <t>イナン</t>
    </rPh>
    <rPh sb="31" eb="34">
      <t>ドウシホロ</t>
    </rPh>
    <rPh sb="36" eb="37">
      <t>ゴウ</t>
    </rPh>
    <rPh sb="39" eb="40">
      <t>テイ</t>
    </rPh>
    <rPh sb="40" eb="42">
      <t>イホク</t>
    </rPh>
    <rPh sb="47" eb="49">
      <t>ミンカン</t>
    </rPh>
    <rPh sb="52" eb="54">
      <t>リヨウ</t>
    </rPh>
    <rPh sb="55" eb="56">
      <t>タイ</t>
    </rPh>
    <rPh sb="59" eb="62">
      <t>ジョウシャケン</t>
    </rPh>
    <rPh sb="63" eb="65">
      <t>ハッコウ</t>
    </rPh>
    <phoneticPr fontId="1"/>
  </si>
  <si>
    <t>https://www.shihoro.jp/welfare/detail.php?content=86</t>
  </si>
  <si>
    <t>斜里町</t>
    <rPh sb="0" eb="3">
      <t>シャリチョウ</t>
    </rPh>
    <phoneticPr fontId="1"/>
  </si>
  <si>
    <t>ハイヤー利用助成事業</t>
    <rPh sb="4" eb="6">
      <t>リヨウ</t>
    </rPh>
    <rPh sb="6" eb="8">
      <t>ジョセイ</t>
    </rPh>
    <rPh sb="8" eb="10">
      <t>ジギョウ</t>
    </rPh>
    <phoneticPr fontId="1"/>
  </si>
  <si>
    <t>ハイヤー利用料金助成</t>
    <rPh sb="4" eb="6">
      <t>リヨウ</t>
    </rPh>
    <rPh sb="6" eb="8">
      <t>リョウキン</t>
    </rPh>
    <rPh sb="8" eb="10">
      <t>ジョセイ</t>
    </rPh>
    <phoneticPr fontId="1"/>
  </si>
  <si>
    <t xml:space="preserve">
https://www.town.shari.hokkaido.jp/soshikikarasagasu/juminseikatsuka/juminkatsudokakari/koukyoukoutu/3292.html</t>
  </si>
  <si>
    <t>民生部住民生活課住民活動係</t>
    <rPh sb="0" eb="2">
      <t>ミンセイ</t>
    </rPh>
    <rPh sb="2" eb="3">
      <t>ブ</t>
    </rPh>
    <rPh sb="3" eb="5">
      <t>ジュウミン</t>
    </rPh>
    <rPh sb="5" eb="7">
      <t>セイカツ</t>
    </rPh>
    <rPh sb="7" eb="8">
      <t>カ</t>
    </rPh>
    <rPh sb="8" eb="10">
      <t>ジュウミン</t>
    </rPh>
    <rPh sb="10" eb="12">
      <t>カツドウ</t>
    </rPh>
    <rPh sb="12" eb="13">
      <t>カカリ</t>
    </rPh>
    <phoneticPr fontId="1"/>
  </si>
  <si>
    <t>羅臼町</t>
  </si>
  <si>
    <t>コミュニティーワゴン実証社会実験運行（買い物支援型）</t>
  </si>
  <si>
    <t>北海道</t>
    <rPh sb="0" eb="3">
      <t>ホッカイドウ</t>
    </rPh>
    <phoneticPr fontId="14"/>
  </si>
  <si>
    <t>根室市</t>
    <rPh sb="0" eb="3">
      <t>ネムロシ</t>
    </rPh>
    <phoneticPr fontId="14"/>
  </si>
  <si>
    <t>根室市高齢者運転免許証自主返納奨励事業</t>
    <rPh sb="0" eb="3">
      <t>ネムロシ</t>
    </rPh>
    <rPh sb="3" eb="6">
      <t>コウレイシャ</t>
    </rPh>
    <rPh sb="6" eb="11">
      <t>ウンテンメ</t>
    </rPh>
    <rPh sb="11" eb="15">
      <t>ジシュ</t>
    </rPh>
    <rPh sb="15" eb="17">
      <t>ショウレイ</t>
    </rPh>
    <rPh sb="17" eb="19">
      <t>ジギョウ</t>
    </rPh>
    <phoneticPr fontId="14"/>
  </si>
  <si>
    <t>買物弱者の支援と位置付けた事業ではないが、高齢者が引き起こす交通事故の防止を図るため、運転免許証を自主返納した満７５歳以上の市民に対し、初乗料金相当額分のハイヤー乗車券２０枚を助成している。（連続する三ヶ年度）</t>
    <rPh sb="0" eb="1">
      <t>カ</t>
    </rPh>
    <rPh sb="1" eb="4">
      <t>モノジ</t>
    </rPh>
    <rPh sb="5" eb="7">
      <t>シエン</t>
    </rPh>
    <rPh sb="8" eb="11">
      <t>イチヅ</t>
    </rPh>
    <rPh sb="13" eb="15">
      <t>ジギョウ</t>
    </rPh>
    <rPh sb="21" eb="24">
      <t>コウレイシャ</t>
    </rPh>
    <rPh sb="25" eb="26">
      <t>ヒ</t>
    </rPh>
    <rPh sb="27" eb="28">
      <t>オ</t>
    </rPh>
    <rPh sb="30" eb="35">
      <t>コウツウジ</t>
    </rPh>
    <rPh sb="35" eb="37">
      <t>ボウシ</t>
    </rPh>
    <rPh sb="38" eb="39">
      <t>ハカ</t>
    </rPh>
    <rPh sb="43" eb="48">
      <t>ウンテンメ</t>
    </rPh>
    <rPh sb="49" eb="53">
      <t>ジシュ</t>
    </rPh>
    <rPh sb="55" eb="56">
      <t>マン</t>
    </rPh>
    <rPh sb="58" eb="59">
      <t>サイ</t>
    </rPh>
    <rPh sb="59" eb="61">
      <t>イジョウ</t>
    </rPh>
    <rPh sb="62" eb="64">
      <t>シミン</t>
    </rPh>
    <rPh sb="65" eb="66">
      <t>タイ</t>
    </rPh>
    <rPh sb="70" eb="72">
      <t>リョウキン</t>
    </rPh>
    <rPh sb="72" eb="75">
      <t>ソウト</t>
    </rPh>
    <rPh sb="75" eb="76">
      <t>ブン</t>
    </rPh>
    <rPh sb="81" eb="84">
      <t>ジョウシャケン</t>
    </rPh>
    <rPh sb="86" eb="87">
      <t>マイ</t>
    </rPh>
    <rPh sb="88" eb="90">
      <t>ジョセイ</t>
    </rPh>
    <rPh sb="96" eb="98">
      <t>レンゾク</t>
    </rPh>
    <rPh sb="100" eb="103">
      <t>サンカネン</t>
    </rPh>
    <rPh sb="103" eb="104">
      <t>ド</t>
    </rPh>
    <phoneticPr fontId="14"/>
  </si>
  <si>
    <t>https://www.city.nemuro.hokkaido.jp/lifeinfo/kakuka/shiminfukushibu/seikatsukankyou/gyoumuannai/kotsusshiminseikatutantou/koutsuuannzenn/4359.html</t>
  </si>
  <si>
    <t>生活環境課
0153-23-6111
（内線3153）</t>
    <rPh sb="0" eb="5">
      <t>セイカツカ</t>
    </rPh>
    <rPh sb="20" eb="22">
      <t>ナイセン</t>
    </rPh>
    <phoneticPr fontId="14"/>
  </si>
  <si>
    <t>重度肢体不自由者交通費助成事業</t>
  </si>
  <si>
    <t>障がい者の社会参加促進・福祉増進のため、市内在住の身体障がい者（下肢・体幹・視覚1・2級、心臓・腎臓・呼吸器１級）、知的障がい者（療育手帳A判定）及び精神障がい者（精神障がい者保健福祉手帳１級）、また、その者の介助に伴う介助者について、ハイヤー等を利用する場合の費用の一部を助成する（年額18,000円）</t>
  </si>
  <si>
    <t>タクシー、バス事業者等</t>
    <rPh sb="7" eb="10">
      <t>ジギョウシャ</t>
    </rPh>
    <rPh sb="10" eb="11">
      <t>トウ</t>
    </rPh>
    <phoneticPr fontId="14"/>
  </si>
  <si>
    <t>https://www.city.nemuro.hokkaido.jp/lifeinfo/kakuka/shiminfukushibu/shakaifukushi/gyomuannnai/9/josei/8345.html</t>
  </si>
  <si>
    <t>社会福祉課
0153-23-6111
（内線2112）</t>
    <rPh sb="0" eb="5">
      <t>シャカイフクシカ</t>
    </rPh>
    <rPh sb="20" eb="22">
      <t>ナイセン</t>
    </rPh>
    <phoneticPr fontId="14"/>
  </si>
  <si>
    <t>高齢者バス優待乗車券等交付事業</t>
    <rPh sb="0" eb="3">
      <t>コウレイシャ</t>
    </rPh>
    <rPh sb="5" eb="10">
      <t>ユウタイジョウシャケン</t>
    </rPh>
    <rPh sb="10" eb="11">
      <t>ナド</t>
    </rPh>
    <rPh sb="11" eb="15">
      <t>コウフジギョウ</t>
    </rPh>
    <phoneticPr fontId="14"/>
  </si>
  <si>
    <t>根室市内を運行する路線バス乗車について、1回の乗車につき100円の負担で利用可能となるバス券を交付。バス路線のない地域に対しては、最大24枚のJR乗車券を交付（70歳以上のバスやJRを利用できる身体状況にある方が対象）</t>
    <rPh sb="0" eb="4">
      <t>ネムロシナイ</t>
    </rPh>
    <rPh sb="5" eb="7">
      <t>ウンコウ</t>
    </rPh>
    <rPh sb="9" eb="11">
      <t>ロセン</t>
    </rPh>
    <rPh sb="13" eb="15">
      <t>ジョウシャ</t>
    </rPh>
    <rPh sb="21" eb="22">
      <t>カイ</t>
    </rPh>
    <rPh sb="23" eb="25">
      <t>ジョウシャ</t>
    </rPh>
    <rPh sb="31" eb="32">
      <t>エン</t>
    </rPh>
    <rPh sb="33" eb="35">
      <t>フタン</t>
    </rPh>
    <rPh sb="36" eb="38">
      <t>リヨウ</t>
    </rPh>
    <rPh sb="38" eb="40">
      <t>カノウ</t>
    </rPh>
    <rPh sb="45" eb="46">
      <t>ケン</t>
    </rPh>
    <rPh sb="47" eb="49">
      <t>コウフ</t>
    </rPh>
    <rPh sb="52" eb="54">
      <t>ロセン</t>
    </rPh>
    <rPh sb="57" eb="59">
      <t>チイキ</t>
    </rPh>
    <rPh sb="60" eb="61">
      <t>タイ</t>
    </rPh>
    <rPh sb="65" eb="67">
      <t>サイダイ</t>
    </rPh>
    <rPh sb="69" eb="70">
      <t>マイ</t>
    </rPh>
    <rPh sb="73" eb="76">
      <t>ジョウシャケン</t>
    </rPh>
    <rPh sb="77" eb="79">
      <t>コウフ</t>
    </rPh>
    <rPh sb="82" eb="83">
      <t>サイ</t>
    </rPh>
    <rPh sb="83" eb="85">
      <t>イジョウ</t>
    </rPh>
    <rPh sb="92" eb="94">
      <t>リヨウ</t>
    </rPh>
    <rPh sb="97" eb="101">
      <t>シンタイジョウキョウ</t>
    </rPh>
    <rPh sb="104" eb="105">
      <t>カタ</t>
    </rPh>
    <rPh sb="106" eb="108">
      <t>タイショウ</t>
    </rPh>
    <phoneticPr fontId="14"/>
  </si>
  <si>
    <t>https://www.city.nemuro.hokkaido.jp/lifeinfo/kakuka/shiminfukushibu/kaigofukusi/s/1371.html</t>
  </si>
  <si>
    <t>介護福祉課
0153-23-6111
（内線2164）</t>
    <rPh sb="0" eb="5">
      <t>カイゴフクシカ</t>
    </rPh>
    <rPh sb="20" eb="22">
      <t>ナイセン</t>
    </rPh>
    <phoneticPr fontId="14"/>
  </si>
  <si>
    <t>深川市</t>
    <rPh sb="0" eb="3">
      <t>フカガワシ</t>
    </rPh>
    <phoneticPr fontId="1"/>
  </si>
  <si>
    <t>高齢者バス利用料金助成事業</t>
  </si>
  <si>
    <t>70歳以上の市民を対象に、積極的な社会参加の促進と福祉の増進、買い物の利便性につながる事業として、一定区間の路線バス定額で利用できるよう経費の一部を助成
希望者は利用登録（登録料300円）バスの乗車区間に応じた乗車券（100円～230円）を購入してバスに乗車</t>
    <rPh sb="2" eb="3">
      <t>サイ</t>
    </rPh>
    <rPh sb="3" eb="5">
      <t>イジョウ</t>
    </rPh>
    <rPh sb="6" eb="8">
      <t>シミン</t>
    </rPh>
    <rPh sb="9" eb="11">
      <t>タイショウ</t>
    </rPh>
    <rPh sb="13" eb="16">
      <t>セッキョクテキ</t>
    </rPh>
    <rPh sb="17" eb="19">
      <t>シャカイ</t>
    </rPh>
    <rPh sb="19" eb="21">
      <t>サンカ</t>
    </rPh>
    <rPh sb="22" eb="24">
      <t>ソクシン</t>
    </rPh>
    <rPh sb="25" eb="27">
      <t>フクシ</t>
    </rPh>
    <rPh sb="28" eb="30">
      <t>ゾウシン</t>
    </rPh>
    <rPh sb="31" eb="32">
      <t>カ</t>
    </rPh>
    <rPh sb="33" eb="34">
      <t>モノ</t>
    </rPh>
    <rPh sb="35" eb="38">
      <t>リベンセイ</t>
    </rPh>
    <rPh sb="43" eb="45">
      <t>ジギョウ</t>
    </rPh>
    <rPh sb="49" eb="51">
      <t>イッテイ</t>
    </rPh>
    <rPh sb="51" eb="53">
      <t>クカン</t>
    </rPh>
    <rPh sb="54" eb="56">
      <t>ロセン</t>
    </rPh>
    <rPh sb="58" eb="60">
      <t>テイガク</t>
    </rPh>
    <rPh sb="61" eb="63">
      <t>リヨウ</t>
    </rPh>
    <rPh sb="68" eb="70">
      <t>ケイヒ</t>
    </rPh>
    <rPh sb="71" eb="73">
      <t>イチブ</t>
    </rPh>
    <rPh sb="74" eb="76">
      <t>ジョセイ</t>
    </rPh>
    <rPh sb="77" eb="80">
      <t>キボウシャ</t>
    </rPh>
    <rPh sb="81" eb="83">
      <t>リヨウ</t>
    </rPh>
    <rPh sb="83" eb="85">
      <t>トウロク</t>
    </rPh>
    <rPh sb="86" eb="89">
      <t>トウロクリョウ</t>
    </rPh>
    <rPh sb="92" eb="93">
      <t>エン</t>
    </rPh>
    <rPh sb="97" eb="99">
      <t>ジョウシャ</t>
    </rPh>
    <rPh sb="99" eb="101">
      <t>クカン</t>
    </rPh>
    <rPh sb="102" eb="103">
      <t>オウ</t>
    </rPh>
    <rPh sb="105" eb="107">
      <t>ジョウシャ</t>
    </rPh>
    <rPh sb="107" eb="108">
      <t>ケン</t>
    </rPh>
    <rPh sb="112" eb="113">
      <t>エン</t>
    </rPh>
    <rPh sb="117" eb="118">
      <t>エン</t>
    </rPh>
    <rPh sb="120" eb="122">
      <t>コウニュウ</t>
    </rPh>
    <rPh sb="127" eb="129">
      <t>ジョウシャ</t>
    </rPh>
    <phoneticPr fontId="1"/>
  </si>
  <si>
    <t>https://www.city.fukagawa.lg.jp/cms/section/kourei/ik75k4000000113m.html</t>
  </si>
  <si>
    <t>市民福祉部高齢者支援課介護予防係
0164-26-2644</t>
    <rPh sb="0" eb="2">
      <t>シミン</t>
    </rPh>
    <rPh sb="2" eb="5">
      <t>フクシブ</t>
    </rPh>
    <rPh sb="5" eb="8">
      <t>コウレイシャ</t>
    </rPh>
    <rPh sb="8" eb="11">
      <t>シエンカ</t>
    </rPh>
    <rPh sb="11" eb="15">
      <t>カイゴヨボウ</t>
    </rPh>
    <rPh sb="15" eb="16">
      <t>カカリ</t>
    </rPh>
    <phoneticPr fontId="1"/>
  </si>
  <si>
    <t>深川市</t>
  </si>
  <si>
    <t>介護予防ふれあいサロン普及啓発推進事業
サロン買い物ツアー等移動費助成</t>
    <rPh sb="0" eb="4">
      <t>カイゴヨボウ</t>
    </rPh>
    <rPh sb="11" eb="13">
      <t>フキュウ</t>
    </rPh>
    <rPh sb="13" eb="15">
      <t>ケイハツ</t>
    </rPh>
    <rPh sb="15" eb="17">
      <t>スイシン</t>
    </rPh>
    <rPh sb="17" eb="19">
      <t>ジギョウ</t>
    </rPh>
    <rPh sb="23" eb="24">
      <t>カ</t>
    </rPh>
    <rPh sb="25" eb="26">
      <t>モノ</t>
    </rPh>
    <rPh sb="29" eb="30">
      <t>トウ</t>
    </rPh>
    <rPh sb="30" eb="33">
      <t>イドウヒ</t>
    </rPh>
    <rPh sb="33" eb="35">
      <t>ジョセイ</t>
    </rPh>
    <phoneticPr fontId="1"/>
  </si>
  <si>
    <t>サロンに交通費支給</t>
    <rPh sb="4" eb="7">
      <t>コウツウヒ</t>
    </rPh>
    <rPh sb="7" eb="9">
      <t>シキュウ</t>
    </rPh>
    <phoneticPr fontId="1"/>
  </si>
  <si>
    <t>買い物ツアー等を実施するサロン1か所つき、開催時にかかる「ハイヤー代」等に対し月2,000円、年間24,000を上限に助成金を支給</t>
    <rPh sb="0" eb="1">
      <t>カ</t>
    </rPh>
    <rPh sb="2" eb="3">
      <t>モノ</t>
    </rPh>
    <rPh sb="6" eb="7">
      <t>トウ</t>
    </rPh>
    <rPh sb="8" eb="10">
      <t>ジッシ</t>
    </rPh>
    <rPh sb="17" eb="18">
      <t>ショ</t>
    </rPh>
    <rPh sb="21" eb="24">
      <t>カイサイジ</t>
    </rPh>
    <phoneticPr fontId="1"/>
  </si>
  <si>
    <t>市民福祉部高齢者支援課介護予防係
0164-26-2644</t>
  </si>
  <si>
    <t>長万部町</t>
    <rPh sb="0" eb="4">
      <t>オシャマンベチョウ</t>
    </rPh>
    <phoneticPr fontId="1"/>
  </si>
  <si>
    <t>高齢者及び重度心身障害者タクシー料金助成事業</t>
    <rPh sb="0" eb="3">
      <t>コウレイシャ</t>
    </rPh>
    <rPh sb="3" eb="4">
      <t>オヨ</t>
    </rPh>
    <rPh sb="5" eb="12">
      <t>ジュウドシンシンショウガイシャ</t>
    </rPh>
    <rPh sb="16" eb="18">
      <t>リョウキン</t>
    </rPh>
    <rPh sb="18" eb="20">
      <t>ジョセイ</t>
    </rPh>
    <rPh sb="20" eb="22">
      <t>ジギョウ</t>
    </rPh>
    <phoneticPr fontId="3"/>
  </si>
  <si>
    <t>助成券配布</t>
    <rPh sb="0" eb="5">
      <t>ジョセイケンハイフ</t>
    </rPh>
    <phoneticPr fontId="1"/>
  </si>
  <si>
    <t>買い物弱者支援限定の目的ではないが、本町の住民基本台帳へ登載されている満８０歳以上の高齢者及び、身体障害者手帳所持者（種別限定有）、療育手帳所持者（A判定）の在宅者を対象に、町内限定で使用できるタクシー料金助成券を配布しており、買い物、通院などに利用されている。（年額１２，０００円）</t>
    <rPh sb="0" eb="1">
      <t>カ</t>
    </rPh>
    <rPh sb="2" eb="3">
      <t>モノ</t>
    </rPh>
    <rPh sb="3" eb="5">
      <t>ジャクシャ</t>
    </rPh>
    <rPh sb="5" eb="7">
      <t>シエン</t>
    </rPh>
    <rPh sb="7" eb="9">
      <t>ゲンテイ</t>
    </rPh>
    <rPh sb="10" eb="12">
      <t>モクテキ</t>
    </rPh>
    <rPh sb="18" eb="20">
      <t>ホンチョウ</t>
    </rPh>
    <rPh sb="21" eb="27">
      <t>ジュウミンキホンダイチョウ</t>
    </rPh>
    <rPh sb="28" eb="30">
      <t>トウサイ</t>
    </rPh>
    <rPh sb="35" eb="36">
      <t>マン</t>
    </rPh>
    <rPh sb="38" eb="41">
      <t>サイイジョウ</t>
    </rPh>
    <rPh sb="42" eb="45">
      <t>コウレイシャ</t>
    </rPh>
    <rPh sb="45" eb="46">
      <t>オヨ</t>
    </rPh>
    <rPh sb="55" eb="57">
      <t>ショジ</t>
    </rPh>
    <rPh sb="57" eb="58">
      <t>シャ</t>
    </rPh>
    <rPh sb="59" eb="61">
      <t>シュベツ</t>
    </rPh>
    <rPh sb="61" eb="63">
      <t>ゲンテイ</t>
    </rPh>
    <rPh sb="63" eb="64">
      <t>アリ</t>
    </rPh>
    <rPh sb="66" eb="70">
      <t>リョウイクテチョウ</t>
    </rPh>
    <rPh sb="70" eb="73">
      <t>ショジシャ</t>
    </rPh>
    <rPh sb="75" eb="77">
      <t>ハンテイ</t>
    </rPh>
    <rPh sb="79" eb="82">
      <t>ザイタクシャ</t>
    </rPh>
    <rPh sb="132" eb="134">
      <t>ネンガク</t>
    </rPh>
    <rPh sb="140" eb="141">
      <t>エン</t>
    </rPh>
    <phoneticPr fontId="3"/>
  </si>
  <si>
    <t>なし</t>
  </si>
  <si>
    <t>保健福祉課福祉係　　　　　　　０１３７７－２－２４５４</t>
    <rPh sb="0" eb="5">
      <t>ホケンフクシカ</t>
    </rPh>
    <rPh sb="5" eb="8">
      <t>フクシカカリ</t>
    </rPh>
    <phoneticPr fontId="3"/>
  </si>
  <si>
    <t>老人福祉バス運行事業</t>
    <rPh sb="0" eb="4">
      <t>ロウジンフクシ</t>
    </rPh>
    <rPh sb="6" eb="8">
      <t>ウンコウ</t>
    </rPh>
    <rPh sb="8" eb="10">
      <t>ジギョウ</t>
    </rPh>
    <phoneticPr fontId="3"/>
  </si>
  <si>
    <t>買い物弱者支援限定の目的ではないが、本町に居住している満６０歳以上の方を対象に、老人福祉バスを運行しており、主に買い物、通院での利用者が多く、遠隔地や商店・金融機関の無い地域は増便している。（利用料無料）</t>
    <rPh sb="0" eb="1">
      <t>カ</t>
    </rPh>
    <rPh sb="2" eb="3">
      <t>モノ</t>
    </rPh>
    <rPh sb="3" eb="5">
      <t>ジャクシャ</t>
    </rPh>
    <rPh sb="5" eb="7">
      <t>シエン</t>
    </rPh>
    <rPh sb="7" eb="9">
      <t>ゲンテイ</t>
    </rPh>
    <rPh sb="10" eb="12">
      <t>モクテキ</t>
    </rPh>
    <rPh sb="18" eb="20">
      <t>ホンチョウ</t>
    </rPh>
    <rPh sb="21" eb="23">
      <t>キョジュウ</t>
    </rPh>
    <rPh sb="27" eb="28">
      <t>マン</t>
    </rPh>
    <rPh sb="30" eb="33">
      <t>サイイジョウ</t>
    </rPh>
    <rPh sb="34" eb="35">
      <t>カタ</t>
    </rPh>
    <rPh sb="36" eb="38">
      <t>タイショウ</t>
    </rPh>
    <rPh sb="40" eb="44">
      <t>ロウジンフクシ</t>
    </rPh>
    <rPh sb="47" eb="49">
      <t>ウンコウ</t>
    </rPh>
    <rPh sb="54" eb="55">
      <t>オモ</t>
    </rPh>
    <rPh sb="56" eb="57">
      <t>カ</t>
    </rPh>
    <rPh sb="58" eb="59">
      <t>モノ</t>
    </rPh>
    <rPh sb="60" eb="62">
      <t>ツウイン</t>
    </rPh>
    <rPh sb="64" eb="67">
      <t>リヨウシャ</t>
    </rPh>
    <rPh sb="68" eb="69">
      <t>オオ</t>
    </rPh>
    <rPh sb="71" eb="74">
      <t>エンカクチ</t>
    </rPh>
    <rPh sb="75" eb="77">
      <t>ショウテン</t>
    </rPh>
    <rPh sb="78" eb="82">
      <t>キンユウキカン</t>
    </rPh>
    <rPh sb="83" eb="84">
      <t>ナ</t>
    </rPh>
    <rPh sb="85" eb="87">
      <t>チイキ</t>
    </rPh>
    <rPh sb="88" eb="90">
      <t>ゾウビン</t>
    </rPh>
    <rPh sb="96" eb="99">
      <t>リヨウリョウ</t>
    </rPh>
    <rPh sb="99" eb="101">
      <t>ムリョウ</t>
    </rPh>
    <phoneticPr fontId="3"/>
  </si>
  <si>
    <t>長万部町</t>
    <rPh sb="0" eb="4">
      <t>オシャマンベチョウ</t>
    </rPh>
    <phoneticPr fontId="3"/>
  </si>
  <si>
    <t>移動販売車実証運行支援事業</t>
    <rPh sb="0" eb="5">
      <t>イドウハンバイシャ</t>
    </rPh>
    <rPh sb="5" eb="7">
      <t>ジッショウ</t>
    </rPh>
    <rPh sb="7" eb="9">
      <t>ウンコウ</t>
    </rPh>
    <rPh sb="9" eb="11">
      <t>シエン</t>
    </rPh>
    <rPh sb="11" eb="13">
      <t>ジギョウ</t>
    </rPh>
    <phoneticPr fontId="3"/>
  </si>
  <si>
    <t>長万部町はコープさっぽろが実施する移動販売車の運行について、対象外区域となっていた。店舗がない地域限定となるが、対費用効果などの実証実験に対する経費を負担する。事業の実施に当たっては、長万部町、黒松内町、豊浦町とで組織している「はしっこ同盟」を活用して行っており、R6年度で終了となる見込である。</t>
    <rPh sb="13" eb="15">
      <t>ジッシ</t>
    </rPh>
    <rPh sb="17" eb="22">
      <t>イドウハンバイシャ</t>
    </rPh>
    <rPh sb="23" eb="25">
      <t>ウンコウ</t>
    </rPh>
    <rPh sb="30" eb="33">
      <t>タイショウガイ</t>
    </rPh>
    <rPh sb="33" eb="35">
      <t>クイキ</t>
    </rPh>
    <rPh sb="42" eb="44">
      <t>テンポ</t>
    </rPh>
    <rPh sb="47" eb="49">
      <t>チイキ</t>
    </rPh>
    <rPh sb="49" eb="51">
      <t>ゲンテイ</t>
    </rPh>
    <rPh sb="56" eb="61">
      <t>タイヒヨウコウカ</t>
    </rPh>
    <rPh sb="64" eb="66">
      <t>ジッショウ</t>
    </rPh>
    <rPh sb="66" eb="68">
      <t>ジッケン</t>
    </rPh>
    <rPh sb="69" eb="70">
      <t>タイ</t>
    </rPh>
    <rPh sb="72" eb="74">
      <t>ケイヒ</t>
    </rPh>
    <rPh sb="75" eb="77">
      <t>フタン</t>
    </rPh>
    <rPh sb="80" eb="82">
      <t>ジギョウ</t>
    </rPh>
    <rPh sb="83" eb="85">
      <t>ジッシ</t>
    </rPh>
    <rPh sb="86" eb="87">
      <t>ア</t>
    </rPh>
    <rPh sb="92" eb="96">
      <t>オシャマンベチョウ</t>
    </rPh>
    <rPh sb="97" eb="101">
      <t>クロマツナイチョウ</t>
    </rPh>
    <rPh sb="102" eb="105">
      <t>トヨウラチョウ</t>
    </rPh>
    <rPh sb="107" eb="109">
      <t>ソシキ</t>
    </rPh>
    <rPh sb="118" eb="120">
      <t>ドウメイ</t>
    </rPh>
    <rPh sb="122" eb="124">
      <t>カツヨウ</t>
    </rPh>
    <rPh sb="126" eb="127">
      <t>オコナ</t>
    </rPh>
    <rPh sb="137" eb="139">
      <t>シュウリョウ</t>
    </rPh>
    <rPh sb="142" eb="144">
      <t>ミコミ</t>
    </rPh>
    <phoneticPr fontId="3"/>
  </si>
  <si>
    <t>はしっこ同盟</t>
    <rPh sb="4" eb="6">
      <t>ドウメイ</t>
    </rPh>
    <phoneticPr fontId="1"/>
  </si>
  <si>
    <t>新幹線推進課新幹線・政策推進係　　　　　　　　　　　　　　　　　　０１３７７－２－２４５０</t>
    <rPh sb="0" eb="6">
      <t>シンカンセンスイシンカ</t>
    </rPh>
    <rPh sb="6" eb="9">
      <t>シンカンセン</t>
    </rPh>
    <rPh sb="10" eb="15">
      <t>セイサクスイシンカカリ</t>
    </rPh>
    <phoneticPr fontId="3"/>
  </si>
  <si>
    <t>湧別町</t>
    <rPh sb="0" eb="3">
      <t>ユウベツチョウ</t>
    </rPh>
    <phoneticPr fontId="1"/>
  </si>
  <si>
    <t>高齢者外出支援ハイヤー料金助成事業</t>
    <rPh sb="0" eb="3">
      <t>コウレイシャ</t>
    </rPh>
    <rPh sb="3" eb="5">
      <t>ガイシュツ</t>
    </rPh>
    <rPh sb="5" eb="7">
      <t>シエン</t>
    </rPh>
    <rPh sb="11" eb="13">
      <t>リョウキン</t>
    </rPh>
    <rPh sb="13" eb="17">
      <t>ジョセイジギョウ</t>
    </rPh>
    <phoneticPr fontId="1"/>
  </si>
  <si>
    <t>歩行困難でハイヤーによる通院又は買物等をよぎなくされている65歳以上の高齢者に対し、これに要する費用の一部を助成することにより生活の利便性の向上を図り、積極的な社会参加を促進し生きがいを持てる充実した生活を確保することを目的とする。</t>
    <rPh sb="31" eb="34">
      <t>サイイジョウ</t>
    </rPh>
    <phoneticPr fontId="1"/>
  </si>
  <si>
    <t>https://www.town.yubetsu.lg.jp/administration/welfare/detail.html?content=212</t>
  </si>
  <si>
    <t>福祉課福祉グループ
01586-5-3761</t>
    <rPh sb="0" eb="3">
      <t>フクシカ</t>
    </rPh>
    <rPh sb="3" eb="5">
      <t>フクシ</t>
    </rPh>
    <phoneticPr fontId="3"/>
  </si>
  <si>
    <t>重度身体障がい者ハイヤー料金助成事業</t>
    <rPh sb="0" eb="2">
      <t>ジュウド</t>
    </rPh>
    <rPh sb="2" eb="4">
      <t>シンタイ</t>
    </rPh>
    <rPh sb="4" eb="5">
      <t>ショウ</t>
    </rPh>
    <rPh sb="7" eb="8">
      <t>シャ</t>
    </rPh>
    <rPh sb="12" eb="14">
      <t>リョウキン</t>
    </rPh>
    <rPh sb="14" eb="16">
      <t>ジョセイ</t>
    </rPh>
    <rPh sb="16" eb="18">
      <t>ジギョウ</t>
    </rPh>
    <phoneticPr fontId="1"/>
  </si>
  <si>
    <t>歩行困難でハイヤーによる通院又は買物等をよぎなくされている障害者に対し、これに要する費用の一部を助成することにより障害者の福祉の向上を図ることを目的とする。</t>
  </si>
  <si>
    <t>https://www.town.yubetsu.lg.jp/administration/welfare/detail.html?content=225</t>
  </si>
  <si>
    <t>北海道</t>
    <rPh sb="0" eb="3">
      <t>ホッカイドウ</t>
    </rPh>
    <phoneticPr fontId="15"/>
  </si>
  <si>
    <t>せたな町</t>
    <rPh sb="3" eb="4">
      <t>チョウ</t>
    </rPh>
    <phoneticPr fontId="15"/>
  </si>
  <si>
    <t>重度身体障害者タクシー料金助成事業</t>
    <rPh sb="0" eb="2">
      <t>ジュウド</t>
    </rPh>
    <rPh sb="2" eb="4">
      <t>シンタイ</t>
    </rPh>
    <rPh sb="4" eb="7">
      <t>ショウガイシャ</t>
    </rPh>
    <rPh sb="11" eb="13">
      <t>リョウキン</t>
    </rPh>
    <rPh sb="13" eb="15">
      <t>ジョセイ</t>
    </rPh>
    <rPh sb="15" eb="17">
      <t>ジギョウ</t>
    </rPh>
    <phoneticPr fontId="15"/>
  </si>
  <si>
    <t>ハイヤー会社</t>
  </si>
  <si>
    <t>保健福祉課障がい福祉係0137－84－5984</t>
    <rPh sb="0" eb="2">
      <t>ホケン</t>
    </rPh>
    <rPh sb="2" eb="5">
      <t>フクシカ</t>
    </rPh>
    <rPh sb="5" eb="6">
      <t>ショウ</t>
    </rPh>
    <rPh sb="8" eb="10">
      <t>フクシ</t>
    </rPh>
    <rPh sb="10" eb="11">
      <t>カカリ</t>
    </rPh>
    <phoneticPr fontId="15"/>
  </si>
  <si>
    <t>デマンドバス運行事業</t>
    <rPh sb="6" eb="8">
      <t>ウンコウ</t>
    </rPh>
    <rPh sb="8" eb="10">
      <t>ジギョウ</t>
    </rPh>
    <phoneticPr fontId="15"/>
  </si>
  <si>
    <t>まちづくり推進課
まちづくり推進係
0137-84-5111</t>
    <rPh sb="5" eb="8">
      <t>スイシンカ</t>
    </rPh>
    <rPh sb="14" eb="16">
      <t>スイシン</t>
    </rPh>
    <rPh sb="16" eb="17">
      <t>カカリ</t>
    </rPh>
    <phoneticPr fontId="15"/>
  </si>
  <si>
    <t>北海道</t>
    <rPh sb="0" eb="3">
      <t>ホッカイドウ</t>
    </rPh>
    <phoneticPr fontId="2"/>
  </si>
  <si>
    <t>豊浦町</t>
    <rPh sb="0" eb="3">
      <t>トヨウラチョウ</t>
    </rPh>
    <phoneticPr fontId="2"/>
  </si>
  <si>
    <t>コミュニティバス運行事業</t>
    <rPh sb="8" eb="10">
      <t>ウンコウ</t>
    </rPh>
    <rPh sb="10" eb="12">
      <t>ジギョウ</t>
    </rPh>
    <phoneticPr fontId="2"/>
  </si>
  <si>
    <t>※アイヌ政策推進交付金を活用（アイヌ文様のラッピングを施した車両を運行）</t>
  </si>
  <si>
    <t xml:space="preserve">買物弱者の支援と位置付けた事業ではないが、移動手段を持たない町民が通院や文化活動、コミュニティ活動等に参加するための交通手段を確保することが出来る。
</t>
    <rPh sb="0" eb="1">
      <t>カ</t>
    </rPh>
    <rPh sb="1" eb="2">
      <t>モノ</t>
    </rPh>
    <rPh sb="2" eb="4">
      <t>ジャクシャ</t>
    </rPh>
    <rPh sb="5" eb="7">
      <t>シエン</t>
    </rPh>
    <rPh sb="8" eb="11">
      <t>イチヅ</t>
    </rPh>
    <rPh sb="13" eb="15">
      <t>ジギョウ</t>
    </rPh>
    <rPh sb="49" eb="50">
      <t>トウ</t>
    </rPh>
    <phoneticPr fontId="2"/>
  </si>
  <si>
    <t>政策財政課交通防災係
0142-83-1417</t>
  </si>
  <si>
    <t>幌加内町</t>
    <rPh sb="0" eb="4">
      <t>ホロカナイチョウ</t>
    </rPh>
    <phoneticPr fontId="1"/>
  </si>
  <si>
    <t>幌加内町公共交通運送事業</t>
    <rPh sb="0" eb="4">
      <t>ホロカナイチョウ</t>
    </rPh>
    <rPh sb="4" eb="6">
      <t>コウキョウ</t>
    </rPh>
    <rPh sb="6" eb="8">
      <t>コウツウ</t>
    </rPh>
    <rPh sb="8" eb="10">
      <t>ウンソウ</t>
    </rPh>
    <rPh sb="10" eb="12">
      <t>ジギョウ</t>
    </rPh>
    <phoneticPr fontId="1"/>
  </si>
  <si>
    <t>住民の交通確保のため、幌加内町から旭川市間で運行するデマンドバス事業。
利用料金：1,100円※各種割引あり
運行日：平日のみ運行※土、日、祝日と年末年始（12月31日から1月5日）は運休
便数：午前と午後の2便運行</t>
    <rPh sb="0" eb="2">
      <t>ジュウミン</t>
    </rPh>
    <rPh sb="3" eb="5">
      <t>コウツウ</t>
    </rPh>
    <rPh sb="5" eb="7">
      <t>カクホ</t>
    </rPh>
    <rPh sb="11" eb="15">
      <t>ホロカナイチョウ</t>
    </rPh>
    <rPh sb="17" eb="19">
      <t>アサヒカワ</t>
    </rPh>
    <rPh sb="19" eb="20">
      <t>シ</t>
    </rPh>
    <rPh sb="20" eb="21">
      <t>カン</t>
    </rPh>
    <rPh sb="22" eb="24">
      <t>ウンコウ</t>
    </rPh>
    <rPh sb="32" eb="34">
      <t>ジギョウ</t>
    </rPh>
    <rPh sb="36" eb="40">
      <t>リヨウリョウキン</t>
    </rPh>
    <rPh sb="46" eb="47">
      <t>エン</t>
    </rPh>
    <rPh sb="48" eb="50">
      <t>カクシュ</t>
    </rPh>
    <rPh sb="50" eb="52">
      <t>ワリビキ</t>
    </rPh>
    <rPh sb="55" eb="58">
      <t>ウンコウビ</t>
    </rPh>
    <rPh sb="59" eb="61">
      <t>ヘイジツ</t>
    </rPh>
    <rPh sb="63" eb="65">
      <t>ウンコウ</t>
    </rPh>
    <rPh sb="66" eb="67">
      <t>ド</t>
    </rPh>
    <rPh sb="68" eb="69">
      <t>ニチ</t>
    </rPh>
    <rPh sb="70" eb="72">
      <t>シュクジツ</t>
    </rPh>
    <rPh sb="73" eb="77">
      <t>ネンマツネンシ</t>
    </rPh>
    <rPh sb="80" eb="81">
      <t>ツキ</t>
    </rPh>
    <rPh sb="83" eb="84">
      <t>ニチ</t>
    </rPh>
    <rPh sb="87" eb="88">
      <t>ツキ</t>
    </rPh>
    <rPh sb="89" eb="90">
      <t>ニチ</t>
    </rPh>
    <rPh sb="92" eb="94">
      <t>ウンキュウ</t>
    </rPh>
    <rPh sb="95" eb="97">
      <t>ビンスウ</t>
    </rPh>
    <rPh sb="98" eb="100">
      <t>ゴゼン</t>
    </rPh>
    <rPh sb="101" eb="103">
      <t>ゴゴ</t>
    </rPh>
    <rPh sb="105" eb="106">
      <t>ビン</t>
    </rPh>
    <rPh sb="106" eb="108">
      <t>ウンコウ</t>
    </rPh>
    <phoneticPr fontId="1"/>
  </si>
  <si>
    <t>株式会社士別ハイヤー</t>
    <rPh sb="0" eb="4">
      <t>カブシキガイシャ</t>
    </rPh>
    <rPh sb="4" eb="6">
      <t>シベツ</t>
    </rPh>
    <phoneticPr fontId="1"/>
  </si>
  <si>
    <t>地域振興室
℡0165-35-2121</t>
    <rPh sb="0" eb="2">
      <t>チイキ</t>
    </rPh>
    <rPh sb="2" eb="5">
      <t>シンコウシツ</t>
    </rPh>
    <phoneticPr fontId="1"/>
  </si>
  <si>
    <t>由仁町</t>
  </si>
  <si>
    <t>デマンドタクシー事業</t>
  </si>
  <si>
    <t>買物弱者の支援のみを目的とした事業ではないが、公共交通の利用に不便を感じている住民（高齢者・障がい者）で事前登録した人を対象としてタクシーの混乗を利用することができる。</t>
  </si>
  <si>
    <t>タクシー、バス事業者等</t>
  </si>
  <si>
    <t>https://www.town.yuni.lg.jp/kurashi/fukushi-korei/demand-taxi</t>
  </si>
  <si>
    <t>住民課環境・交通担当
0123-83-3903</t>
  </si>
  <si>
    <t>その他</t>
  </si>
  <si>
    <t>伊達市</t>
    <rPh sb="0" eb="3">
      <t>ダテシ</t>
    </rPh>
    <phoneticPr fontId="1"/>
  </si>
  <si>
    <t>愛乗りタクシー制度</t>
    <rPh sb="0" eb="1">
      <t>アイ</t>
    </rPh>
    <rPh sb="1" eb="2">
      <t>ノ</t>
    </rPh>
    <rPh sb="7" eb="9">
      <t>セイド</t>
    </rPh>
    <phoneticPr fontId="1"/>
  </si>
  <si>
    <t>高齢者の生活の足の確保を目的に、会員制乗合いタクシー事業「愛のりタクシー」を実施しています。
一般タクシーとは違い、格安の料金で利用できる一方で、ほかの利用者と相乗り（乗り合わせ）になる場合があります。
愛のりタクシーは、運行日時内の任意の時間で運行する「通常便」と、決まった時間・便数で運行する「定時便」の2種類で運行しています。</t>
  </si>
  <si>
    <t>https://www.city.date.hokkaido.jp/hotnews/detail/00000603.html</t>
  </si>
  <si>
    <t>清水町</t>
    <rPh sb="0" eb="2">
      <t>シミズ</t>
    </rPh>
    <rPh sb="2" eb="3">
      <t>チョウ</t>
    </rPh>
    <phoneticPr fontId="1"/>
  </si>
  <si>
    <t>移動支援等サービス事業</t>
    <rPh sb="0" eb="2">
      <t>イドウ</t>
    </rPh>
    <rPh sb="2" eb="4">
      <t>シエン</t>
    </rPh>
    <rPh sb="4" eb="5">
      <t>トウ</t>
    </rPh>
    <rPh sb="9" eb="11">
      <t>ジギョウ</t>
    </rPh>
    <phoneticPr fontId="1"/>
  </si>
  <si>
    <t>65歳以上の方を対象に事前に利用登録を行うことで、町内の買い物店舗、金融機関、公共機関まで送迎を行う事業。</t>
    <rPh sb="2" eb="3">
      <t>サイ</t>
    </rPh>
    <rPh sb="3" eb="5">
      <t>イジョウ</t>
    </rPh>
    <rPh sb="6" eb="7">
      <t>カタ</t>
    </rPh>
    <rPh sb="8" eb="10">
      <t>タイショウ</t>
    </rPh>
    <rPh sb="11" eb="13">
      <t>ジゼン</t>
    </rPh>
    <rPh sb="14" eb="16">
      <t>リヨウ</t>
    </rPh>
    <rPh sb="16" eb="18">
      <t>トウロク</t>
    </rPh>
    <rPh sb="19" eb="20">
      <t>オコナ</t>
    </rPh>
    <rPh sb="25" eb="27">
      <t>チョウナイ</t>
    </rPh>
    <rPh sb="28" eb="29">
      <t>カ</t>
    </rPh>
    <rPh sb="30" eb="31">
      <t>モノ</t>
    </rPh>
    <rPh sb="31" eb="33">
      <t>テンポ</t>
    </rPh>
    <rPh sb="34" eb="36">
      <t>キンユウ</t>
    </rPh>
    <rPh sb="36" eb="38">
      <t>キカン</t>
    </rPh>
    <rPh sb="39" eb="41">
      <t>コウキョウ</t>
    </rPh>
    <rPh sb="41" eb="43">
      <t>キカン</t>
    </rPh>
    <rPh sb="45" eb="47">
      <t>ソウゲイ</t>
    </rPh>
    <rPh sb="48" eb="49">
      <t>オコナ</t>
    </rPh>
    <rPh sb="50" eb="52">
      <t>ジギョウ</t>
    </rPh>
    <phoneticPr fontId="1"/>
  </si>
  <si>
    <t>https://www.town.shimizu.hokkaido.jp/living/living09.html</t>
  </si>
  <si>
    <t>企画課企画統計係
0156-62-2114</t>
    <rPh sb="0" eb="3">
      <t>キカクカ</t>
    </rPh>
    <rPh sb="3" eb="5">
      <t>キカク</t>
    </rPh>
    <rPh sb="5" eb="7">
      <t>トウケイ</t>
    </rPh>
    <rPh sb="7" eb="8">
      <t>カカリ</t>
    </rPh>
    <phoneticPr fontId="1"/>
  </si>
  <si>
    <t>様似町</t>
    <rPh sb="0" eb="3">
      <t>サマニチョウ</t>
    </rPh>
    <phoneticPr fontId="1"/>
  </si>
  <si>
    <t>さまに乗合ワゴン（試験運行）事業</t>
    <rPh sb="3" eb="5">
      <t>ノリアイ</t>
    </rPh>
    <rPh sb="9" eb="11">
      <t>シケン</t>
    </rPh>
    <rPh sb="11" eb="13">
      <t>ウンコウ</t>
    </rPh>
    <rPh sb="14" eb="16">
      <t>ジギョウ</t>
    </rPh>
    <phoneticPr fontId="1"/>
  </si>
  <si>
    <t>町内の公共交通空白地域の解消と高齢者等の移動手段を確保するため、事前予約型の乗合ワゴンの試験運行を実施。自宅から町内に2箇所ある乗降場所までの送迎を行い、通院や買い物など、様々な目的で利用が可能。</t>
    <rPh sb="0" eb="2">
      <t>チョウナイ</t>
    </rPh>
    <rPh sb="3" eb="5">
      <t>コウキョウ</t>
    </rPh>
    <rPh sb="5" eb="7">
      <t>コウツウ</t>
    </rPh>
    <rPh sb="7" eb="9">
      <t>クウハク</t>
    </rPh>
    <rPh sb="9" eb="11">
      <t>チイキ</t>
    </rPh>
    <rPh sb="12" eb="14">
      <t>カイショウ</t>
    </rPh>
    <rPh sb="15" eb="18">
      <t>コウレイシャ</t>
    </rPh>
    <rPh sb="18" eb="19">
      <t>トウ</t>
    </rPh>
    <rPh sb="20" eb="22">
      <t>イドウ</t>
    </rPh>
    <rPh sb="22" eb="24">
      <t>シュダン</t>
    </rPh>
    <rPh sb="25" eb="27">
      <t>カクホ</t>
    </rPh>
    <rPh sb="32" eb="34">
      <t>ジゼン</t>
    </rPh>
    <rPh sb="34" eb="36">
      <t>ヨヤク</t>
    </rPh>
    <rPh sb="36" eb="37">
      <t>カタ</t>
    </rPh>
    <rPh sb="38" eb="40">
      <t>ノリアイ</t>
    </rPh>
    <rPh sb="44" eb="46">
      <t>シケン</t>
    </rPh>
    <rPh sb="46" eb="48">
      <t>ウンコウ</t>
    </rPh>
    <rPh sb="49" eb="51">
      <t>ジッシ</t>
    </rPh>
    <rPh sb="52" eb="54">
      <t>ジタク</t>
    </rPh>
    <rPh sb="56" eb="58">
      <t>チョウナイ</t>
    </rPh>
    <rPh sb="60" eb="62">
      <t>カショ</t>
    </rPh>
    <rPh sb="64" eb="66">
      <t>ノリオ</t>
    </rPh>
    <rPh sb="66" eb="68">
      <t>バショ</t>
    </rPh>
    <rPh sb="71" eb="73">
      <t>ソウゲイ</t>
    </rPh>
    <rPh sb="74" eb="75">
      <t>オコナ</t>
    </rPh>
    <rPh sb="77" eb="79">
      <t>ツウイン</t>
    </rPh>
    <rPh sb="80" eb="81">
      <t>カ</t>
    </rPh>
    <rPh sb="82" eb="83">
      <t>モノ</t>
    </rPh>
    <rPh sb="86" eb="88">
      <t>サマザマ</t>
    </rPh>
    <rPh sb="89" eb="91">
      <t>モクテキ</t>
    </rPh>
    <rPh sb="92" eb="94">
      <t>リヨウ</t>
    </rPh>
    <rPh sb="95" eb="97">
      <t>カノウ</t>
    </rPh>
    <phoneticPr fontId="1"/>
  </si>
  <si>
    <t>http://www.samani.jp/news/2024/06/post-944.html</t>
  </si>
  <si>
    <t xml:space="preserve">企画調整課企画係
TEL：0146-36-2122
E-mail：kikakutyouseika@samani.jp </t>
    <rPh sb="0" eb="2">
      <t>キカク</t>
    </rPh>
    <rPh sb="2" eb="4">
      <t>チョウセイ</t>
    </rPh>
    <rPh sb="4" eb="5">
      <t>カ</t>
    </rPh>
    <rPh sb="5" eb="7">
      <t>キカク</t>
    </rPh>
    <rPh sb="7" eb="8">
      <t>カカリ</t>
    </rPh>
    <phoneticPr fontId="1"/>
  </si>
  <si>
    <t>さまにシルバー券交付事業</t>
    <rPh sb="7" eb="8">
      <t>ケン</t>
    </rPh>
    <rPh sb="8" eb="10">
      <t>コウフ</t>
    </rPh>
    <rPh sb="10" eb="11">
      <t>ゴト</t>
    </rPh>
    <rPh sb="11" eb="12">
      <t>ギョウ</t>
    </rPh>
    <phoneticPr fontId="1"/>
  </si>
  <si>
    <t>買物弱者の支援と位置付けた事業ではないが、様似町に住所を有する満70歳以上もしくは身体障害者手帳、療育手帳、精神障害者保健福祉手帳のいずれかを所持する方に、ハイヤー利用に使える1枚500円のシルバー券を交付する。（1人年間48枚まで利用可能）
※アポイ山荘浴場利用券としての使用も可能）</t>
  </si>
  <si>
    <t>様似町保健福祉課0146-36-5511
（様似町保健福祉センター）</t>
    <rPh sb="0" eb="3">
      <t>サマニチョウ</t>
    </rPh>
    <rPh sb="3" eb="5">
      <t>ホケン</t>
    </rPh>
    <rPh sb="5" eb="7">
      <t>フクシ</t>
    </rPh>
    <rPh sb="7" eb="8">
      <t>カ</t>
    </rPh>
    <rPh sb="22" eb="25">
      <t>サマニチョウ</t>
    </rPh>
    <rPh sb="25" eb="27">
      <t>ホケン</t>
    </rPh>
    <rPh sb="27" eb="29">
      <t>フクシ</t>
    </rPh>
    <phoneticPr fontId="1"/>
  </si>
  <si>
    <t>厚真町</t>
    <rPh sb="0" eb="3">
      <t>アツマチョウ</t>
    </rPh>
    <phoneticPr fontId="1"/>
  </si>
  <si>
    <t>暮らしの安心サポート事業</t>
    <rPh sb="0" eb="1">
      <t>ク</t>
    </rPh>
    <rPh sb="4" eb="6">
      <t>アンシン</t>
    </rPh>
    <rPh sb="10" eb="12">
      <t>ジギョウ</t>
    </rPh>
    <phoneticPr fontId="1"/>
  </si>
  <si>
    <t>住宅が店舗から離れている「買い物弱者」を支援するため、公募により決定した事業者に補助金を支出し、見守り機能を有した買い物支援を行う。
事業推進のために、町の公用車として車両を町が購入し、移動販売車としての加工する。</t>
    <rPh sb="0" eb="2">
      <t>ジュウタク</t>
    </rPh>
    <rPh sb="3" eb="5">
      <t>テンポ</t>
    </rPh>
    <rPh sb="7" eb="8">
      <t>ハナ</t>
    </rPh>
    <rPh sb="13" eb="14">
      <t>カ</t>
    </rPh>
    <rPh sb="15" eb="16">
      <t>モノ</t>
    </rPh>
    <rPh sb="16" eb="18">
      <t>ジャクシャ</t>
    </rPh>
    <rPh sb="20" eb="22">
      <t>シエン</t>
    </rPh>
    <rPh sb="27" eb="29">
      <t>コウボ</t>
    </rPh>
    <rPh sb="32" eb="34">
      <t>ケッテイ</t>
    </rPh>
    <rPh sb="36" eb="39">
      <t>ジギョウシャ</t>
    </rPh>
    <rPh sb="40" eb="43">
      <t>ホジョキン</t>
    </rPh>
    <rPh sb="44" eb="46">
      <t>シシュツ</t>
    </rPh>
    <rPh sb="48" eb="50">
      <t>ミマモ</t>
    </rPh>
    <rPh sb="51" eb="53">
      <t>キノウ</t>
    </rPh>
    <rPh sb="54" eb="55">
      <t>ユウ</t>
    </rPh>
    <rPh sb="57" eb="58">
      <t>カ</t>
    </rPh>
    <rPh sb="59" eb="60">
      <t>モノ</t>
    </rPh>
    <rPh sb="60" eb="62">
      <t>シエン</t>
    </rPh>
    <rPh sb="63" eb="64">
      <t>オコナ</t>
    </rPh>
    <rPh sb="67" eb="71">
      <t>ジギョウスイシン</t>
    </rPh>
    <rPh sb="76" eb="77">
      <t>チョウ</t>
    </rPh>
    <rPh sb="78" eb="81">
      <t>コウヨウシャ</t>
    </rPh>
    <rPh sb="84" eb="86">
      <t>シャリョウ</t>
    </rPh>
    <rPh sb="87" eb="88">
      <t>チョウ</t>
    </rPh>
    <rPh sb="89" eb="91">
      <t>コウニュウ</t>
    </rPh>
    <rPh sb="93" eb="95">
      <t>イドウ</t>
    </rPh>
    <rPh sb="95" eb="97">
      <t>ハンバイ</t>
    </rPh>
    <rPh sb="97" eb="98">
      <t>シャ</t>
    </rPh>
    <rPh sb="102" eb="104">
      <t>カコウ</t>
    </rPh>
    <phoneticPr fontId="1"/>
  </si>
  <si>
    <t>https://www.town.atsuma.lg.jp/office/reception/environment/kurashisurport/</t>
  </si>
  <si>
    <t>産業経済課経済G
0145-27-2486</t>
    <rPh sb="0" eb="7">
      <t>サンギョウケイザイカケイザイ</t>
    </rPh>
    <phoneticPr fontId="1"/>
  </si>
  <si>
    <t>北斗市</t>
    <rPh sb="0" eb="3">
      <t>ホクトシ</t>
    </rPh>
    <phoneticPr fontId="3"/>
  </si>
  <si>
    <t>高齢者運転免許証自主返納支援事業</t>
  </si>
  <si>
    <t>1,529</t>
  </si>
  <si>
    <t>タクシー利用券の交付</t>
    <rPh sb="3" eb="5">
      <t>リヨウ</t>
    </rPh>
    <rPh sb="5" eb="6">
      <t>ケン</t>
    </rPh>
    <rPh sb="7" eb="9">
      <t>コウフ</t>
    </rPh>
    <phoneticPr fontId="1"/>
  </si>
  <si>
    <t>買い物弱者対策の位置付けではないが、70歳以上の高齢者で運転免許証を自主的に返納した方に対し、100円相当のタクシー利用券を150枚交付。</t>
    <rPh sb="1" eb="2">
      <t>モノ</t>
    </rPh>
    <rPh sb="2" eb="4">
      <t>ジャクシャ</t>
    </rPh>
    <rPh sb="4" eb="6">
      <t>タイサク</t>
    </rPh>
    <rPh sb="7" eb="9">
      <t>イチ</t>
    </rPh>
    <rPh sb="9" eb="10">
      <t>ツ</t>
    </rPh>
    <rPh sb="65" eb="67">
      <t>コウフ</t>
    </rPh>
    <phoneticPr fontId="5"/>
  </si>
  <si>
    <t>https://www.city.hokuto.hokkaido.jp/docs/3250.html</t>
  </si>
  <si>
    <t>保健福祉課　地域包括ケア推進係
0138-73-3111</t>
    <rPh sb="0" eb="1">
      <t>ホケン</t>
    </rPh>
    <rPh sb="1" eb="3">
      <t>フクシ</t>
    </rPh>
    <rPh sb="3" eb="4">
      <t>カ</t>
    </rPh>
    <rPh sb="5" eb="7">
      <t>チイキ</t>
    </rPh>
    <rPh sb="7" eb="9">
      <t>ホウカツ</t>
    </rPh>
    <rPh sb="11" eb="13">
      <t>スイシン</t>
    </rPh>
    <rPh sb="13" eb="14">
      <t>カカリ</t>
    </rPh>
    <phoneticPr fontId="5"/>
  </si>
  <si>
    <t>巡回ワゴン運行事業</t>
    <rPh sb="5" eb="7">
      <t>ウンコウ</t>
    </rPh>
    <rPh sb="7" eb="9">
      <t>ジギョウ</t>
    </rPh>
    <phoneticPr fontId="3"/>
  </si>
  <si>
    <t>鉄道やバスを利用しにくい地域について、買い物や通院といった日常生活に必要な移動を確保するために運行。</t>
    <rPh sb="47" eb="49">
      <t>ウンコウ</t>
    </rPh>
    <phoneticPr fontId="5"/>
  </si>
  <si>
    <t>https://www.city.hokuto.hokkaido.jp/docs/11098.html</t>
  </si>
  <si>
    <t>企画課　企画係
0138-73-3111</t>
    <rPh sb="0" eb="2">
      <t>キカク</t>
    </rPh>
    <rPh sb="2" eb="3">
      <t>カ</t>
    </rPh>
    <rPh sb="4" eb="6">
      <t>キカク</t>
    </rPh>
    <rPh sb="6" eb="7">
      <t>ガカリ</t>
    </rPh>
    <phoneticPr fontId="5"/>
  </si>
  <si>
    <t>厚岸町</t>
    <rPh sb="0" eb="3">
      <t>アッケシチョウ</t>
    </rPh>
    <phoneticPr fontId="1"/>
  </si>
  <si>
    <t>厚岸町デマンドバス</t>
    <rPh sb="0" eb="3">
      <t>アッケシチョウ</t>
    </rPh>
    <phoneticPr fontId="1"/>
  </si>
  <si>
    <t>買物弱者の支援と位置づけた事業ではないが、町民の日常生活を支える交通手段の確保を図るため、町内路線バス会社及びハイヤー会社へ委託し、デマンドバスの運行を実施。</t>
    <rPh sb="0" eb="1">
      <t>カ</t>
    </rPh>
    <rPh sb="1" eb="2">
      <t>モノ</t>
    </rPh>
    <rPh sb="2" eb="4">
      <t>ジャクシャ</t>
    </rPh>
    <rPh sb="5" eb="7">
      <t>シエン</t>
    </rPh>
    <rPh sb="8" eb="10">
      <t>イチ</t>
    </rPh>
    <rPh sb="13" eb="15">
      <t>ジギョウ</t>
    </rPh>
    <rPh sb="21" eb="23">
      <t>チョウミン</t>
    </rPh>
    <rPh sb="24" eb="26">
      <t>ニチジョウ</t>
    </rPh>
    <rPh sb="26" eb="28">
      <t>セイカツ</t>
    </rPh>
    <rPh sb="29" eb="30">
      <t>ササ</t>
    </rPh>
    <rPh sb="32" eb="34">
      <t>コウツウ</t>
    </rPh>
    <rPh sb="34" eb="36">
      <t>シュダン</t>
    </rPh>
    <rPh sb="37" eb="39">
      <t>カクホ</t>
    </rPh>
    <rPh sb="40" eb="41">
      <t>ハカ</t>
    </rPh>
    <rPh sb="45" eb="47">
      <t>チョウナイ</t>
    </rPh>
    <rPh sb="47" eb="49">
      <t>ロセン</t>
    </rPh>
    <rPh sb="51" eb="53">
      <t>カイシャ</t>
    </rPh>
    <rPh sb="53" eb="54">
      <t>オヨ</t>
    </rPh>
    <rPh sb="59" eb="61">
      <t>カイシャ</t>
    </rPh>
    <rPh sb="62" eb="64">
      <t>イタク</t>
    </rPh>
    <rPh sb="73" eb="75">
      <t>ウンコウ</t>
    </rPh>
    <rPh sb="76" eb="78">
      <t>ジッシ</t>
    </rPh>
    <phoneticPr fontId="1"/>
  </si>
  <si>
    <t>https://www.akkeshi-town.jp/kurashi/sumai/traffic/demandbus/</t>
  </si>
  <si>
    <t>町民課自治振興係
0153-52-3131</t>
    <rPh sb="0" eb="8">
      <t>チョウミンカジチシンコウカカリ</t>
    </rPh>
    <phoneticPr fontId="1"/>
  </si>
  <si>
    <t>スクールバスの住民利用</t>
    <rPh sb="7" eb="9">
      <t>ジュウミン</t>
    </rPh>
    <rPh sb="9" eb="11">
      <t>リヨウ</t>
    </rPh>
    <phoneticPr fontId="1"/>
  </si>
  <si>
    <t>買物弱者の支援と位置づけた事業ではないが、町民の日常生活を支える交通手段の確保を図るため、町教育委員会の委託事業で運行しているスクールバスに、地域の一般住民の混乗を実施。</t>
    <rPh sb="0" eb="1">
      <t>カ</t>
    </rPh>
    <rPh sb="1" eb="2">
      <t>モノ</t>
    </rPh>
    <rPh sb="2" eb="4">
      <t>ジャクシャ</t>
    </rPh>
    <rPh sb="5" eb="7">
      <t>シエン</t>
    </rPh>
    <rPh sb="8" eb="10">
      <t>イチ</t>
    </rPh>
    <rPh sb="13" eb="15">
      <t>ジギョウ</t>
    </rPh>
    <rPh sb="21" eb="23">
      <t>チョウミン</t>
    </rPh>
    <rPh sb="24" eb="26">
      <t>ニチジョウ</t>
    </rPh>
    <rPh sb="26" eb="28">
      <t>セイカツ</t>
    </rPh>
    <rPh sb="29" eb="30">
      <t>ササ</t>
    </rPh>
    <rPh sb="32" eb="34">
      <t>コウツウ</t>
    </rPh>
    <rPh sb="34" eb="36">
      <t>シュダン</t>
    </rPh>
    <rPh sb="37" eb="39">
      <t>カクホ</t>
    </rPh>
    <rPh sb="40" eb="41">
      <t>ハカ</t>
    </rPh>
    <rPh sb="45" eb="46">
      <t>チョウ</t>
    </rPh>
    <rPh sb="46" eb="48">
      <t>キョウイク</t>
    </rPh>
    <rPh sb="48" eb="51">
      <t>イインカイ</t>
    </rPh>
    <rPh sb="52" eb="54">
      <t>イタク</t>
    </rPh>
    <rPh sb="54" eb="56">
      <t>ジギョウ</t>
    </rPh>
    <rPh sb="57" eb="59">
      <t>ウンコウ</t>
    </rPh>
    <rPh sb="71" eb="73">
      <t>チイキ</t>
    </rPh>
    <rPh sb="74" eb="76">
      <t>イッパン</t>
    </rPh>
    <rPh sb="76" eb="78">
      <t>ジュウミン</t>
    </rPh>
    <rPh sb="79" eb="80">
      <t>コ</t>
    </rPh>
    <rPh sb="80" eb="81">
      <t>ノ</t>
    </rPh>
    <rPh sb="82" eb="84">
      <t>ジッシ</t>
    </rPh>
    <phoneticPr fontId="1"/>
  </si>
  <si>
    <t>浦河町</t>
    <rPh sb="0" eb="3">
      <t>ウラカワチョウ</t>
    </rPh>
    <phoneticPr fontId="1"/>
  </si>
  <si>
    <t>無料配達「おなじみ屋」</t>
    <rPh sb="0" eb="2">
      <t>ムリョウ</t>
    </rPh>
    <rPh sb="2" eb="4">
      <t>ハイタツ</t>
    </rPh>
    <rPh sb="9" eb="10">
      <t>ヤ</t>
    </rPh>
    <phoneticPr fontId="1"/>
  </si>
  <si>
    <t>商店街が取り組む共同配達事業への支援</t>
    <rPh sb="0" eb="3">
      <t>ショウテンガイ</t>
    </rPh>
    <rPh sb="4" eb="5">
      <t>ト</t>
    </rPh>
    <rPh sb="6" eb="7">
      <t>ク</t>
    </rPh>
    <rPh sb="8" eb="10">
      <t>キョウドウ</t>
    </rPh>
    <rPh sb="10" eb="12">
      <t>ハイタツ</t>
    </rPh>
    <rPh sb="12" eb="14">
      <t>ジギョウ</t>
    </rPh>
    <rPh sb="16" eb="18">
      <t>シエン</t>
    </rPh>
    <phoneticPr fontId="1"/>
  </si>
  <si>
    <t>浦河町中心市街地活性化対策協議会</t>
    <rPh sb="0" eb="3">
      <t>ウラカワチョウ</t>
    </rPh>
    <rPh sb="3" eb="5">
      <t>チュウシン</t>
    </rPh>
    <rPh sb="5" eb="8">
      <t>シガイチ</t>
    </rPh>
    <rPh sb="8" eb="11">
      <t>カッセイカ</t>
    </rPh>
    <rPh sb="11" eb="13">
      <t>タイサク</t>
    </rPh>
    <rPh sb="13" eb="16">
      <t>キョウギカイ</t>
    </rPh>
    <phoneticPr fontId="1"/>
  </si>
  <si>
    <t>商工観光課
0146-26-9014</t>
    <rPh sb="0" eb="2">
      <t>ショウコウ</t>
    </rPh>
    <rPh sb="2" eb="5">
      <t>カンコウカ</t>
    </rPh>
    <phoneticPr fontId="1"/>
  </si>
  <si>
    <t>うらかわシニアパスポート</t>
  </si>
  <si>
    <t>住民への交通費交付,</t>
  </si>
  <si>
    <t>町内に居住する70歳以上を対象に、町内区間の路線バスを無制限・無料で利用できるパスポートを交付</t>
    <rPh sb="0" eb="2">
      <t>チョウナイ</t>
    </rPh>
    <rPh sb="3" eb="5">
      <t>キョジュウ</t>
    </rPh>
    <rPh sb="9" eb="12">
      <t>サイイジョウ</t>
    </rPh>
    <rPh sb="13" eb="15">
      <t>タイショウ</t>
    </rPh>
    <rPh sb="17" eb="19">
      <t>チョウナイ</t>
    </rPh>
    <rPh sb="19" eb="21">
      <t>クカン</t>
    </rPh>
    <rPh sb="22" eb="24">
      <t>ロセン</t>
    </rPh>
    <rPh sb="27" eb="30">
      <t>ムセイゲン</t>
    </rPh>
    <rPh sb="31" eb="33">
      <t>ムリョウ</t>
    </rPh>
    <rPh sb="34" eb="36">
      <t>リヨウ</t>
    </rPh>
    <rPh sb="45" eb="47">
      <t>コウフ</t>
    </rPh>
    <phoneticPr fontId="1"/>
  </si>
  <si>
    <t>自治体,</t>
  </si>
  <si>
    <t>https://www.town.urakawa.hokkaido.jp/gyosei/welfare/?content=2437</t>
  </si>
  <si>
    <t>保健福祉課高齢化対策係
0146-22-7735</t>
    <rPh sb="0" eb="2">
      <t>ホケン</t>
    </rPh>
    <rPh sb="2" eb="5">
      <t>フクシカ</t>
    </rPh>
    <rPh sb="5" eb="8">
      <t>コウレイカ</t>
    </rPh>
    <rPh sb="8" eb="10">
      <t>タイサク</t>
    </rPh>
    <rPh sb="10" eb="11">
      <t>カカリ</t>
    </rPh>
    <phoneticPr fontId="1"/>
  </si>
  <si>
    <t>浦河町乗合バス</t>
    <rPh sb="0" eb="3">
      <t>ウラカワチョウ</t>
    </rPh>
    <rPh sb="3" eb="5">
      <t>ノリアイ</t>
    </rPh>
    <phoneticPr fontId="1"/>
  </si>
  <si>
    <t>通院、買い物の足の確保のため、公共交通空白地域から市街地への予約制乗合バスの試験運行を実施
※事業費の4/5はアイヌ政策推進交付金を活用</t>
    <rPh sb="0" eb="2">
      <t>ツウイン</t>
    </rPh>
    <rPh sb="3" eb="4">
      <t>カ</t>
    </rPh>
    <rPh sb="5" eb="6">
      <t>モノ</t>
    </rPh>
    <rPh sb="7" eb="8">
      <t>アシ</t>
    </rPh>
    <rPh sb="9" eb="11">
      <t>カクホ</t>
    </rPh>
    <rPh sb="15" eb="17">
      <t>コウキョウ</t>
    </rPh>
    <rPh sb="17" eb="19">
      <t>コウツウ</t>
    </rPh>
    <rPh sb="19" eb="21">
      <t>クウハク</t>
    </rPh>
    <rPh sb="21" eb="23">
      <t>チイキ</t>
    </rPh>
    <rPh sb="25" eb="28">
      <t>シガイチ</t>
    </rPh>
    <rPh sb="30" eb="33">
      <t>ヨヤクセイ</t>
    </rPh>
    <rPh sb="33" eb="35">
      <t>ノリアイ</t>
    </rPh>
    <rPh sb="38" eb="40">
      <t>シケン</t>
    </rPh>
    <rPh sb="40" eb="42">
      <t>ウンコウ</t>
    </rPh>
    <rPh sb="43" eb="45">
      <t>ジッシ</t>
    </rPh>
    <rPh sb="47" eb="50">
      <t>ジギョウヒ</t>
    </rPh>
    <rPh sb="58" eb="60">
      <t>セイサク</t>
    </rPh>
    <rPh sb="60" eb="62">
      <t>スイシン</t>
    </rPh>
    <rPh sb="62" eb="65">
      <t>コウフキン</t>
    </rPh>
    <rPh sb="66" eb="68">
      <t>カツヨウ</t>
    </rPh>
    <phoneticPr fontId="1"/>
  </si>
  <si>
    <t>https://www.town.urakawa.hokkaido.jp/gyosei/administration/?content=865</t>
  </si>
  <si>
    <t>企画課
0146-26-9212</t>
    <rPh sb="0" eb="2">
      <t>キカク</t>
    </rPh>
    <rPh sb="2" eb="3">
      <t>カ</t>
    </rPh>
    <phoneticPr fontId="1"/>
  </si>
  <si>
    <t>剣淵町</t>
    <rPh sb="0" eb="3">
      <t>ケンブチチョウ</t>
    </rPh>
    <phoneticPr fontId="15"/>
  </si>
  <si>
    <t>デマンド型乗合自動車運行業務</t>
    <rPh sb="4" eb="5">
      <t>ガタ</t>
    </rPh>
    <rPh sb="5" eb="6">
      <t>ノ</t>
    </rPh>
    <rPh sb="6" eb="7">
      <t>ア</t>
    </rPh>
    <rPh sb="7" eb="10">
      <t>ジドウシャ</t>
    </rPh>
    <rPh sb="10" eb="12">
      <t>ウンコウ</t>
    </rPh>
    <rPh sb="12" eb="14">
      <t>ギョウム</t>
    </rPh>
    <phoneticPr fontId="15"/>
  </si>
  <si>
    <t>7757</t>
  </si>
  <si>
    <t>'利用登録者の自宅と連絡施設の間を運行。連絡施設には買物可能な施設も含まれている。</t>
  </si>
  <si>
    <t>総務課
企画財政広報グループ
0165-26-9021</t>
    <rPh sb="0" eb="3">
      <t>ソウムカ</t>
    </rPh>
    <rPh sb="4" eb="6">
      <t>キカク</t>
    </rPh>
    <rPh sb="6" eb="8">
      <t>ザイセイ</t>
    </rPh>
    <rPh sb="8" eb="10">
      <t>コウホウ</t>
    </rPh>
    <phoneticPr fontId="15"/>
  </si>
  <si>
    <t>新冠町</t>
    <rPh sb="0" eb="2">
      <t>ニイカップ</t>
    </rPh>
    <rPh sb="2" eb="3">
      <t>マチ</t>
    </rPh>
    <phoneticPr fontId="1"/>
  </si>
  <si>
    <t>高齢者等買物支援事業</t>
    <rPh sb="0" eb="3">
      <t>コウレイシャ</t>
    </rPh>
    <rPh sb="3" eb="4">
      <t>トウ</t>
    </rPh>
    <rPh sb="4" eb="6">
      <t>カイモノ</t>
    </rPh>
    <rPh sb="6" eb="8">
      <t>シエン</t>
    </rPh>
    <rPh sb="8" eb="10">
      <t>ジギョウ</t>
    </rPh>
    <phoneticPr fontId="1"/>
  </si>
  <si>
    <t>買物支援（代行、送迎、宅配等）、配食サービス,_x000D_
移動販売事業,</t>
  </si>
  <si>
    <t>事業実施する新冠町商工会では、宅配等を希望する高齢者（65歳以上）より事前に電話等で利用登録し、希望する商品の宅配及び移動販売を実施。また、訪問時に安否確認を行い異変があった際は家族や役場に連絡する体制を備えている。運営経費は町が補助金により商工会へ交付。</t>
    <rPh sb="0" eb="2">
      <t>ジギョウ</t>
    </rPh>
    <rPh sb="2" eb="4">
      <t>ジッシ</t>
    </rPh>
    <rPh sb="6" eb="8">
      <t>ニイカップ</t>
    </rPh>
    <rPh sb="8" eb="9">
      <t>マチ</t>
    </rPh>
    <rPh sb="9" eb="11">
      <t>ショウコウ</t>
    </rPh>
    <rPh sb="11" eb="12">
      <t>カイ</t>
    </rPh>
    <rPh sb="15" eb="17">
      <t>タクハイ</t>
    </rPh>
    <rPh sb="17" eb="18">
      <t>トウ</t>
    </rPh>
    <rPh sb="19" eb="21">
      <t>キボウ</t>
    </rPh>
    <rPh sb="23" eb="26">
      <t>コウレイシャ</t>
    </rPh>
    <rPh sb="29" eb="30">
      <t>サイ</t>
    </rPh>
    <rPh sb="30" eb="32">
      <t>イジョウ</t>
    </rPh>
    <rPh sb="35" eb="37">
      <t>ジゼン</t>
    </rPh>
    <rPh sb="38" eb="40">
      <t>デンワ</t>
    </rPh>
    <rPh sb="40" eb="41">
      <t>トウ</t>
    </rPh>
    <rPh sb="42" eb="44">
      <t>リヨウ</t>
    </rPh>
    <rPh sb="44" eb="46">
      <t>トウロク</t>
    </rPh>
    <rPh sb="48" eb="50">
      <t>キボウ</t>
    </rPh>
    <rPh sb="52" eb="54">
      <t>ショウヒン</t>
    </rPh>
    <rPh sb="55" eb="57">
      <t>タクハイ</t>
    </rPh>
    <rPh sb="57" eb="58">
      <t>オヨ</t>
    </rPh>
    <rPh sb="59" eb="61">
      <t>イドウ</t>
    </rPh>
    <rPh sb="61" eb="63">
      <t>ハンバイ</t>
    </rPh>
    <rPh sb="64" eb="66">
      <t>ジッシ</t>
    </rPh>
    <rPh sb="70" eb="72">
      <t>ホウモン</t>
    </rPh>
    <rPh sb="72" eb="73">
      <t>ジ</t>
    </rPh>
    <rPh sb="74" eb="76">
      <t>アンピ</t>
    </rPh>
    <rPh sb="76" eb="78">
      <t>カクニン</t>
    </rPh>
    <rPh sb="79" eb="80">
      <t>オコナ</t>
    </rPh>
    <rPh sb="81" eb="83">
      <t>イヘン</t>
    </rPh>
    <rPh sb="87" eb="88">
      <t>サイ</t>
    </rPh>
    <rPh sb="89" eb="91">
      <t>カゾク</t>
    </rPh>
    <rPh sb="92" eb="94">
      <t>ヤクバ</t>
    </rPh>
    <rPh sb="95" eb="97">
      <t>レンラク</t>
    </rPh>
    <rPh sb="99" eb="101">
      <t>タイセイ</t>
    </rPh>
    <rPh sb="102" eb="103">
      <t>ソナ</t>
    </rPh>
    <rPh sb="108" eb="110">
      <t>ウンエイ</t>
    </rPh>
    <rPh sb="110" eb="112">
      <t>ケイヒ</t>
    </rPh>
    <rPh sb="113" eb="114">
      <t>マチ</t>
    </rPh>
    <rPh sb="115" eb="118">
      <t>ホジョキン</t>
    </rPh>
    <rPh sb="121" eb="123">
      <t>ショウコウ</t>
    </rPh>
    <rPh sb="123" eb="124">
      <t>カイ</t>
    </rPh>
    <rPh sb="125" eb="127">
      <t>コウフ</t>
    </rPh>
    <phoneticPr fontId="1"/>
  </si>
  <si>
    <t>商工会・商工会議所,</t>
  </si>
  <si>
    <t xml:space="preserve">chouminfukushi@niikappu.jp
</t>
  </si>
  <si>
    <t>保健福祉課直通　　　　　　0146-47-2113</t>
    <rPh sb="0" eb="2">
      <t>ホケン</t>
    </rPh>
    <rPh sb="2" eb="4">
      <t>フクシ</t>
    </rPh>
    <rPh sb="4" eb="5">
      <t>カ</t>
    </rPh>
    <rPh sb="5" eb="7">
      <t>チョクツウ</t>
    </rPh>
    <phoneticPr fontId="1"/>
  </si>
  <si>
    <t>仁木町</t>
    <rPh sb="0" eb="3">
      <t>ニキチョウ</t>
    </rPh>
    <phoneticPr fontId="14"/>
  </si>
  <si>
    <t>コミュニティバス運行事業</t>
    <rPh sb="8" eb="12">
      <t>ウンコウ</t>
    </rPh>
    <phoneticPr fontId="14"/>
  </si>
  <si>
    <t>買物弱者の支援と位置づけた事業ではないが、廃止となったバス路線に切り替え、住民の通院、買い物などの日常生活の交通手段としてコミュニティバスを運行している。</t>
    <rPh sb="0" eb="2">
      <t>カイモノ</t>
    </rPh>
    <rPh sb="2" eb="4">
      <t>ジャクシャ</t>
    </rPh>
    <rPh sb="5" eb="7">
      <t>シエン</t>
    </rPh>
    <rPh sb="8" eb="10">
      <t>イチ</t>
    </rPh>
    <rPh sb="13" eb="15">
      <t>ジギョウ</t>
    </rPh>
    <rPh sb="21" eb="23">
      <t>ハイシ</t>
    </rPh>
    <rPh sb="29" eb="31">
      <t>ロ</t>
    </rPh>
    <rPh sb="32" eb="33">
      <t>キ</t>
    </rPh>
    <rPh sb="34" eb="35">
      <t>カ</t>
    </rPh>
    <rPh sb="37" eb="39">
      <t>ジュウミン</t>
    </rPh>
    <rPh sb="40" eb="42">
      <t>ツウイン</t>
    </rPh>
    <rPh sb="43" eb="44">
      <t>カ</t>
    </rPh>
    <rPh sb="45" eb="46">
      <t>モノ</t>
    </rPh>
    <rPh sb="49" eb="53">
      <t>ニチジ</t>
    </rPh>
    <rPh sb="54" eb="58">
      <t>コウツウ</t>
    </rPh>
    <rPh sb="70" eb="72">
      <t>ウンコウ</t>
    </rPh>
    <phoneticPr fontId="14"/>
  </si>
  <si>
    <t>企画課未来創生係
0135-32-3953</t>
    <rPh sb="0" eb="3">
      <t>キカク</t>
    </rPh>
    <rPh sb="3" eb="8">
      <t>ミライソウ</t>
    </rPh>
    <phoneticPr fontId="14"/>
  </si>
  <si>
    <t>配食（食の自立支援）サービス事業</t>
    <rPh sb="0" eb="2">
      <t>ハイショク</t>
    </rPh>
    <rPh sb="3" eb="4">
      <t>ショク</t>
    </rPh>
    <rPh sb="5" eb="7">
      <t>ジリツ</t>
    </rPh>
    <rPh sb="7" eb="9">
      <t>シエン</t>
    </rPh>
    <rPh sb="14" eb="16">
      <t>ジギョウ</t>
    </rPh>
    <phoneticPr fontId="15"/>
  </si>
  <si>
    <t>高齢者の単身世帯、高齢者のみの世帯等を対象に、疾病等の理由により調理が困難、栄養改善が必要な方に対して夕食（お弁当）を配達する。
◇週5回（月・火・水・木・金/会議により決定）
◇1食あたり400円</t>
    <rPh sb="0" eb="3">
      <t>コウレイシャ</t>
    </rPh>
    <rPh sb="4" eb="6">
      <t>タンシン</t>
    </rPh>
    <rPh sb="6" eb="8">
      <t>セタイ</t>
    </rPh>
    <rPh sb="9" eb="12">
      <t>コウレイシャ</t>
    </rPh>
    <rPh sb="15" eb="17">
      <t>セタイ</t>
    </rPh>
    <rPh sb="17" eb="18">
      <t>トウ</t>
    </rPh>
    <rPh sb="19" eb="21">
      <t>タイショウ</t>
    </rPh>
    <rPh sb="23" eb="25">
      <t>シツビョウ</t>
    </rPh>
    <rPh sb="25" eb="26">
      <t>トウ</t>
    </rPh>
    <rPh sb="27" eb="29">
      <t>リユウ</t>
    </rPh>
    <rPh sb="32" eb="34">
      <t>チョウリ</t>
    </rPh>
    <rPh sb="35" eb="37">
      <t>コンナン</t>
    </rPh>
    <rPh sb="38" eb="40">
      <t>エイヨウ</t>
    </rPh>
    <rPh sb="40" eb="42">
      <t>カイゼン</t>
    </rPh>
    <rPh sb="43" eb="45">
      <t>ヒツヨウ</t>
    </rPh>
    <rPh sb="46" eb="47">
      <t>カタ</t>
    </rPh>
    <rPh sb="48" eb="49">
      <t>タイ</t>
    </rPh>
    <rPh sb="51" eb="53">
      <t>ユウショク</t>
    </rPh>
    <rPh sb="55" eb="57">
      <t>ベントウ</t>
    </rPh>
    <rPh sb="59" eb="61">
      <t>ハイタツ</t>
    </rPh>
    <rPh sb="66" eb="67">
      <t>シュウ</t>
    </rPh>
    <rPh sb="68" eb="69">
      <t>カイ</t>
    </rPh>
    <rPh sb="70" eb="71">
      <t>ゲツ</t>
    </rPh>
    <rPh sb="72" eb="73">
      <t>ヒ</t>
    </rPh>
    <rPh sb="74" eb="75">
      <t>スイ</t>
    </rPh>
    <rPh sb="76" eb="77">
      <t>モク</t>
    </rPh>
    <rPh sb="78" eb="79">
      <t>キン</t>
    </rPh>
    <rPh sb="80" eb="82">
      <t>カイギ</t>
    </rPh>
    <rPh sb="85" eb="87">
      <t>ケッテイ</t>
    </rPh>
    <rPh sb="91" eb="92">
      <t>ショク</t>
    </rPh>
    <rPh sb="98" eb="99">
      <t>エン</t>
    </rPh>
    <phoneticPr fontId="15"/>
  </si>
  <si>
    <t>生活協同組合コープさっぽろ</t>
    <rPh sb="0" eb="4">
      <t>セイカツ</t>
    </rPh>
    <rPh sb="4" eb="6">
      <t>クミアイ</t>
    </rPh>
    <phoneticPr fontId="14"/>
  </si>
  <si>
    <t>https://www.town.niki.hokkaido.jp/section/hokenka/ucpof700000002lm.html?cat2=irv976000000041c&amp;cat3=life03s0&amp;cat3t</t>
  </si>
  <si>
    <t>福祉課介護保険係
0135-32-2514</t>
    <rPh sb="0" eb="3">
      <t>フクシカ</t>
    </rPh>
    <rPh sb="3" eb="8">
      <t>カイゴホ</t>
    </rPh>
    <phoneticPr fontId="14"/>
  </si>
  <si>
    <t>外出支援サービス事業</t>
    <rPh sb="0" eb="2">
      <t>ガイシュツ</t>
    </rPh>
    <rPh sb="2" eb="4">
      <t>シエン</t>
    </rPh>
    <rPh sb="8" eb="10">
      <t>ジギョウ</t>
    </rPh>
    <phoneticPr fontId="15"/>
  </si>
  <si>
    <t>一般公共交通期間の利用が困難な方に対して、通院、福祉サービス施設への送迎、日常生活に必要な買物等への送迎を行う事業。
◇片道290円</t>
    <rPh sb="0" eb="2">
      <t>イッパン</t>
    </rPh>
    <rPh sb="2" eb="4">
      <t>コウキョウ</t>
    </rPh>
    <rPh sb="4" eb="6">
      <t>コウツウ</t>
    </rPh>
    <rPh sb="6" eb="8">
      <t>キカン</t>
    </rPh>
    <rPh sb="9" eb="11">
      <t>リヨウ</t>
    </rPh>
    <rPh sb="12" eb="14">
      <t>コンナン</t>
    </rPh>
    <rPh sb="15" eb="16">
      <t>カタ</t>
    </rPh>
    <rPh sb="17" eb="18">
      <t>タイ</t>
    </rPh>
    <rPh sb="21" eb="23">
      <t>ツウイン</t>
    </rPh>
    <rPh sb="24" eb="26">
      <t>フクシ</t>
    </rPh>
    <rPh sb="30" eb="32">
      <t>シセツ</t>
    </rPh>
    <rPh sb="34" eb="36">
      <t>ソウゲイ</t>
    </rPh>
    <rPh sb="37" eb="39">
      <t>ニチジョウ</t>
    </rPh>
    <rPh sb="39" eb="41">
      <t>セイカツ</t>
    </rPh>
    <rPh sb="42" eb="44">
      <t>ヒツヨウ</t>
    </rPh>
    <rPh sb="45" eb="47">
      <t>カイモノ</t>
    </rPh>
    <rPh sb="47" eb="48">
      <t>トウ</t>
    </rPh>
    <rPh sb="50" eb="52">
      <t>ソウゲイ</t>
    </rPh>
    <rPh sb="53" eb="54">
      <t>オコナ</t>
    </rPh>
    <rPh sb="55" eb="57">
      <t>ジギョウ</t>
    </rPh>
    <rPh sb="60" eb="62">
      <t>カタミチ</t>
    </rPh>
    <rPh sb="65" eb="66">
      <t>エン</t>
    </rPh>
    <phoneticPr fontId="15"/>
  </si>
  <si>
    <t>地域づくり総合交付金
（地域づくり推進事業）
集落維持・活性化促進事業</t>
    <rPh sb="0" eb="2">
      <t>チイキ</t>
    </rPh>
    <rPh sb="5" eb="7">
      <t>ソウゴウ</t>
    </rPh>
    <rPh sb="7" eb="10">
      <t>コウフキン</t>
    </rPh>
    <rPh sb="12" eb="14">
      <t>チイキ</t>
    </rPh>
    <rPh sb="17" eb="19">
      <t>スイシン</t>
    </rPh>
    <rPh sb="19" eb="21">
      <t>ジギョウ</t>
    </rPh>
    <rPh sb="23" eb="25">
      <t>シュウラク</t>
    </rPh>
    <rPh sb="25" eb="27">
      <t>イジ</t>
    </rPh>
    <rPh sb="28" eb="31">
      <t>カッセイカ</t>
    </rPh>
    <rPh sb="31" eb="33">
      <t>ソクシン</t>
    </rPh>
    <rPh sb="33" eb="35">
      <t>ジギョウ</t>
    </rPh>
    <phoneticPr fontId="3"/>
  </si>
  <si>
    <t>4,700,000
※本交付金全体の予算額</t>
    <rPh sb="11" eb="12">
      <t>ホン</t>
    </rPh>
    <rPh sb="12" eb="14">
      <t>コウフ</t>
    </rPh>
    <rPh sb="14" eb="15">
      <t>キン</t>
    </rPh>
    <rPh sb="15" eb="17">
      <t>ゼンタイ</t>
    </rPh>
    <rPh sb="18" eb="20">
      <t>ヨサン</t>
    </rPh>
    <rPh sb="20" eb="21">
      <t>ガク</t>
    </rPh>
    <phoneticPr fontId="3"/>
  </si>
  <si>
    <t>タクシー、バス等による送迎,_x000D_
買物支援（代行、送迎、宅配等）、配食サービス,_x000D_
公設民営店舗の整備、運営,_x000D_
新規出店事業、空き家利用,_x000D_
移動販売事業</t>
  </si>
  <si>
    <t>地域の創意と主体性に基づく地域の特性や優位性を生かした取組の促進を図るため、市町村等が地域課題の解決や地域活性化を目的として取り組む各種事業に要する経費について、予算の範囲内で交付金を交付する。
・集落デマンド交通導入事業
・集落巡回販売（買物支援）事業
・集落空き家・空き店舗活用促進事業
・公設民営施設整備事業　など</t>
    <rPh sb="99" eb="101">
      <t>シュウラク</t>
    </rPh>
    <rPh sb="105" eb="107">
      <t>コウツウ</t>
    </rPh>
    <rPh sb="107" eb="109">
      <t>ドウニュウ</t>
    </rPh>
    <rPh sb="109" eb="111">
      <t>ジギョウ</t>
    </rPh>
    <phoneticPr fontId="1"/>
  </si>
  <si>
    <t>非営利団体について対象となる場合あり</t>
    <rPh sb="0" eb="3">
      <t>ヒエイリ</t>
    </rPh>
    <rPh sb="3" eb="5">
      <t>ダンタイ</t>
    </rPh>
    <rPh sb="9" eb="11">
      <t>タイショウ</t>
    </rPh>
    <rPh sb="14" eb="16">
      <t>バアイ</t>
    </rPh>
    <phoneticPr fontId="1"/>
  </si>
  <si>
    <t>https://www.pref.hokkaido.lg.jp/ss/ckk/subsidy/top2.html</t>
  </si>
  <si>
    <t>総合政策部地域政策課
011-206-6404</t>
    <rPh sb="0" eb="2">
      <t>ソウゴウ</t>
    </rPh>
    <rPh sb="2" eb="5">
      <t>セイサクブ</t>
    </rPh>
    <rPh sb="5" eb="7">
      <t>チイキ</t>
    </rPh>
    <rPh sb="7" eb="10">
      <t>セイサクカ</t>
    </rPh>
    <phoneticPr fontId="1"/>
  </si>
  <si>
    <t>留寿都村</t>
    <rPh sb="0" eb="4">
      <t>ルスツムラ</t>
    </rPh>
    <phoneticPr fontId="1"/>
  </si>
  <si>
    <t>軽度生活援助事業</t>
    <rPh sb="0" eb="2">
      <t>ケイド</t>
    </rPh>
    <rPh sb="2" eb="4">
      <t>セイカツ</t>
    </rPh>
    <rPh sb="4" eb="6">
      <t>エンジョ</t>
    </rPh>
    <rPh sb="6" eb="8">
      <t>ジギョウ</t>
    </rPh>
    <phoneticPr fontId="3"/>
  </si>
  <si>
    <t>https://www.vill.rusutsu.lg.jp/hotnews/detail/00000144.html</t>
  </si>
  <si>
    <t>社会福祉法人
留寿都村社会福祉協議会
0136-47-2222</t>
    <rPh sb="0" eb="2">
      <t>シャカイ</t>
    </rPh>
    <rPh sb="2" eb="4">
      <t>フクシ</t>
    </rPh>
    <rPh sb="4" eb="6">
      <t>ホウジン</t>
    </rPh>
    <rPh sb="7" eb="11">
      <t>ルスツムラ</t>
    </rPh>
    <rPh sb="11" eb="13">
      <t>シャカイ</t>
    </rPh>
    <rPh sb="13" eb="15">
      <t>フクシ</t>
    </rPh>
    <rPh sb="15" eb="18">
      <t>キョウギカイ</t>
    </rPh>
    <phoneticPr fontId="5"/>
  </si>
  <si>
    <t>老人福祉バス運行事業</t>
    <rPh sb="0" eb="2">
      <t>ロウジン</t>
    </rPh>
    <rPh sb="2" eb="4">
      <t>フクシ</t>
    </rPh>
    <rPh sb="6" eb="8">
      <t>ウンコウ</t>
    </rPh>
    <rPh sb="8" eb="10">
      <t>ジギョウ</t>
    </rPh>
    <phoneticPr fontId="3"/>
  </si>
  <si>
    <t>　公共交通機関が少なく、民間のタクシー会社もないことから高齢者などの交通手段の一つとして、週に２回、村内を巡回する老人福祉バスで村内の買い物等に活用している。
　また、村内では購入することが難しい商品等の購入をしたい方に、年に数回、近隣の商業施設まで老人福祉バスを運行している。</t>
    <rPh sb="1" eb="3">
      <t>コウキョウ</t>
    </rPh>
    <rPh sb="3" eb="5">
      <t>コウツウ</t>
    </rPh>
    <rPh sb="5" eb="7">
      <t>キカン</t>
    </rPh>
    <rPh sb="8" eb="9">
      <t>スク</t>
    </rPh>
    <rPh sb="12" eb="14">
      <t>ミンカン</t>
    </rPh>
    <rPh sb="19" eb="21">
      <t>カイシャ</t>
    </rPh>
    <rPh sb="28" eb="31">
      <t>コウレイシャ</t>
    </rPh>
    <rPh sb="34" eb="36">
      <t>コウツウ</t>
    </rPh>
    <rPh sb="36" eb="38">
      <t>シュダン</t>
    </rPh>
    <rPh sb="39" eb="40">
      <t>ヒト</t>
    </rPh>
    <rPh sb="45" eb="46">
      <t>シュウ</t>
    </rPh>
    <rPh sb="48" eb="49">
      <t>カイ</t>
    </rPh>
    <rPh sb="50" eb="52">
      <t>ソンナイ</t>
    </rPh>
    <rPh sb="53" eb="55">
      <t>ジュンカイ</t>
    </rPh>
    <rPh sb="57" eb="59">
      <t>ロウジン</t>
    </rPh>
    <rPh sb="59" eb="61">
      <t>フクシ</t>
    </rPh>
    <rPh sb="64" eb="66">
      <t>ソンナイ</t>
    </rPh>
    <rPh sb="67" eb="68">
      <t>カ</t>
    </rPh>
    <rPh sb="69" eb="70">
      <t>モノ</t>
    </rPh>
    <rPh sb="70" eb="71">
      <t>トウ</t>
    </rPh>
    <rPh sb="72" eb="74">
      <t>カツヨウ</t>
    </rPh>
    <rPh sb="84" eb="86">
      <t>ソンナイ</t>
    </rPh>
    <rPh sb="88" eb="90">
      <t>コウニュウ</t>
    </rPh>
    <rPh sb="95" eb="96">
      <t>ムズカ</t>
    </rPh>
    <rPh sb="98" eb="100">
      <t>ショウヒン</t>
    </rPh>
    <rPh sb="100" eb="101">
      <t>ナド</t>
    </rPh>
    <rPh sb="102" eb="104">
      <t>コウニュウ</t>
    </rPh>
    <rPh sb="108" eb="109">
      <t>カタ</t>
    </rPh>
    <rPh sb="111" eb="112">
      <t>ネン</t>
    </rPh>
    <rPh sb="113" eb="115">
      <t>スウカイ</t>
    </rPh>
    <rPh sb="116" eb="118">
      <t>キンリン</t>
    </rPh>
    <rPh sb="119" eb="121">
      <t>ショウギョウ</t>
    </rPh>
    <rPh sb="121" eb="123">
      <t>シセツ</t>
    </rPh>
    <rPh sb="125" eb="127">
      <t>ロウジン</t>
    </rPh>
    <rPh sb="127" eb="129">
      <t>フクシ</t>
    </rPh>
    <rPh sb="132" eb="134">
      <t>ウンコウ</t>
    </rPh>
    <phoneticPr fontId="3"/>
  </si>
  <si>
    <t>https://www.vill.rusutsu.lg.jp/hotnews/detail/00002629.html</t>
  </si>
  <si>
    <t>留寿都村役場
住民福祉課住民福祉係
0136-46-3131</t>
    <rPh sb="0" eb="4">
      <t>ルスツムラ</t>
    </rPh>
    <rPh sb="4" eb="6">
      <t>ヤクバ</t>
    </rPh>
    <phoneticPr fontId="1"/>
  </si>
  <si>
    <t>身体障害者タクシー料金助成事業</t>
    <rPh sb="0" eb="2">
      <t>シンタイ</t>
    </rPh>
    <rPh sb="2" eb="5">
      <t>ショウガイシャ</t>
    </rPh>
    <rPh sb="9" eb="11">
      <t>リョウキン</t>
    </rPh>
    <rPh sb="11" eb="13">
      <t>ジョセイ</t>
    </rPh>
    <rPh sb="13" eb="15">
      <t>ジギョウ</t>
    </rPh>
    <phoneticPr fontId="3"/>
  </si>
  <si>
    <t>https://www.vill.rusutsu.lg.jp/hotnews/detail/00000143.html</t>
  </si>
  <si>
    <t>留寿都村役場
住民福祉課住民福祉係
0136-46-3131</t>
  </si>
  <si>
    <t>北海道</t>
    <rPh sb="0" eb="3">
      <t>ホッカイドウ</t>
    </rPh>
    <phoneticPr fontId="7"/>
  </si>
  <si>
    <t>遠軽町</t>
    <rPh sb="0" eb="3">
      <t>エンガルチョウ</t>
    </rPh>
    <phoneticPr fontId="7"/>
  </si>
  <si>
    <t>デマンドタクシー運行事業</t>
    <rPh sb="8" eb="10">
      <t>ウンコウ</t>
    </rPh>
    <rPh sb="10" eb="12">
      <t>ジギョウ</t>
    </rPh>
    <phoneticPr fontId="7"/>
  </si>
  <si>
    <t>生田原地域ではＪＲや民営バスによる運行はあるものの、平成21年に個人タクシーが廃業し、その後を引きついだＮＰＯ法人による有償運送サポートも廃止されたことから、自動車がない高齢者などの交通弱者の利便性を図るとともに地域福祉の増進に寄与するため、デマンド型乗合タクシーを運行している。</t>
  </si>
  <si>
    <t>https://engaru.jp/life/page.php?id=113</t>
  </si>
  <si>
    <t>生田原総合支所
0158-45-2011</t>
  </si>
  <si>
    <t>高齢者交通費助成事業</t>
    <rPh sb="0" eb="3">
      <t>コウレイシャ</t>
    </rPh>
    <rPh sb="3" eb="6">
      <t>コウツウヒ</t>
    </rPh>
    <rPh sb="6" eb="8">
      <t>ジョセイ</t>
    </rPh>
    <rPh sb="8" eb="10">
      <t>ジギョウ</t>
    </rPh>
    <phoneticPr fontId="7"/>
  </si>
  <si>
    <t>買い物弱者の支援と位置づけた事業ではないが、満７０歳以上の町内在住の高齢者に向け、バス及びハイヤー料金の一部を助成する事業である。
助成額は乗車一回につき100円とし、対象者一人につき年間72枚の、のりもの乗車助成券を交付している。</t>
  </si>
  <si>
    <t>https://engaru.jp/health/page.php?id=199</t>
  </si>
  <si>
    <t>民生部保健福祉課
0158-42-4813</t>
  </si>
  <si>
    <t>白滝丸瀬布間福祉バス運行事業</t>
    <rPh sb="0" eb="2">
      <t>シラタキ</t>
    </rPh>
    <rPh sb="2" eb="5">
      <t>マルセップ</t>
    </rPh>
    <rPh sb="5" eb="6">
      <t>カン</t>
    </rPh>
    <rPh sb="6" eb="8">
      <t>フクシ</t>
    </rPh>
    <rPh sb="10" eb="12">
      <t>ウンコウ</t>
    </rPh>
    <rPh sb="12" eb="14">
      <t>ジギョウ</t>
    </rPh>
    <phoneticPr fontId="7"/>
  </si>
  <si>
    <t>買物弱者の支援と位置付けた事業ではないが、公共交通の利用に不便を感じている地域に対する移動支援策として、だれでも無料で利用できる福祉バスを町の委託事業で実施。
※月、水、金のみ運行
※１日往復２便</t>
  </si>
  <si>
    <t>https://engaru.jp/life/page.php?id=105</t>
  </si>
  <si>
    <t>白滝総合支所
0158-48-2211</t>
  </si>
  <si>
    <t>白滝地区高齢者交通費助成事業</t>
  </si>
  <si>
    <t>高齢者の生活圏の拡大と福祉の向上を図ることを目的として、白滝地区において通院や買物などで白滝地域内ボランティア輸送を利用する高齢者に対して、利用料金等の一部を助成。
※７５歳以上の単身世帯及び夫婦とも７５歳以上の世帯でいずれも住民税非課税世帯で利用判断基準により必要と認められた者
※対象者１人に対し割引券を月６枚交付
※割引券１枚につきボランティア輸送維持経費の一部５２０円を助成（利用料が５２０円を超えた場合は本人負担）</t>
  </si>
  <si>
    <t>釧路市</t>
    <rPh sb="0" eb="3">
      <t>クシロシ</t>
    </rPh>
    <phoneticPr fontId="1"/>
  </si>
  <si>
    <t>乗合タクシー運航費補助金</t>
    <rPh sb="0" eb="2">
      <t>ノリアイ</t>
    </rPh>
    <rPh sb="6" eb="8">
      <t>ウンコウ</t>
    </rPh>
    <rPh sb="8" eb="9">
      <t>ヒ</t>
    </rPh>
    <rPh sb="9" eb="11">
      <t>ホジョ</t>
    </rPh>
    <rPh sb="11" eb="12">
      <t>キン</t>
    </rPh>
    <phoneticPr fontId="1"/>
  </si>
  <si>
    <t>地域住民の生活に必要なバス路線の維持が困難であることから、乗合タクシーを運行させ、事業者に対し運行経費の一部を補助している。</t>
  </si>
  <si>
    <t>https://www.city.kushiro.lg.jp/machi/tkeiei/1006034/1011960.html</t>
  </si>
  <si>
    <t>総合政策部都市経営課
企画係
0154-31-4502</t>
    <rPh sb="13" eb="14">
      <t>カカリ</t>
    </rPh>
    <phoneticPr fontId="1"/>
  </si>
  <si>
    <t>高齢者外出促進バス事業</t>
    <rPh sb="0" eb="3">
      <t>コウレイシャ</t>
    </rPh>
    <rPh sb="3" eb="5">
      <t>ガイシュツ</t>
    </rPh>
    <rPh sb="5" eb="7">
      <t>ソクシン</t>
    </rPh>
    <rPh sb="9" eb="11">
      <t>ジギョウ</t>
    </rPh>
    <phoneticPr fontId="1"/>
  </si>
  <si>
    <t>買い物支援に特化した事業ではないが高齢者の外出促進のためバス利用等への助成を行っている。</t>
    <rPh sb="0" eb="1">
      <t>カ</t>
    </rPh>
    <rPh sb="2" eb="3">
      <t>モノ</t>
    </rPh>
    <rPh sb="3" eb="5">
      <t>シエン</t>
    </rPh>
    <rPh sb="6" eb="8">
      <t>トッカ</t>
    </rPh>
    <rPh sb="10" eb="12">
      <t>ジギョウ</t>
    </rPh>
    <rPh sb="17" eb="20">
      <t>コウレイシャ</t>
    </rPh>
    <rPh sb="21" eb="23">
      <t>ガイシュツ</t>
    </rPh>
    <rPh sb="23" eb="25">
      <t>ソクシン</t>
    </rPh>
    <rPh sb="30" eb="32">
      <t>リヨウ</t>
    </rPh>
    <rPh sb="32" eb="33">
      <t>トウ</t>
    </rPh>
    <rPh sb="35" eb="37">
      <t>ジョセイ</t>
    </rPh>
    <rPh sb="38" eb="39">
      <t>オコナ</t>
    </rPh>
    <phoneticPr fontId="1"/>
  </si>
  <si>
    <t>釧路市に住民登録のある満70歳以上の方を対象に、市内の路線バス及び乗合タクシー等の運賃を助成する。
①乗車証「おでかけパスポート70」による助成
②バス会社が販売する高齢者向け定期券の購入助成</t>
    <rPh sb="0" eb="3">
      <t>クシロシ</t>
    </rPh>
    <rPh sb="4" eb="6">
      <t>ジュウミン</t>
    </rPh>
    <rPh sb="6" eb="8">
      <t>トウロク</t>
    </rPh>
    <rPh sb="11" eb="12">
      <t>マン</t>
    </rPh>
    <rPh sb="14" eb="17">
      <t>サイイジョウ</t>
    </rPh>
    <rPh sb="18" eb="19">
      <t>カタ</t>
    </rPh>
    <rPh sb="20" eb="22">
      <t>タイショウ</t>
    </rPh>
    <rPh sb="24" eb="26">
      <t>シナイ</t>
    </rPh>
    <rPh sb="27" eb="29">
      <t>ロセン</t>
    </rPh>
    <rPh sb="31" eb="32">
      <t>オヨ</t>
    </rPh>
    <rPh sb="33" eb="35">
      <t>ノリアイ</t>
    </rPh>
    <rPh sb="39" eb="40">
      <t>トウ</t>
    </rPh>
    <rPh sb="41" eb="43">
      <t>ウンチン</t>
    </rPh>
    <rPh sb="44" eb="46">
      <t>ジョセイ</t>
    </rPh>
    <rPh sb="51" eb="54">
      <t>ジョウシャショウ</t>
    </rPh>
    <rPh sb="70" eb="72">
      <t>ジョセイ</t>
    </rPh>
    <rPh sb="76" eb="78">
      <t>ガイシャ</t>
    </rPh>
    <rPh sb="79" eb="81">
      <t>ハンバイ</t>
    </rPh>
    <rPh sb="83" eb="86">
      <t>コウレイシャ</t>
    </rPh>
    <rPh sb="86" eb="87">
      <t>ム</t>
    </rPh>
    <rPh sb="88" eb="91">
      <t>テイキケン</t>
    </rPh>
    <rPh sb="92" eb="94">
      <t>コウニュウ</t>
    </rPh>
    <rPh sb="94" eb="96">
      <t>ジョセイ</t>
    </rPh>
    <phoneticPr fontId="1"/>
  </si>
  <si>
    <t>https://www.city.kushiro.lg.jp/kenfuku/fukushi/1004905/1004906/1004909.html</t>
  </si>
  <si>
    <t>福祉部介護高齢課高齢福祉係
0154-31-4539</t>
    <rPh sb="0" eb="2">
      <t>フクシ</t>
    </rPh>
    <rPh sb="2" eb="3">
      <t>ブ</t>
    </rPh>
    <rPh sb="3" eb="5">
      <t>カイゴ</t>
    </rPh>
    <rPh sb="5" eb="8">
      <t>コウレイカ</t>
    </rPh>
    <rPh sb="8" eb="10">
      <t>コウレイ</t>
    </rPh>
    <rPh sb="10" eb="12">
      <t>フクシ</t>
    </rPh>
    <rPh sb="12" eb="13">
      <t>ガカリ</t>
    </rPh>
    <phoneticPr fontId="1"/>
  </si>
  <si>
    <t>重度障がい児・者等交通費助成</t>
    <rPh sb="0" eb="2">
      <t>ジュウド</t>
    </rPh>
    <rPh sb="2" eb="3">
      <t>ショウ</t>
    </rPh>
    <rPh sb="5" eb="6">
      <t>ジ</t>
    </rPh>
    <rPh sb="7" eb="8">
      <t>シャ</t>
    </rPh>
    <rPh sb="8" eb="9">
      <t>トウ</t>
    </rPh>
    <rPh sb="9" eb="12">
      <t>コウツウヒ</t>
    </rPh>
    <rPh sb="12" eb="14">
      <t>ジョセイ</t>
    </rPh>
    <phoneticPr fontId="1"/>
  </si>
  <si>
    <t>毎年4月1日現在において、釧路市に住民票がある方で、障がい要件及び所得要件のいずれにも該当する方に対して、タクシー料金又は自動車燃料費として、年額12千円の補助券の交付を実施。（施設入所、長期入院、学校の寄宿舎に入居している者は除く。）</t>
  </si>
  <si>
    <t>福祉部障がい福祉
課障がい福祉担当
0154-23-5201</t>
  </si>
  <si>
    <t>釧路市音別地区コミュニティバス運行事業</t>
    <rPh sb="0" eb="2">
      <t>クシロ</t>
    </rPh>
    <rPh sb="2" eb="3">
      <t>シ</t>
    </rPh>
    <rPh sb="3" eb="5">
      <t>オンベツ</t>
    </rPh>
    <rPh sb="5" eb="7">
      <t>チク</t>
    </rPh>
    <rPh sb="15" eb="19">
      <t>ウンコウジギョウ</t>
    </rPh>
    <phoneticPr fontId="1"/>
  </si>
  <si>
    <t>買物弱者の支援と位置付けた事業ではないが、音別地区内の路線バスの廃止に伴う地域住民の通院や買物などの日常生活の交通手段として、コミュニティバスを運行。決まった運行時間での、予約制にて運行している。</t>
    <rPh sb="0" eb="2">
      <t>カイモノ</t>
    </rPh>
    <rPh sb="2" eb="4">
      <t>ジャクシャ</t>
    </rPh>
    <rPh sb="5" eb="7">
      <t>シエン</t>
    </rPh>
    <rPh sb="8" eb="11">
      <t>イチヅ</t>
    </rPh>
    <rPh sb="13" eb="15">
      <t>ジギョウ</t>
    </rPh>
    <rPh sb="21" eb="26">
      <t>オンベツチクナイ</t>
    </rPh>
    <rPh sb="27" eb="29">
      <t>ロセン</t>
    </rPh>
    <rPh sb="32" eb="34">
      <t>ハイシ</t>
    </rPh>
    <rPh sb="35" eb="36">
      <t>トモナ</t>
    </rPh>
    <rPh sb="37" eb="41">
      <t>チイキジュウミン</t>
    </rPh>
    <rPh sb="42" eb="44">
      <t>ツウイン</t>
    </rPh>
    <rPh sb="45" eb="47">
      <t>カイモノ</t>
    </rPh>
    <rPh sb="50" eb="54">
      <t>ニチジョウセイカツ</t>
    </rPh>
    <rPh sb="55" eb="59">
      <t>コウツウシュダン</t>
    </rPh>
    <rPh sb="72" eb="74">
      <t>ウンコウ</t>
    </rPh>
    <rPh sb="75" eb="76">
      <t>キ</t>
    </rPh>
    <rPh sb="79" eb="83">
      <t>ウンコウジカン</t>
    </rPh>
    <rPh sb="86" eb="89">
      <t>ヨヤクセイ</t>
    </rPh>
    <rPh sb="91" eb="93">
      <t>ウンコウ</t>
    </rPh>
    <phoneticPr fontId="1"/>
  </si>
  <si>
    <t>音別町行政センター
地域振興課
01547-6-2231</t>
    <rPh sb="0" eb="3">
      <t>オンベツチョウ</t>
    </rPh>
    <rPh sb="3" eb="5">
      <t>ギョウセイ</t>
    </rPh>
    <rPh sb="10" eb="15">
      <t>チイキシンコウカ</t>
    </rPh>
    <phoneticPr fontId="1"/>
  </si>
  <si>
    <t>生活支援体制整備事業
（衣料展示販売会）</t>
    <rPh sb="0" eb="2">
      <t>セイカツ</t>
    </rPh>
    <rPh sb="2" eb="4">
      <t>シエン</t>
    </rPh>
    <rPh sb="4" eb="6">
      <t>タイセイ</t>
    </rPh>
    <rPh sb="6" eb="8">
      <t>セイビ</t>
    </rPh>
    <rPh sb="8" eb="10">
      <t>ジギョウ</t>
    </rPh>
    <rPh sb="12" eb="14">
      <t>イリョウ</t>
    </rPh>
    <rPh sb="14" eb="16">
      <t>テンジ</t>
    </rPh>
    <rPh sb="16" eb="18">
      <t>ハンバイ</t>
    </rPh>
    <rPh sb="18" eb="19">
      <t>カイ</t>
    </rPh>
    <phoneticPr fontId="1"/>
  </si>
  <si>
    <t>音別地域に衣料販売店がないことから、2層協議体で検討し、
年に1.2回釧路地区の衣料販売店に出張販売をしていただいている。その際の交通手段として、地域の障がい者支援施設に予約制の無料バス送迎を運行していただいている。</t>
    <rPh sb="0" eb="2">
      <t>オンベツ</t>
    </rPh>
    <rPh sb="2" eb="4">
      <t>チイキ</t>
    </rPh>
    <rPh sb="5" eb="7">
      <t>イリョウ</t>
    </rPh>
    <rPh sb="7" eb="9">
      <t>ハンバイ</t>
    </rPh>
    <rPh sb="9" eb="10">
      <t>テン</t>
    </rPh>
    <rPh sb="19" eb="20">
      <t>ソウ</t>
    </rPh>
    <rPh sb="20" eb="23">
      <t>キョウギタイ</t>
    </rPh>
    <rPh sb="24" eb="26">
      <t>ケントウ</t>
    </rPh>
    <rPh sb="29" eb="30">
      <t>ネン</t>
    </rPh>
    <rPh sb="34" eb="35">
      <t>カイ</t>
    </rPh>
    <rPh sb="35" eb="37">
      <t>クシロ</t>
    </rPh>
    <rPh sb="37" eb="39">
      <t>チク</t>
    </rPh>
    <rPh sb="40" eb="42">
      <t>イリョウ</t>
    </rPh>
    <rPh sb="42" eb="44">
      <t>ハンバイ</t>
    </rPh>
    <rPh sb="44" eb="45">
      <t>テン</t>
    </rPh>
    <rPh sb="46" eb="48">
      <t>シュッチョウ</t>
    </rPh>
    <rPh sb="48" eb="50">
      <t>ハンバイ</t>
    </rPh>
    <rPh sb="63" eb="64">
      <t>サイ</t>
    </rPh>
    <rPh sb="65" eb="67">
      <t>コウツウ</t>
    </rPh>
    <rPh sb="67" eb="69">
      <t>シュダン</t>
    </rPh>
    <rPh sb="73" eb="75">
      <t>チイキ</t>
    </rPh>
    <rPh sb="76" eb="77">
      <t>ショウ</t>
    </rPh>
    <rPh sb="79" eb="80">
      <t>シャ</t>
    </rPh>
    <rPh sb="80" eb="82">
      <t>シエン</t>
    </rPh>
    <rPh sb="82" eb="84">
      <t>シセツ</t>
    </rPh>
    <rPh sb="85" eb="88">
      <t>ヨヤクセイ</t>
    </rPh>
    <rPh sb="89" eb="91">
      <t>ムリョウ</t>
    </rPh>
    <rPh sb="93" eb="95">
      <t>ソウゲイ</t>
    </rPh>
    <rPh sb="96" eb="98">
      <t>ウンコウ</t>
    </rPh>
    <phoneticPr fontId="1"/>
  </si>
  <si>
    <t>2層協議体</t>
    <rPh sb="1" eb="2">
      <t>ソウ</t>
    </rPh>
    <rPh sb="2" eb="5">
      <t>キョウギタイ</t>
    </rPh>
    <phoneticPr fontId="1"/>
  </si>
  <si>
    <t>弟子屈町</t>
    <rPh sb="0" eb="4">
      <t>テシカガチョウ</t>
    </rPh>
    <phoneticPr fontId="1"/>
  </si>
  <si>
    <t>弟子屈町高齢者等運転免許証自主返納支援事業</t>
  </si>
  <si>
    <t>自動車免許返納者に対し交通費（バス・ハイヤー）回数券又は地域商品券の交付（いづれも20,000円分）</t>
    <rPh sb="0" eb="3">
      <t>ジドウシャ</t>
    </rPh>
    <rPh sb="3" eb="5">
      <t>メンキョ</t>
    </rPh>
    <rPh sb="5" eb="8">
      <t>ヘンノウシャ</t>
    </rPh>
    <rPh sb="9" eb="10">
      <t>タイ</t>
    </rPh>
    <rPh sb="11" eb="14">
      <t>コウツウヒ</t>
    </rPh>
    <rPh sb="23" eb="26">
      <t>カイスウケン</t>
    </rPh>
    <rPh sb="26" eb="27">
      <t>マタ</t>
    </rPh>
    <rPh sb="28" eb="33">
      <t>チイキショウヒンケン</t>
    </rPh>
    <rPh sb="34" eb="36">
      <t>コウフ</t>
    </rPh>
    <rPh sb="47" eb="48">
      <t>エン</t>
    </rPh>
    <rPh sb="48" eb="49">
      <t>ブン</t>
    </rPh>
    <phoneticPr fontId="1"/>
  </si>
  <si>
    <t>買い物弱者対策の位置付けではないが、運転免許証を自主返納した65歳以上の高齢者及び障害者に対し、合計2万円分のバス回数券、ハイヤー乗車券または地域商品券を交付する。（※1回限り）</t>
  </si>
  <si>
    <t xml:space="preserve">https://www.town.teshikaga.hokkaido.jp/kurashi/soshikiichiran/kankyoseikatsuka/5/1/3242.html
</t>
  </si>
  <si>
    <t>環境生活課　　　　　　　　　（015-482-2934）</t>
    <rPh sb="0" eb="5">
      <t>カンキョウセイカツカ</t>
    </rPh>
    <phoneticPr fontId="1"/>
  </si>
  <si>
    <t>美幌町</t>
    <rPh sb="0" eb="3">
      <t>ビホロチョウ</t>
    </rPh>
    <phoneticPr fontId="1"/>
  </si>
  <si>
    <t>福祉ハイヤー利用料助成事業</t>
    <rPh sb="0" eb="2">
      <t>フクシ</t>
    </rPh>
    <rPh sb="6" eb="9">
      <t>リヨウリョウ</t>
    </rPh>
    <rPh sb="9" eb="13">
      <t>ジョセイジギョウ</t>
    </rPh>
    <phoneticPr fontId="1"/>
  </si>
  <si>
    <t>身体に重度の障害のある方がハイヤー（タクシー）を利用する場合に、その費用の一部を助成することにより支援を行う。</t>
  </si>
  <si>
    <t>福祉部社会福祉課
0152-77-6539</t>
  </si>
  <si>
    <t>配食サービス</t>
    <rPh sb="0" eb="2">
      <t>ハイショク</t>
    </rPh>
    <phoneticPr fontId="1"/>
  </si>
  <si>
    <t>在宅において食事を確保することが困難な高齢者世帯・障がい者世帯を対象に、1食600円（課税状況によって町から助成）で毎週3回食事をお届けし、食を確保するとともに、高齢者等の安否確認を行う。（非課税世帯には1食あたり200円助成）</t>
    <rPh sb="0" eb="2">
      <t>ザイタク</t>
    </rPh>
    <rPh sb="6" eb="8">
      <t>ショクジ</t>
    </rPh>
    <rPh sb="9" eb="11">
      <t>カクホ</t>
    </rPh>
    <rPh sb="16" eb="18">
      <t>コンナン</t>
    </rPh>
    <rPh sb="19" eb="22">
      <t>コウレイシャ</t>
    </rPh>
    <rPh sb="22" eb="24">
      <t>セタイ</t>
    </rPh>
    <rPh sb="25" eb="26">
      <t>ショウ</t>
    </rPh>
    <rPh sb="28" eb="29">
      <t>シャ</t>
    </rPh>
    <rPh sb="29" eb="31">
      <t>セタイ</t>
    </rPh>
    <rPh sb="32" eb="34">
      <t>タイショウ</t>
    </rPh>
    <rPh sb="37" eb="38">
      <t>ショク</t>
    </rPh>
    <rPh sb="41" eb="42">
      <t>エン</t>
    </rPh>
    <rPh sb="43" eb="45">
      <t>カゼイ</t>
    </rPh>
    <rPh sb="45" eb="47">
      <t>ジョウキョウ</t>
    </rPh>
    <rPh sb="51" eb="52">
      <t>マチ</t>
    </rPh>
    <rPh sb="54" eb="56">
      <t>ジョセイ</t>
    </rPh>
    <rPh sb="58" eb="60">
      <t>マイシュウ</t>
    </rPh>
    <rPh sb="61" eb="62">
      <t>カイ</t>
    </rPh>
    <rPh sb="62" eb="64">
      <t>ショクジ</t>
    </rPh>
    <rPh sb="66" eb="67">
      <t>トド</t>
    </rPh>
    <rPh sb="70" eb="71">
      <t>ショク</t>
    </rPh>
    <rPh sb="72" eb="74">
      <t>カクホ</t>
    </rPh>
    <rPh sb="81" eb="84">
      <t>コウレイシャ</t>
    </rPh>
    <rPh sb="84" eb="85">
      <t>トウ</t>
    </rPh>
    <rPh sb="86" eb="88">
      <t>アンピ</t>
    </rPh>
    <rPh sb="88" eb="90">
      <t>カクニン</t>
    </rPh>
    <rPh sb="91" eb="92">
      <t>オコナ</t>
    </rPh>
    <rPh sb="95" eb="98">
      <t>ヒカゼイ</t>
    </rPh>
    <rPh sb="98" eb="100">
      <t>セタイ</t>
    </rPh>
    <rPh sb="103" eb="104">
      <t>ショク</t>
    </rPh>
    <rPh sb="110" eb="111">
      <t>エン</t>
    </rPh>
    <rPh sb="111" eb="113">
      <t>ジョセイ</t>
    </rPh>
    <phoneticPr fontId="1"/>
  </si>
  <si>
    <t>https://bihoro-shakyo.jp/otherservice/</t>
  </si>
  <si>
    <t>福祉部保健福祉課
0152-77-6543</t>
    <rPh sb="0" eb="2">
      <t>フクシ</t>
    </rPh>
    <rPh sb="2" eb="3">
      <t>ブ</t>
    </rPh>
    <rPh sb="3" eb="5">
      <t>ホケン</t>
    </rPh>
    <rPh sb="5" eb="7">
      <t>フクシ</t>
    </rPh>
    <rPh sb="7" eb="8">
      <t>カ</t>
    </rPh>
    <phoneticPr fontId="1"/>
  </si>
  <si>
    <t>美幌町</t>
    <rPh sb="0" eb="3">
      <t>ビホロチョウ</t>
    </rPh>
    <phoneticPr fontId="2"/>
  </si>
  <si>
    <t>混乗スクールバスの運行</t>
    <rPh sb="0" eb="2">
      <t>コンジョウ</t>
    </rPh>
    <rPh sb="9" eb="11">
      <t>ウンコウ</t>
    </rPh>
    <phoneticPr fontId="2"/>
  </si>
  <si>
    <t>公共交通機関が通っていない地区を対象に、地域住民の交通手段確保のため、児童生徒を最優先に、バスの乗車定員の範囲内で地域住民の混乗を実施。</t>
    <rPh sb="0" eb="2">
      <t>コウキョウ</t>
    </rPh>
    <rPh sb="2" eb="4">
      <t>コウツウ</t>
    </rPh>
    <rPh sb="4" eb="6">
      <t>キカン</t>
    </rPh>
    <rPh sb="7" eb="8">
      <t>トオ</t>
    </rPh>
    <rPh sb="13" eb="15">
      <t>チク</t>
    </rPh>
    <rPh sb="16" eb="18">
      <t>タイショウ</t>
    </rPh>
    <rPh sb="20" eb="22">
      <t>チイキ</t>
    </rPh>
    <rPh sb="22" eb="24">
      <t>ジュウミン</t>
    </rPh>
    <rPh sb="25" eb="27">
      <t>コウツウ</t>
    </rPh>
    <rPh sb="27" eb="29">
      <t>シュダン</t>
    </rPh>
    <rPh sb="29" eb="31">
      <t>カクホ</t>
    </rPh>
    <rPh sb="35" eb="37">
      <t>ジドウ</t>
    </rPh>
    <rPh sb="37" eb="39">
      <t>セイト</t>
    </rPh>
    <rPh sb="40" eb="41">
      <t>サイ</t>
    </rPh>
    <rPh sb="41" eb="43">
      <t>ユウセン</t>
    </rPh>
    <rPh sb="48" eb="50">
      <t>ジョウシャ</t>
    </rPh>
    <rPh sb="50" eb="52">
      <t>テイイン</t>
    </rPh>
    <rPh sb="53" eb="56">
      <t>ハンイナイ</t>
    </rPh>
    <rPh sb="57" eb="59">
      <t>チイキ</t>
    </rPh>
    <rPh sb="59" eb="61">
      <t>ジュウミン</t>
    </rPh>
    <rPh sb="62" eb="64">
      <t>コンジョウ</t>
    </rPh>
    <rPh sb="65" eb="67">
      <t>ジッシ</t>
    </rPh>
    <phoneticPr fontId="2"/>
  </si>
  <si>
    <t>http://www.town.bihoro.hokkaido.jp/docs/2014082700015/</t>
  </si>
  <si>
    <t>町民生活部町民活動課
0152-77-6537</t>
    <rPh sb="5" eb="7">
      <t>チョウミン</t>
    </rPh>
    <rPh sb="7" eb="9">
      <t>カツドウ</t>
    </rPh>
    <rPh sb="9" eb="10">
      <t>カ</t>
    </rPh>
    <phoneticPr fontId="2"/>
  </si>
  <si>
    <t>運転免許証自主返納</t>
    <rPh sb="0" eb="2">
      <t>ウンテン</t>
    </rPh>
    <rPh sb="2" eb="5">
      <t>メンキョショウ</t>
    </rPh>
    <rPh sb="5" eb="7">
      <t>ジシュ</t>
    </rPh>
    <rPh sb="7" eb="9">
      <t>ヘンノウ</t>
    </rPh>
    <phoneticPr fontId="2"/>
  </si>
  <si>
    <t>65歳以上の高齢者又は障害者手帳所持者で運転免許証を自主返納した方を対象に、バスやタクシーの共通助成券（1人1回限り、2万4千円を上限）を助成し、交通手段を確保する。</t>
    <rPh sb="2" eb="5">
      <t>サイイジョウ</t>
    </rPh>
    <rPh sb="6" eb="9">
      <t>コウレイシャ</t>
    </rPh>
    <rPh sb="9" eb="10">
      <t>マタ</t>
    </rPh>
    <rPh sb="11" eb="13">
      <t>ショウガイ</t>
    </rPh>
    <rPh sb="13" eb="14">
      <t>シャ</t>
    </rPh>
    <rPh sb="14" eb="16">
      <t>テチョウ</t>
    </rPh>
    <rPh sb="16" eb="19">
      <t>ショジシャ</t>
    </rPh>
    <rPh sb="20" eb="22">
      <t>ウンテン</t>
    </rPh>
    <rPh sb="22" eb="25">
      <t>メンキョショウ</t>
    </rPh>
    <rPh sb="26" eb="28">
      <t>ジシュ</t>
    </rPh>
    <rPh sb="28" eb="30">
      <t>ヘンノウ</t>
    </rPh>
    <rPh sb="32" eb="33">
      <t>カタ</t>
    </rPh>
    <rPh sb="34" eb="36">
      <t>タイショウ</t>
    </rPh>
    <rPh sb="46" eb="51">
      <t>キョウツウジョセイケン</t>
    </rPh>
    <rPh sb="53" eb="54">
      <t>ニン</t>
    </rPh>
    <rPh sb="55" eb="56">
      <t>カイ</t>
    </rPh>
    <rPh sb="56" eb="57">
      <t>カギ</t>
    </rPh>
    <rPh sb="63" eb="64">
      <t>エン</t>
    </rPh>
    <rPh sb="65" eb="67">
      <t>ジョウゲン</t>
    </rPh>
    <rPh sb="69" eb="71">
      <t>ジョセイ</t>
    </rPh>
    <rPh sb="73" eb="75">
      <t>コウツウ</t>
    </rPh>
    <rPh sb="75" eb="77">
      <t>シュダン</t>
    </rPh>
    <rPh sb="78" eb="80">
      <t>カクホ</t>
    </rPh>
    <phoneticPr fontId="2"/>
  </si>
  <si>
    <t>http://www.town.bihoro.hokkaido.jp/docs/2016111600013/</t>
  </si>
  <si>
    <t>町民生活部町民活動課
0152-77-6537</t>
    <rPh sb="0" eb="2">
      <t>チョウミン</t>
    </rPh>
    <rPh sb="2" eb="4">
      <t>セイカツ</t>
    </rPh>
    <rPh sb="4" eb="5">
      <t>ブ</t>
    </rPh>
    <phoneticPr fontId="2"/>
  </si>
  <si>
    <t>乗合タクシー</t>
    <rPh sb="0" eb="2">
      <t>ノリアイ</t>
    </rPh>
    <phoneticPr fontId="2"/>
  </si>
  <si>
    <t>公共交通機関が通っていない地区に住む交通弱者を対象に、予約制乗合タクシーを運行し、市街地への交通手段を確保する。</t>
    <rPh sb="0" eb="2">
      <t>コウキョウ</t>
    </rPh>
    <rPh sb="2" eb="4">
      <t>コウツウ</t>
    </rPh>
    <rPh sb="4" eb="6">
      <t>キカン</t>
    </rPh>
    <rPh sb="7" eb="8">
      <t>トオ</t>
    </rPh>
    <rPh sb="13" eb="15">
      <t>チク</t>
    </rPh>
    <rPh sb="16" eb="17">
      <t>ス</t>
    </rPh>
    <rPh sb="18" eb="20">
      <t>コウツウ</t>
    </rPh>
    <rPh sb="20" eb="22">
      <t>ジャクシャ</t>
    </rPh>
    <rPh sb="23" eb="25">
      <t>タイショウ</t>
    </rPh>
    <rPh sb="27" eb="30">
      <t>ヨヤクセイ</t>
    </rPh>
    <rPh sb="30" eb="32">
      <t>ノリアイ</t>
    </rPh>
    <rPh sb="37" eb="39">
      <t>ウンコウ</t>
    </rPh>
    <rPh sb="41" eb="44">
      <t>シガイチ</t>
    </rPh>
    <rPh sb="46" eb="48">
      <t>コウツウ</t>
    </rPh>
    <rPh sb="48" eb="50">
      <t>シュダン</t>
    </rPh>
    <rPh sb="51" eb="53">
      <t>カクホ</t>
    </rPh>
    <phoneticPr fontId="2"/>
  </si>
  <si>
    <t>http://www.town.bihoro.hokkaido.jp/docs/2014082700022</t>
  </si>
  <si>
    <t>デマンドバス運行業務</t>
    <rPh sb="6" eb="10">
      <t>ウンコウギョウム</t>
    </rPh>
    <phoneticPr fontId="2"/>
  </si>
  <si>
    <t>市街地の移動サービスにおける利便性向上、公共交通空白地域の解消のため申込バスを運行。路線バス及びデマンドバス専用バス停での乗降が可能。</t>
    <rPh sb="0" eb="3">
      <t>シガイチ</t>
    </rPh>
    <rPh sb="4" eb="6">
      <t>イドウ</t>
    </rPh>
    <rPh sb="14" eb="19">
      <t>リベンセイコウジョウ</t>
    </rPh>
    <rPh sb="20" eb="26">
      <t>コウキョウコウツウクウハク</t>
    </rPh>
    <rPh sb="26" eb="28">
      <t>チイキ</t>
    </rPh>
    <rPh sb="29" eb="31">
      <t>カイショウ</t>
    </rPh>
    <rPh sb="34" eb="36">
      <t>モウシコミ</t>
    </rPh>
    <rPh sb="39" eb="41">
      <t>ウンコウ</t>
    </rPh>
    <rPh sb="42" eb="44">
      <t>ロセン</t>
    </rPh>
    <rPh sb="46" eb="47">
      <t>オヨ</t>
    </rPh>
    <rPh sb="54" eb="56">
      <t>センヨウ</t>
    </rPh>
    <rPh sb="58" eb="59">
      <t>テイ</t>
    </rPh>
    <rPh sb="61" eb="63">
      <t>ジョウコウ</t>
    </rPh>
    <rPh sb="64" eb="66">
      <t>カノウ</t>
    </rPh>
    <phoneticPr fontId="2"/>
  </si>
  <si>
    <t>http://www.town.bihoro.hokkaido.jp/docs/2022030300057/</t>
  </si>
  <si>
    <t>留萌市</t>
    <rPh sb="0" eb="3">
      <t>ルモイシ</t>
    </rPh>
    <phoneticPr fontId="5"/>
  </si>
  <si>
    <t>高齢者市内バス無償化実証実験事業</t>
    <rPh sb="0" eb="3">
      <t>コウレイシャ</t>
    </rPh>
    <rPh sb="3" eb="5">
      <t>シナイ</t>
    </rPh>
    <rPh sb="7" eb="10">
      <t>ムショウカ</t>
    </rPh>
    <rPh sb="10" eb="14">
      <t>ジッショウジッケン</t>
    </rPh>
    <rPh sb="14" eb="16">
      <t>ジギョウ</t>
    </rPh>
    <phoneticPr fontId="5"/>
  </si>
  <si>
    <t>買物弱者の支援と位置付けた事業ではないが、70歳以上の高齢者を対象として、市内バス運賃の全額助成を実施。
※実証実験のため次年度以降の運用は未定</t>
    <rPh sb="0" eb="2">
      <t>カイモノ</t>
    </rPh>
    <rPh sb="2" eb="4">
      <t>ジャクシャ</t>
    </rPh>
    <rPh sb="5" eb="7">
      <t>シエン</t>
    </rPh>
    <rPh sb="8" eb="11">
      <t>イチヅ</t>
    </rPh>
    <rPh sb="13" eb="15">
      <t>ジギョウ</t>
    </rPh>
    <rPh sb="23" eb="26">
      <t>サイイジョウ</t>
    </rPh>
    <rPh sb="27" eb="30">
      <t>コウレイシャ</t>
    </rPh>
    <rPh sb="31" eb="33">
      <t>タイショウ</t>
    </rPh>
    <rPh sb="37" eb="39">
      <t>シナイ</t>
    </rPh>
    <rPh sb="41" eb="43">
      <t>ウンチン</t>
    </rPh>
    <rPh sb="44" eb="46">
      <t>ゼンガク</t>
    </rPh>
    <rPh sb="46" eb="48">
      <t>ジョセイ</t>
    </rPh>
    <rPh sb="49" eb="51">
      <t>ジッシ</t>
    </rPh>
    <rPh sb="54" eb="56">
      <t>ジッショウ</t>
    </rPh>
    <rPh sb="56" eb="58">
      <t>ジッケン</t>
    </rPh>
    <rPh sb="61" eb="64">
      <t>ジネンド</t>
    </rPh>
    <rPh sb="64" eb="66">
      <t>イコウ</t>
    </rPh>
    <rPh sb="67" eb="69">
      <t>ウンヨウ</t>
    </rPh>
    <rPh sb="70" eb="72">
      <t>ミテイ</t>
    </rPh>
    <phoneticPr fontId="5"/>
  </si>
  <si>
    <t>https://www.e-rumoi.jp/seisaku/page15_00354.html</t>
  </si>
  <si>
    <t>地域振興部政策調整課政策調整係　
0164-42-1809</t>
    <rPh sb="0" eb="5">
      <t>チイキシンコウブ</t>
    </rPh>
    <rPh sb="5" eb="7">
      <t>セイサク</t>
    </rPh>
    <rPh sb="7" eb="9">
      <t>チョウセイ</t>
    </rPh>
    <rPh sb="9" eb="10">
      <t>カ</t>
    </rPh>
    <rPh sb="10" eb="12">
      <t>セイサク</t>
    </rPh>
    <rPh sb="12" eb="14">
      <t>チョウセイ</t>
    </rPh>
    <rPh sb="14" eb="15">
      <t>ガカリ</t>
    </rPh>
    <phoneticPr fontId="5"/>
  </si>
  <si>
    <t>旭川市</t>
    <rPh sb="0" eb="3">
      <t>アサヒカワシ</t>
    </rPh>
    <phoneticPr fontId="1"/>
  </si>
  <si>
    <t>旭川商店街
サポートセンター補助金</t>
    <rPh sb="0" eb="2">
      <t>アサヒカワ</t>
    </rPh>
    <rPh sb="2" eb="5">
      <t>ショウテンガイ</t>
    </rPh>
    <rPh sb="14" eb="17">
      <t>ホジョキン</t>
    </rPh>
    <phoneticPr fontId="1"/>
  </si>
  <si>
    <t>商店街振興組合又は任意商店会が実施する買物弱者支援事業</t>
    <rPh sb="15" eb="17">
      <t>ジッシ</t>
    </rPh>
    <rPh sb="19" eb="21">
      <t>カイモノ</t>
    </rPh>
    <rPh sb="21" eb="23">
      <t>ジャクシャ</t>
    </rPh>
    <rPh sb="23" eb="27">
      <t>シエンジギョウ</t>
    </rPh>
    <phoneticPr fontId="1"/>
  </si>
  <si>
    <t>商店街の活性化を図るため，商店街が取り組む事業に対し，旭川商店街サポートセンターを通じた支援を行う。</t>
    <rPh sb="0" eb="3">
      <t>ショウテンガイ</t>
    </rPh>
    <rPh sb="4" eb="7">
      <t>カッセイカ</t>
    </rPh>
    <rPh sb="8" eb="9">
      <t>ハカ</t>
    </rPh>
    <rPh sb="13" eb="16">
      <t>ショウテンガイ</t>
    </rPh>
    <rPh sb="17" eb="18">
      <t>ト</t>
    </rPh>
    <rPh sb="19" eb="20">
      <t>ク</t>
    </rPh>
    <rPh sb="21" eb="23">
      <t>ジギョウ</t>
    </rPh>
    <rPh sb="24" eb="25">
      <t>タイ</t>
    </rPh>
    <rPh sb="27" eb="29">
      <t>アサヒカワ</t>
    </rPh>
    <rPh sb="29" eb="32">
      <t>ショウテンガイ</t>
    </rPh>
    <rPh sb="41" eb="42">
      <t>ツウ</t>
    </rPh>
    <rPh sb="44" eb="46">
      <t>シエン</t>
    </rPh>
    <rPh sb="47" eb="48">
      <t>オコナ</t>
    </rPh>
    <phoneticPr fontId="1"/>
  </si>
  <si>
    <t>商店街振興組合又は任意商店会</t>
    <rPh sb="0" eb="3">
      <t>ショウテンガイ</t>
    </rPh>
    <rPh sb="3" eb="7">
      <t>シンコウクミアイ</t>
    </rPh>
    <rPh sb="7" eb="8">
      <t>マタ</t>
    </rPh>
    <rPh sb="9" eb="11">
      <t>ニンイ</t>
    </rPh>
    <rPh sb="11" eb="14">
      <t>ショウテンカイ</t>
    </rPh>
    <phoneticPr fontId="1"/>
  </si>
  <si>
    <t>http://www.asahikawashishinren.com/sapoto/index.html</t>
  </si>
  <si>
    <t>経済交流課
0166-73-9850</t>
    <rPh sb="0" eb="5">
      <t>ケイザイコウリュウカ</t>
    </rPh>
    <phoneticPr fontId="1"/>
  </si>
  <si>
    <t>雨竜町</t>
    <rPh sb="0" eb="3">
      <t>ウリュウチョウ</t>
    </rPh>
    <phoneticPr fontId="1"/>
  </si>
  <si>
    <t>お買物バス</t>
    <rPh sb="1" eb="2">
      <t>カ</t>
    </rPh>
    <rPh sb="2" eb="3">
      <t>モノ</t>
    </rPh>
    <phoneticPr fontId="1"/>
  </si>
  <si>
    <t>隣町のスーパーまで無償で運行するお買い物バスを毎週水曜日に運行
お買い物に困っている方や車の運転に自信のない方などが対象</t>
    <rPh sb="0" eb="2">
      <t>トナリマチ</t>
    </rPh>
    <rPh sb="9" eb="11">
      <t>ムショウ</t>
    </rPh>
    <rPh sb="12" eb="14">
      <t>ウンコウ</t>
    </rPh>
    <rPh sb="17" eb="18">
      <t>カ</t>
    </rPh>
    <rPh sb="19" eb="20">
      <t>モノ</t>
    </rPh>
    <rPh sb="23" eb="25">
      <t>マイシュウ</t>
    </rPh>
    <rPh sb="25" eb="28">
      <t>スイヨウビ</t>
    </rPh>
    <rPh sb="29" eb="31">
      <t>ウンコウ</t>
    </rPh>
    <rPh sb="33" eb="34">
      <t>カ</t>
    </rPh>
    <rPh sb="35" eb="36">
      <t>モノ</t>
    </rPh>
    <rPh sb="37" eb="38">
      <t>コマ</t>
    </rPh>
    <rPh sb="42" eb="43">
      <t>カタ</t>
    </rPh>
    <rPh sb="44" eb="45">
      <t>クルマ</t>
    </rPh>
    <rPh sb="46" eb="48">
      <t>ウンテン</t>
    </rPh>
    <rPh sb="49" eb="51">
      <t>ジシン</t>
    </rPh>
    <rPh sb="54" eb="55">
      <t>カタ</t>
    </rPh>
    <rPh sb="58" eb="60">
      <t>タイショウ</t>
    </rPh>
    <phoneticPr fontId="1"/>
  </si>
  <si>
    <t xml:space="preserve">https://www.town.uryu.hokkaido.jp/docs/4223.html
</t>
  </si>
  <si>
    <t>雨竜町住民課福祉生活環境担当
TEL0125-77-2212</t>
    <rPh sb="0" eb="3">
      <t>ウリュウチョウ</t>
    </rPh>
    <rPh sb="3" eb="6">
      <t>ジュウミンカ</t>
    </rPh>
    <rPh sb="6" eb="12">
      <t>フクシセイカツカンキョウ</t>
    </rPh>
    <rPh sb="12" eb="14">
      <t>タントウ</t>
    </rPh>
    <phoneticPr fontId="1"/>
  </si>
  <si>
    <t>雨竜町タクシー利用助成事業</t>
    <rPh sb="0" eb="3">
      <t>ウリュウチョウ</t>
    </rPh>
    <rPh sb="7" eb="11">
      <t>リヨウジョセイ</t>
    </rPh>
    <rPh sb="11" eb="13">
      <t>ジギョウ</t>
    </rPh>
    <phoneticPr fontId="1"/>
  </si>
  <si>
    <t>65歳以上の方、身体障害者手帳の１～３級を所持している方、高等学校在校生、18歳以上65歳未満の方で運転免許を所持していない方が対象。
タクシー利用の際に半額を助成。
毎年度一人、1冊（75枚利用券）を3冊まで交付。
利用券１枚につき500円が限度。
町内・町外を問わず、医療機関（調剤薬局を含む）・商店・バス停・官公署までの移動に使用できる。</t>
    <rPh sb="2" eb="3">
      <t>サイ</t>
    </rPh>
    <rPh sb="3" eb="5">
      <t>イジョウ</t>
    </rPh>
    <rPh sb="6" eb="7">
      <t>カタ</t>
    </rPh>
    <rPh sb="72" eb="74">
      <t>リヨウ</t>
    </rPh>
    <rPh sb="75" eb="76">
      <t>サイ</t>
    </rPh>
    <rPh sb="77" eb="79">
      <t>ハンガク</t>
    </rPh>
    <rPh sb="80" eb="82">
      <t>ジョセイ</t>
    </rPh>
    <rPh sb="84" eb="87">
      <t>マイネンド</t>
    </rPh>
    <rPh sb="87" eb="89">
      <t>ヒトリ</t>
    </rPh>
    <rPh sb="91" eb="92">
      <t>サツ</t>
    </rPh>
    <rPh sb="95" eb="96">
      <t>マイ</t>
    </rPh>
    <rPh sb="96" eb="99">
      <t>リヨウケン</t>
    </rPh>
    <rPh sb="102" eb="103">
      <t>サツ</t>
    </rPh>
    <rPh sb="105" eb="107">
      <t>コウフ</t>
    </rPh>
    <rPh sb="109" eb="112">
      <t>リヨウケン</t>
    </rPh>
    <rPh sb="113" eb="114">
      <t>マイ</t>
    </rPh>
    <rPh sb="120" eb="121">
      <t>エン</t>
    </rPh>
    <rPh sb="122" eb="124">
      <t>ゲンド</t>
    </rPh>
    <rPh sb="126" eb="128">
      <t>チョウナイ</t>
    </rPh>
    <rPh sb="130" eb="131">
      <t>ガイ</t>
    </rPh>
    <rPh sb="132" eb="133">
      <t>ト</t>
    </rPh>
    <rPh sb="136" eb="140">
      <t>イリョウキカン</t>
    </rPh>
    <rPh sb="141" eb="145">
      <t>チョウザイヤッキョク</t>
    </rPh>
    <rPh sb="146" eb="147">
      <t>フク</t>
    </rPh>
    <rPh sb="150" eb="152">
      <t>ショウテン</t>
    </rPh>
    <rPh sb="155" eb="156">
      <t>テイ</t>
    </rPh>
    <rPh sb="157" eb="159">
      <t>カンコウ</t>
    </rPh>
    <rPh sb="159" eb="160">
      <t>ショ</t>
    </rPh>
    <rPh sb="163" eb="165">
      <t>イドウ</t>
    </rPh>
    <rPh sb="166" eb="168">
      <t>シヨウ</t>
    </rPh>
    <phoneticPr fontId="1"/>
  </si>
  <si>
    <t>https://www.town.uryu.hokkaido.jp/docs/4223.htmlhttps://www.town.uryu.hokkaido.jp/docs/4322.html</t>
  </si>
  <si>
    <t>シルバーライナー助成事業</t>
    <rPh sb="8" eb="12">
      <t>ジョセイジギョウ</t>
    </rPh>
    <phoneticPr fontId="1"/>
  </si>
  <si>
    <t>町内で公共交通手段が不便な地域の高齢者等を対象に運行。
65歳以上の方、身体障害者手帳所持している方が対象。
シルバーライナー運行事業者へ、１乗車につき運賃から250円を差し引いた額を助成。
利用者は、シルバーライナー利用券を運行事業者に提出する。</t>
    <rPh sb="0" eb="2">
      <t>チョウナイ</t>
    </rPh>
    <rPh sb="3" eb="9">
      <t>コウキョウコウツウシュダン</t>
    </rPh>
    <rPh sb="10" eb="12">
      <t>フベン</t>
    </rPh>
    <rPh sb="13" eb="15">
      <t>チイキ</t>
    </rPh>
    <rPh sb="16" eb="19">
      <t>コウレイシャ</t>
    </rPh>
    <rPh sb="19" eb="20">
      <t>ナド</t>
    </rPh>
    <rPh sb="21" eb="23">
      <t>タイショウ</t>
    </rPh>
    <rPh sb="24" eb="26">
      <t>ウンコウ</t>
    </rPh>
    <rPh sb="30" eb="31">
      <t>サイ</t>
    </rPh>
    <rPh sb="31" eb="33">
      <t>イジョウ</t>
    </rPh>
    <rPh sb="34" eb="35">
      <t>カタ</t>
    </rPh>
    <rPh sb="63" eb="65">
      <t>ウンコウ</t>
    </rPh>
    <rPh sb="65" eb="68">
      <t>ジギョウシャ</t>
    </rPh>
    <rPh sb="71" eb="73">
      <t>ジョウシャ</t>
    </rPh>
    <rPh sb="76" eb="78">
      <t>ウンチン</t>
    </rPh>
    <rPh sb="83" eb="84">
      <t>エン</t>
    </rPh>
    <rPh sb="85" eb="86">
      <t>サ</t>
    </rPh>
    <rPh sb="87" eb="88">
      <t>ヒ</t>
    </rPh>
    <rPh sb="90" eb="91">
      <t>ガク</t>
    </rPh>
    <rPh sb="92" eb="94">
      <t>ジョセイ</t>
    </rPh>
    <rPh sb="96" eb="99">
      <t>リヨウシャ</t>
    </rPh>
    <rPh sb="109" eb="112">
      <t>リヨウケン</t>
    </rPh>
    <rPh sb="113" eb="115">
      <t>ウンコウ</t>
    </rPh>
    <rPh sb="115" eb="118">
      <t>ジギョウシャ</t>
    </rPh>
    <rPh sb="119" eb="121">
      <t>テイシュツ</t>
    </rPh>
    <phoneticPr fontId="1"/>
  </si>
  <si>
    <t xml:space="preserve">https://www.town.uryu.hokkaido.jp/kurashi/7/41/
</t>
  </si>
  <si>
    <t>買い物支援事業</t>
    <rPh sb="0" eb="1">
      <t>カ</t>
    </rPh>
    <rPh sb="2" eb="7">
      <t>モノシエンジギョウ</t>
    </rPh>
    <phoneticPr fontId="1"/>
  </si>
  <si>
    <t>自宅から町内の商店まで車で送迎。
毎週火曜日９～１２時。
75歳以上の高齢者世帯で車のない方。
親族が町内にいない世帯の方。
商店まで歩いていくのが困難な方（一定の介助が必要な方）
※原則「お買物バス」と「買い物支援事業」のいずれかの制度しか利用できません。</t>
    <rPh sb="0" eb="2">
      <t>ジタク</t>
    </rPh>
    <rPh sb="4" eb="6">
      <t>チョウナイ</t>
    </rPh>
    <rPh sb="7" eb="9">
      <t>ショウテン</t>
    </rPh>
    <rPh sb="11" eb="12">
      <t>クルマ</t>
    </rPh>
    <rPh sb="13" eb="15">
      <t>ソウゲイ</t>
    </rPh>
    <rPh sb="17" eb="19">
      <t>マイシュウ</t>
    </rPh>
    <rPh sb="19" eb="22">
      <t>カヨウビ</t>
    </rPh>
    <rPh sb="26" eb="27">
      <t>ジ</t>
    </rPh>
    <rPh sb="31" eb="32">
      <t>サイ</t>
    </rPh>
    <rPh sb="32" eb="34">
      <t>イジョウ</t>
    </rPh>
    <rPh sb="35" eb="38">
      <t>コウレイシャ</t>
    </rPh>
    <rPh sb="38" eb="40">
      <t>セタイ</t>
    </rPh>
    <rPh sb="41" eb="42">
      <t>クルマ</t>
    </rPh>
    <rPh sb="45" eb="46">
      <t>カタ</t>
    </rPh>
    <rPh sb="48" eb="50">
      <t>シンゾク</t>
    </rPh>
    <rPh sb="51" eb="53">
      <t>チョウナイ</t>
    </rPh>
    <rPh sb="57" eb="59">
      <t>セタイ</t>
    </rPh>
    <rPh sb="60" eb="61">
      <t>カタ</t>
    </rPh>
    <rPh sb="63" eb="65">
      <t>ショウテン</t>
    </rPh>
    <rPh sb="67" eb="68">
      <t>アル</t>
    </rPh>
    <rPh sb="74" eb="76">
      <t>コンナン</t>
    </rPh>
    <rPh sb="77" eb="78">
      <t>カタ</t>
    </rPh>
    <rPh sb="79" eb="81">
      <t>イッテイ</t>
    </rPh>
    <rPh sb="82" eb="84">
      <t>カイジョ</t>
    </rPh>
    <rPh sb="85" eb="87">
      <t>ヒツヨウ</t>
    </rPh>
    <rPh sb="88" eb="89">
      <t>カタ</t>
    </rPh>
    <rPh sb="92" eb="94">
      <t>ゲンソク</t>
    </rPh>
    <rPh sb="96" eb="97">
      <t>カ</t>
    </rPh>
    <rPh sb="97" eb="98">
      <t>モノ</t>
    </rPh>
    <rPh sb="103" eb="104">
      <t>カ</t>
    </rPh>
    <rPh sb="105" eb="106">
      <t>モノ</t>
    </rPh>
    <rPh sb="106" eb="110">
      <t>シエンジギョウ</t>
    </rPh>
    <rPh sb="117" eb="119">
      <t>セイド</t>
    </rPh>
    <rPh sb="121" eb="123">
      <t>リヨウ</t>
    </rPh>
    <phoneticPr fontId="1"/>
  </si>
  <si>
    <t>雨竜町社会福祉協議会
0125-77-2228</t>
    <rPh sb="0" eb="3">
      <t>ウリュウチョウ</t>
    </rPh>
    <rPh sb="3" eb="5">
      <t>シャカイ</t>
    </rPh>
    <rPh sb="5" eb="10">
      <t>フクシキョウギカイ</t>
    </rPh>
    <phoneticPr fontId="1"/>
  </si>
  <si>
    <t>配食サービス事業</t>
    <rPh sb="0" eb="2">
      <t>ハイショク</t>
    </rPh>
    <rPh sb="6" eb="8">
      <t>ジギョウ</t>
    </rPh>
    <phoneticPr fontId="1"/>
  </si>
  <si>
    <t>概ね65歳以上の高齢者世帯であって、何らかの生活支援をすることが必要であると認められる場合に対象。
栄養のバランスに配慮した食事を居宅に訪問し、定期的に提供し、併せて安否や健康状態を確認する。
毎週火・金曜に配食サービスを行っている。（週２回限度）</t>
    <rPh sb="0" eb="1">
      <t>オオム</t>
    </rPh>
    <rPh sb="4" eb="5">
      <t>サイ</t>
    </rPh>
    <rPh sb="5" eb="7">
      <t>イジョウ</t>
    </rPh>
    <rPh sb="8" eb="11">
      <t>コウレイシャ</t>
    </rPh>
    <rPh sb="11" eb="13">
      <t>セタイ</t>
    </rPh>
    <rPh sb="18" eb="19">
      <t>ナン</t>
    </rPh>
    <rPh sb="22" eb="24">
      <t>セイカツ</t>
    </rPh>
    <rPh sb="24" eb="26">
      <t>シエン</t>
    </rPh>
    <rPh sb="32" eb="34">
      <t>ヒツヨウ</t>
    </rPh>
    <rPh sb="38" eb="39">
      <t>ミト</t>
    </rPh>
    <rPh sb="43" eb="45">
      <t>バアイ</t>
    </rPh>
    <rPh sb="46" eb="48">
      <t>タイショウ</t>
    </rPh>
    <rPh sb="50" eb="52">
      <t>エイヨウ</t>
    </rPh>
    <rPh sb="58" eb="60">
      <t>ハイリョ</t>
    </rPh>
    <rPh sb="62" eb="64">
      <t>ショクジ</t>
    </rPh>
    <rPh sb="65" eb="67">
      <t>キョタク</t>
    </rPh>
    <rPh sb="68" eb="70">
      <t>ホウモン</t>
    </rPh>
    <rPh sb="97" eb="99">
      <t>マイシュウ</t>
    </rPh>
    <rPh sb="99" eb="100">
      <t>カ</t>
    </rPh>
    <rPh sb="101" eb="103">
      <t>キンヨウ</t>
    </rPh>
    <rPh sb="104" eb="106">
      <t>ハイショク</t>
    </rPh>
    <rPh sb="111" eb="112">
      <t>オコナ</t>
    </rPh>
    <rPh sb="118" eb="119">
      <t>シュウ</t>
    </rPh>
    <rPh sb="120" eb="121">
      <t>カイ</t>
    </rPh>
    <rPh sb="121" eb="123">
      <t>ゲンド</t>
    </rPh>
    <phoneticPr fontId="1"/>
  </si>
  <si>
    <t>デマンド交通運行事業</t>
    <rPh sb="4" eb="6">
      <t>コウツウ</t>
    </rPh>
    <rPh sb="6" eb="10">
      <t>ウンコウジギョウ</t>
    </rPh>
    <phoneticPr fontId="1"/>
  </si>
  <si>
    <t>音更町</t>
    <rPh sb="0" eb="3">
      <t>オトフケチョウ</t>
    </rPh>
    <phoneticPr fontId="15"/>
  </si>
  <si>
    <t>農村地域予約制乗合タクシー運行事業</t>
    <rPh sb="0" eb="2">
      <t>ノウソン</t>
    </rPh>
    <rPh sb="2" eb="4">
      <t>チイキ</t>
    </rPh>
    <rPh sb="4" eb="7">
      <t>ヨヤクセイ</t>
    </rPh>
    <rPh sb="7" eb="8">
      <t>ノ</t>
    </rPh>
    <rPh sb="8" eb="9">
      <t>ア</t>
    </rPh>
    <rPh sb="13" eb="15">
      <t>ウンコウ</t>
    </rPh>
    <rPh sb="15" eb="17">
      <t>ジギョウ</t>
    </rPh>
    <phoneticPr fontId="15"/>
  </si>
  <si>
    <t>7000</t>
  </si>
  <si>
    <t>農村地域の住民が買い物や通院などのため「自宅」と「まちなか」にある乗降場所までの区間を、予約した人同士で乗り合って移動する事業。運賃は300円～1,000円（行政区ごとの定額運賃で、65歳以上・小学生半額、未就学児は保護者同伴の場合無料）</t>
    <rPh sb="0" eb="2">
      <t>ノウソン</t>
    </rPh>
    <rPh sb="2" eb="4">
      <t>チイキ</t>
    </rPh>
    <rPh sb="5" eb="7">
      <t>ジュウミン</t>
    </rPh>
    <rPh sb="8" eb="9">
      <t>カ</t>
    </rPh>
    <rPh sb="10" eb="11">
      <t>モノ</t>
    </rPh>
    <rPh sb="12" eb="14">
      <t>ツウイン</t>
    </rPh>
    <rPh sb="20" eb="22">
      <t>ジタク</t>
    </rPh>
    <rPh sb="33" eb="35">
      <t>ジョウコウ</t>
    </rPh>
    <rPh sb="35" eb="37">
      <t>バショ</t>
    </rPh>
    <rPh sb="40" eb="42">
      <t>クカン</t>
    </rPh>
    <rPh sb="44" eb="46">
      <t>ヨヤク</t>
    </rPh>
    <rPh sb="48" eb="49">
      <t>ヒト</t>
    </rPh>
    <rPh sb="49" eb="51">
      <t>ドウシ</t>
    </rPh>
    <rPh sb="52" eb="53">
      <t>ノ</t>
    </rPh>
    <rPh sb="54" eb="55">
      <t>ア</t>
    </rPh>
    <rPh sb="57" eb="59">
      <t>イドウ</t>
    </rPh>
    <rPh sb="61" eb="63">
      <t>ジギョウ</t>
    </rPh>
    <rPh sb="64" eb="66">
      <t>ウンチン</t>
    </rPh>
    <rPh sb="70" eb="71">
      <t>エン</t>
    </rPh>
    <rPh sb="77" eb="78">
      <t>エン</t>
    </rPh>
    <rPh sb="79" eb="82">
      <t>ギョウセイク</t>
    </rPh>
    <rPh sb="85" eb="87">
      <t>テイガク</t>
    </rPh>
    <rPh sb="87" eb="89">
      <t>ウンチン</t>
    </rPh>
    <rPh sb="93" eb="94">
      <t>サイ</t>
    </rPh>
    <rPh sb="94" eb="96">
      <t>イジョウ</t>
    </rPh>
    <rPh sb="97" eb="100">
      <t>ショウガクセイ</t>
    </rPh>
    <rPh sb="100" eb="102">
      <t>ハンガク</t>
    </rPh>
    <rPh sb="103" eb="107">
      <t>ミシュウガクジ</t>
    </rPh>
    <rPh sb="108" eb="111">
      <t>ホゴシャ</t>
    </rPh>
    <rPh sb="111" eb="113">
      <t>ドウハン</t>
    </rPh>
    <rPh sb="114" eb="116">
      <t>バアイ</t>
    </rPh>
    <rPh sb="116" eb="118">
      <t>ムリョウ</t>
    </rPh>
    <phoneticPr fontId="15"/>
  </si>
  <si>
    <t>https://www.town.otofuke.hokkaido.jp/kurashi/kotsu/taxi/</t>
  </si>
  <si>
    <t>企画財政部企画課企画調整係
0155-42-2111</t>
    <rPh sb="0" eb="2">
      <t>キカク</t>
    </rPh>
    <rPh sb="2" eb="4">
      <t>ザイセイ</t>
    </rPh>
    <rPh sb="4" eb="5">
      <t>ブ</t>
    </rPh>
    <rPh sb="5" eb="7">
      <t>キカク</t>
    </rPh>
    <rPh sb="7" eb="8">
      <t>カ</t>
    </rPh>
    <rPh sb="8" eb="10">
      <t>キカク</t>
    </rPh>
    <rPh sb="10" eb="12">
      <t>チョウセイ</t>
    </rPh>
    <rPh sb="12" eb="13">
      <t>カカリ</t>
    </rPh>
    <phoneticPr fontId="15"/>
  </si>
  <si>
    <t>配食サービス事業</t>
    <rPh sb="0" eb="1">
      <t>ハイ</t>
    </rPh>
    <rPh sb="1" eb="2">
      <t>ショク</t>
    </rPh>
    <rPh sb="6" eb="8">
      <t>ジギョウ</t>
    </rPh>
    <phoneticPr fontId="15"/>
  </si>
  <si>
    <t>高齢者や障がいのある人で、食材の確保や調理が困難なため日常生活に支障を来す人に、食事をお届けするとともに、安否確認を行う。
利用者負担は１食につき500円</t>
    <rPh sb="0" eb="3">
      <t>コウレイシャ</t>
    </rPh>
    <rPh sb="4" eb="5">
      <t>ショウ</t>
    </rPh>
    <rPh sb="10" eb="11">
      <t>ヒト</t>
    </rPh>
    <rPh sb="13" eb="15">
      <t>ショクザイ</t>
    </rPh>
    <rPh sb="16" eb="18">
      <t>カクホ</t>
    </rPh>
    <rPh sb="19" eb="21">
      <t>チョウリ</t>
    </rPh>
    <rPh sb="22" eb="24">
      <t>コンナン</t>
    </rPh>
    <rPh sb="27" eb="29">
      <t>ニチジョウ</t>
    </rPh>
    <rPh sb="29" eb="31">
      <t>セイカツ</t>
    </rPh>
    <rPh sb="32" eb="34">
      <t>シショウ</t>
    </rPh>
    <rPh sb="35" eb="36">
      <t>キタ</t>
    </rPh>
    <rPh sb="37" eb="38">
      <t>ヒト</t>
    </rPh>
    <rPh sb="40" eb="42">
      <t>ショクジ</t>
    </rPh>
    <rPh sb="44" eb="45">
      <t>トド</t>
    </rPh>
    <rPh sb="53" eb="55">
      <t>アンピ</t>
    </rPh>
    <rPh sb="55" eb="57">
      <t>カクニン</t>
    </rPh>
    <rPh sb="58" eb="59">
      <t>オコナ</t>
    </rPh>
    <rPh sb="62" eb="65">
      <t>リヨウシャ</t>
    </rPh>
    <rPh sb="65" eb="67">
      <t>フタン</t>
    </rPh>
    <rPh sb="69" eb="70">
      <t>ショク</t>
    </rPh>
    <rPh sb="76" eb="77">
      <t>エン</t>
    </rPh>
    <phoneticPr fontId="15"/>
  </si>
  <si>
    <t>https://www.town.otofuke.hokkaido.jp/fukushi/kaigo/zaitaku/haisyoku.html</t>
  </si>
  <si>
    <t>保健福祉部高齢者福祉課高齢者福祉係
0155-32-4576</t>
    <rPh sb="0" eb="2">
      <t>ホケン</t>
    </rPh>
    <rPh sb="2" eb="4">
      <t>フクシ</t>
    </rPh>
    <rPh sb="4" eb="5">
      <t>ブ</t>
    </rPh>
    <rPh sb="5" eb="8">
      <t>コウレイシャ</t>
    </rPh>
    <rPh sb="8" eb="10">
      <t>フクシ</t>
    </rPh>
    <rPh sb="10" eb="11">
      <t>カ</t>
    </rPh>
    <rPh sb="11" eb="14">
      <t>コウレイシャ</t>
    </rPh>
    <rPh sb="14" eb="16">
      <t>フクシ</t>
    </rPh>
    <rPh sb="16" eb="17">
      <t>カカリ</t>
    </rPh>
    <phoneticPr fontId="15"/>
  </si>
  <si>
    <t>上富良野町</t>
    <rPh sb="0" eb="5">
      <t>カミフラノチョウ</t>
    </rPh>
    <phoneticPr fontId="1"/>
  </si>
  <si>
    <t>予約型乗合タクシー運行事業</t>
    <rPh sb="0" eb="2">
      <t>ヨヤク</t>
    </rPh>
    <rPh sb="2" eb="3">
      <t>ガタ</t>
    </rPh>
    <rPh sb="3" eb="5">
      <t>ノリアイ</t>
    </rPh>
    <rPh sb="9" eb="11">
      <t>ウンコウ</t>
    </rPh>
    <rPh sb="11" eb="13">
      <t>ジギョウ</t>
    </rPh>
    <phoneticPr fontId="3"/>
  </si>
  <si>
    <t>高齢者や障がい者(交通弱者）の生活支援、閉じこもり予防を目的として、廃止された路線バスに代わる交通手段確保の支援をする。　　　　　　　　　　　　　　　　　　　　　　　　　　　　　　　　　　　　町内のタクシー会社（2事業所）に事業を委託し事業を実施する。</t>
    <rPh sb="0" eb="3">
      <t>コウレイシャ</t>
    </rPh>
    <rPh sb="4" eb="5">
      <t>ショウ</t>
    </rPh>
    <rPh sb="7" eb="8">
      <t>シャ</t>
    </rPh>
    <rPh sb="9" eb="11">
      <t>コウツウ</t>
    </rPh>
    <rPh sb="11" eb="13">
      <t>ジャクシャ</t>
    </rPh>
    <rPh sb="15" eb="17">
      <t>セイカツ</t>
    </rPh>
    <rPh sb="17" eb="19">
      <t>シエン</t>
    </rPh>
    <rPh sb="20" eb="21">
      <t>ト</t>
    </rPh>
    <rPh sb="25" eb="27">
      <t>ヨボウ</t>
    </rPh>
    <rPh sb="28" eb="30">
      <t>モクテキ</t>
    </rPh>
    <rPh sb="34" eb="36">
      <t>ハイシ</t>
    </rPh>
    <rPh sb="39" eb="41">
      <t>ロセン</t>
    </rPh>
    <rPh sb="44" eb="45">
      <t>カ</t>
    </rPh>
    <rPh sb="47" eb="49">
      <t>コウツウ</t>
    </rPh>
    <rPh sb="49" eb="51">
      <t>シュダン</t>
    </rPh>
    <rPh sb="51" eb="53">
      <t>カクホ</t>
    </rPh>
    <rPh sb="54" eb="56">
      <t>シエン</t>
    </rPh>
    <rPh sb="96" eb="98">
      <t>チョウナイ</t>
    </rPh>
    <rPh sb="103" eb="105">
      <t>カイシャ</t>
    </rPh>
    <rPh sb="107" eb="110">
      <t>ジギョウショ</t>
    </rPh>
    <rPh sb="112" eb="114">
      <t>ジギョウ</t>
    </rPh>
    <rPh sb="115" eb="117">
      <t>イタク</t>
    </rPh>
    <rPh sb="118" eb="120">
      <t>ジギョウ</t>
    </rPh>
    <rPh sb="121" eb="123">
      <t>ジッシ</t>
    </rPh>
    <phoneticPr fontId="3"/>
  </si>
  <si>
    <t>http://www.town.kamifurano.hokkaido.jp/index.php?id=1592</t>
  </si>
  <si>
    <t>総務課財政管理班　　　　　　0167-45-6980</t>
    <rPh sb="0" eb="3">
      <t>ソウムカ</t>
    </rPh>
    <rPh sb="3" eb="5">
      <t>ザイセイ</t>
    </rPh>
    <rPh sb="5" eb="7">
      <t>カンリ</t>
    </rPh>
    <rPh sb="7" eb="8">
      <t>ハン</t>
    </rPh>
    <phoneticPr fontId="3"/>
  </si>
  <si>
    <t>重度障害者タクシー料金補助事業</t>
    <rPh sb="0" eb="2">
      <t>ジュウド</t>
    </rPh>
    <rPh sb="2" eb="5">
      <t>ショウガイシャ</t>
    </rPh>
    <rPh sb="9" eb="11">
      <t>リョウキン</t>
    </rPh>
    <rPh sb="11" eb="13">
      <t>ホジョ</t>
    </rPh>
    <rPh sb="13" eb="15">
      <t>ジギョウ</t>
    </rPh>
    <phoneticPr fontId="3"/>
  </si>
  <si>
    <t>重度の障害を有し、歩行が困難な障がい者等に対し、タクシーのチケットを給付し、日常生活の利便を促進し、生活圏の拡大を図る。</t>
    <rPh sb="0" eb="2">
      <t>ジュウド</t>
    </rPh>
    <rPh sb="3" eb="5">
      <t>ショウガイ</t>
    </rPh>
    <rPh sb="6" eb="7">
      <t>ユウ</t>
    </rPh>
    <rPh sb="9" eb="11">
      <t>ホコウ</t>
    </rPh>
    <rPh sb="12" eb="14">
      <t>コンナン</t>
    </rPh>
    <rPh sb="15" eb="16">
      <t>ショウ</t>
    </rPh>
    <rPh sb="18" eb="19">
      <t>シャ</t>
    </rPh>
    <rPh sb="19" eb="20">
      <t>トウ</t>
    </rPh>
    <rPh sb="21" eb="22">
      <t>タイ</t>
    </rPh>
    <rPh sb="34" eb="36">
      <t>キュウフ</t>
    </rPh>
    <rPh sb="38" eb="40">
      <t>ニチジョウ</t>
    </rPh>
    <rPh sb="40" eb="42">
      <t>セイカツ</t>
    </rPh>
    <rPh sb="43" eb="45">
      <t>リベン</t>
    </rPh>
    <rPh sb="46" eb="48">
      <t>ソクシン</t>
    </rPh>
    <rPh sb="50" eb="53">
      <t>セイカツケン</t>
    </rPh>
    <rPh sb="54" eb="56">
      <t>カクダイ</t>
    </rPh>
    <rPh sb="57" eb="58">
      <t>ハカ</t>
    </rPh>
    <phoneticPr fontId="3"/>
  </si>
  <si>
    <t>保健福祉課福祉対策班　　　　　　0167-45-6987</t>
    <rPh sb="0" eb="5">
      <t>ホケンフクシカ</t>
    </rPh>
    <rPh sb="5" eb="9">
      <t>フクシタイサク</t>
    </rPh>
    <rPh sb="9" eb="10">
      <t>ハン</t>
    </rPh>
    <phoneticPr fontId="3"/>
  </si>
  <si>
    <t>新十津川町</t>
    <rPh sb="0" eb="5">
      <t>シントツカワチョウ</t>
    </rPh>
    <phoneticPr fontId="1"/>
  </si>
  <si>
    <t>新十津川町
中小企業者応援事業</t>
  </si>
  <si>
    <t>買物弱者の支援と位置付けた事業ではないが、中小企業者の起業や空き店舗を改装する事業を助成することにより、町内の店舗や業種の増に伴う経済の活性化を図り、町民生活の向上を目指すもの。</t>
  </si>
  <si>
    <t>https://www.town.shintotsukawa.lg.jp/hotnews/detail/00004023.html</t>
  </si>
  <si>
    <t>産業振興課商工観光グループ
0125-76-2134</t>
  </si>
  <si>
    <t>地域公共交通確保事業</t>
  </si>
  <si>
    <t>予約制の「乗合ワゴン」や定時定路線の「新十津川線」の運行を支援する。</t>
    <rPh sb="0" eb="3">
      <t>ヨヤクセイ</t>
    </rPh>
    <rPh sb="5" eb="7">
      <t>ノリアイ</t>
    </rPh>
    <rPh sb="12" eb="14">
      <t>テイジ</t>
    </rPh>
    <rPh sb="14" eb="15">
      <t>テイ</t>
    </rPh>
    <rPh sb="15" eb="17">
      <t>ロセン</t>
    </rPh>
    <rPh sb="19" eb="23">
      <t>シントツカワ</t>
    </rPh>
    <rPh sb="23" eb="24">
      <t>セン</t>
    </rPh>
    <rPh sb="26" eb="28">
      <t>ウンコウ</t>
    </rPh>
    <rPh sb="29" eb="31">
      <t>シエン</t>
    </rPh>
    <phoneticPr fontId="1"/>
  </si>
  <si>
    <t>町民の通院、通学、買物等の移動手段の確保のため、各事業所が路線バス、乗合タクシー・ワゴンを運行する費用の一部を町が負担する。</t>
  </si>
  <si>
    <t>https://www.town.shintotsukawa.lg.jp/hotnews/detail/00004041.html</t>
  </si>
  <si>
    <t>総務課企画調整グループ
0125-76-2131</t>
  </si>
  <si>
    <t>中頓別町</t>
    <rPh sb="0" eb="4">
      <t>ナカトンベツチョウ</t>
    </rPh>
    <phoneticPr fontId="14"/>
  </si>
  <si>
    <t>地域生活サポート事業</t>
    <rPh sb="0" eb="2">
      <t>チイキ</t>
    </rPh>
    <rPh sb="2" eb="4">
      <t>セイカツ</t>
    </rPh>
    <rPh sb="8" eb="10">
      <t>ジギョウ</t>
    </rPh>
    <phoneticPr fontId="14"/>
  </si>
  <si>
    <t>有償ボランティアが高齢者等買い物弱者に対して、買い物代行やスーパーなどに同行し荷物運びや店内での移動が安全にできるよう見守る等、支援を行っている。
利用料の半額を町が負担している。</t>
  </si>
  <si>
    <t>保健福祉課福祉グループ
（01634-6-1995）</t>
    <rPh sb="0" eb="2">
      <t>ホケン</t>
    </rPh>
    <rPh sb="2" eb="4">
      <t>フクシ</t>
    </rPh>
    <rPh sb="4" eb="5">
      <t>カ</t>
    </rPh>
    <rPh sb="5" eb="7">
      <t>フクシ</t>
    </rPh>
    <phoneticPr fontId="14"/>
  </si>
  <si>
    <t>なかとんべつライドシェア</t>
  </si>
  <si>
    <t>その他</t>
    <rPh sb="2" eb="3">
      <t>タ</t>
    </rPh>
    <phoneticPr fontId="14"/>
  </si>
  <si>
    <t>ボランティアによる送迎</t>
    <rPh sb="9" eb="11">
      <t>ソウゲイ</t>
    </rPh>
    <phoneticPr fontId="14"/>
  </si>
  <si>
    <t>住民ボランティアドライバーによる相乗りの取り組み</t>
    <rPh sb="0" eb="2">
      <t>ジュウミン</t>
    </rPh>
    <rPh sb="16" eb="18">
      <t>アイノ</t>
    </rPh>
    <rPh sb="20" eb="21">
      <t>ト</t>
    </rPh>
    <rPh sb="22" eb="23">
      <t>ク</t>
    </rPh>
    <phoneticPr fontId="14"/>
  </si>
  <si>
    <t>https://town.nakatombetsu.hokkaido.jp/bunya/5299/</t>
  </si>
  <si>
    <t>政策経営課
（01634-8-7671）</t>
    <rPh sb="0" eb="2">
      <t>セイサク</t>
    </rPh>
    <rPh sb="2" eb="4">
      <t>ケイエイ</t>
    </rPh>
    <rPh sb="4" eb="5">
      <t>カ</t>
    </rPh>
    <phoneticPr fontId="14"/>
  </si>
  <si>
    <t>奈井江町</t>
    <rPh sb="0" eb="4">
      <t>ナイエチョウ</t>
    </rPh>
    <phoneticPr fontId="1"/>
  </si>
  <si>
    <t>生活交通確保対策事業</t>
    <rPh sb="0" eb="2">
      <t>セイカツ</t>
    </rPh>
    <rPh sb="2" eb="4">
      <t>コウツウ</t>
    </rPh>
    <rPh sb="4" eb="6">
      <t>カクホ</t>
    </rPh>
    <rPh sb="6" eb="8">
      <t>タイサク</t>
    </rPh>
    <rPh sb="8" eb="10">
      <t>ジギョウ</t>
    </rPh>
    <phoneticPr fontId="5"/>
  </si>
  <si>
    <t>買物弱者の支援と位置付けた事業ではないが、買物や通院、町外への移動のためにJRや中央バスの接続に配慮した循環バスの運行による生活交通の確保。</t>
    <rPh sb="0" eb="1">
      <t>カ</t>
    </rPh>
    <rPh sb="1" eb="2">
      <t>モノ</t>
    </rPh>
    <rPh sb="2" eb="4">
      <t>ジャクシャ</t>
    </rPh>
    <rPh sb="5" eb="7">
      <t>シエン</t>
    </rPh>
    <rPh sb="8" eb="11">
      <t>イチヅ</t>
    </rPh>
    <rPh sb="13" eb="15">
      <t>ジギョウ</t>
    </rPh>
    <rPh sb="21" eb="23">
      <t>カイモノ</t>
    </rPh>
    <rPh sb="24" eb="26">
      <t>ツウイン</t>
    </rPh>
    <rPh sb="27" eb="29">
      <t>チョウガイ</t>
    </rPh>
    <rPh sb="31" eb="33">
      <t>イドウ</t>
    </rPh>
    <rPh sb="40" eb="42">
      <t>チュウオウ</t>
    </rPh>
    <rPh sb="45" eb="47">
      <t>セツゾク</t>
    </rPh>
    <rPh sb="48" eb="50">
      <t>ハイリョ</t>
    </rPh>
    <rPh sb="52" eb="54">
      <t>ジュンカン</t>
    </rPh>
    <rPh sb="57" eb="59">
      <t>ウンコウ</t>
    </rPh>
    <rPh sb="62" eb="64">
      <t>セイカツ</t>
    </rPh>
    <rPh sb="64" eb="66">
      <t>コウツウ</t>
    </rPh>
    <rPh sb="67" eb="69">
      <t>カクホ</t>
    </rPh>
    <phoneticPr fontId="2"/>
  </si>
  <si>
    <t>自治体（バスの管理、負担金等の支出）、業者（バス、乗りあいタクシー運行業務委託）</t>
    <rPh sb="0" eb="3">
      <t>ジチタイ</t>
    </rPh>
    <rPh sb="7" eb="9">
      <t>カンリ</t>
    </rPh>
    <rPh sb="10" eb="13">
      <t>フタンキン</t>
    </rPh>
    <rPh sb="13" eb="14">
      <t>トウ</t>
    </rPh>
    <rPh sb="15" eb="17">
      <t>シシュツ</t>
    </rPh>
    <rPh sb="19" eb="21">
      <t>ギョウシャ</t>
    </rPh>
    <rPh sb="25" eb="26">
      <t>ノ</t>
    </rPh>
    <rPh sb="33" eb="35">
      <t>ウンコウ</t>
    </rPh>
    <rPh sb="35" eb="37">
      <t>ギョウム</t>
    </rPh>
    <rPh sb="37" eb="39">
      <t>イタク</t>
    </rPh>
    <phoneticPr fontId="1"/>
  </si>
  <si>
    <t>www.town.naie.hokkaido.jp/kurashi/koukyokoutu/</t>
  </si>
  <si>
    <t>総務課防災交通係
0125-65-2111</t>
    <rPh sb="0" eb="3">
      <t>ソウムカ</t>
    </rPh>
    <rPh sb="3" eb="5">
      <t>ボウサイ</t>
    </rPh>
    <rPh sb="5" eb="7">
      <t>コウツウ</t>
    </rPh>
    <rPh sb="7" eb="8">
      <t>カカリ</t>
    </rPh>
    <phoneticPr fontId="1"/>
  </si>
  <si>
    <t>南富良野町</t>
    <rPh sb="0" eb="5">
      <t>ミナミフラノチョウ</t>
    </rPh>
    <phoneticPr fontId="1"/>
  </si>
  <si>
    <t>食料品等購入サービス業務委託</t>
    <rPh sb="0" eb="3">
      <t>ショクリョウヒン</t>
    </rPh>
    <rPh sb="3" eb="4">
      <t>トウ</t>
    </rPh>
    <rPh sb="4" eb="6">
      <t>コウニュウ</t>
    </rPh>
    <rPh sb="10" eb="12">
      <t>ギョウム</t>
    </rPh>
    <rPh sb="12" eb="14">
      <t>イタク</t>
    </rPh>
    <phoneticPr fontId="1"/>
  </si>
  <si>
    <t>食料品購入の代行</t>
    <rPh sb="0" eb="3">
      <t>ショクリョウヒン</t>
    </rPh>
    <rPh sb="3" eb="5">
      <t>コウニュウ</t>
    </rPh>
    <rPh sb="6" eb="8">
      <t>ダイコウ</t>
    </rPh>
    <phoneticPr fontId="1"/>
  </si>
  <si>
    <t>0167-52-2115</t>
  </si>
  <si>
    <t>比布町</t>
    <rPh sb="0" eb="3">
      <t>ピップチョウ</t>
    </rPh>
    <phoneticPr fontId="1"/>
  </si>
  <si>
    <t>高齢者等移動支援事業</t>
    <rPh sb="0" eb="3">
      <t>コウレイシャ</t>
    </rPh>
    <rPh sb="3" eb="4">
      <t>トウ</t>
    </rPh>
    <rPh sb="4" eb="6">
      <t>イドウ</t>
    </rPh>
    <rPh sb="6" eb="8">
      <t>シエン</t>
    </rPh>
    <rPh sb="8" eb="10">
      <t>ジギョウ</t>
    </rPh>
    <phoneticPr fontId="1"/>
  </si>
  <si>
    <t>高齢者や障がい者の方々の生活支援や閉じこもり予防など暮らしを支えるため、玄関から玄関（ドア・ツー・ドア）までの無料送迎サービスを実施。利用するためには、事前登録が必要。
【支援内容】日常生活・通院・集会・余暇活動への送迎</t>
    <rPh sb="64" eb="66">
      <t>ジッシ</t>
    </rPh>
    <rPh sb="67" eb="69">
      <t>リヨウ</t>
    </rPh>
    <rPh sb="76" eb="78">
      <t>ジゼン</t>
    </rPh>
    <rPh sb="78" eb="80">
      <t>トウロク</t>
    </rPh>
    <rPh sb="81" eb="83">
      <t>ヒツヨウ</t>
    </rPh>
    <rPh sb="86" eb="88">
      <t>シエン</t>
    </rPh>
    <rPh sb="88" eb="90">
      <t>ナイヨウ</t>
    </rPh>
    <rPh sb="91" eb="93">
      <t>ニチジョウ</t>
    </rPh>
    <rPh sb="93" eb="95">
      <t>セイカツ</t>
    </rPh>
    <rPh sb="96" eb="98">
      <t>ツウイン</t>
    </rPh>
    <rPh sb="99" eb="101">
      <t>シュウカイ</t>
    </rPh>
    <rPh sb="102" eb="104">
      <t>ヨカ</t>
    </rPh>
    <rPh sb="104" eb="106">
      <t>カツドウ</t>
    </rPh>
    <rPh sb="108" eb="110">
      <t>ソウゲイ</t>
    </rPh>
    <phoneticPr fontId="1"/>
  </si>
  <si>
    <t>https://www.town.pippu.hokkaido.jp/cms/section/fukushi/elhgch0000003ck7.html</t>
  </si>
  <si>
    <t>保健福祉課社会福祉室福祉係
TEL:0166-85-4804</t>
    <rPh sb="0" eb="10">
      <t>ホケンフクシカシャカイフクシシツ</t>
    </rPh>
    <rPh sb="10" eb="12">
      <t>フクシ</t>
    </rPh>
    <rPh sb="12" eb="13">
      <t>カカリ</t>
    </rPh>
    <phoneticPr fontId="1"/>
  </si>
  <si>
    <t>富良野市</t>
    <rPh sb="0" eb="4">
      <t>フラノシ</t>
    </rPh>
    <phoneticPr fontId="1"/>
  </si>
  <si>
    <t>中小企業振興総合補助金（買い物不便地域出店促進事業）</t>
    <rPh sb="0" eb="2">
      <t>チュウショウ</t>
    </rPh>
    <rPh sb="2" eb="4">
      <t>キギョウ</t>
    </rPh>
    <rPh sb="4" eb="6">
      <t>シンコウ</t>
    </rPh>
    <rPh sb="6" eb="8">
      <t>ソウゴウ</t>
    </rPh>
    <rPh sb="8" eb="10">
      <t>ホジョ</t>
    </rPh>
    <rPh sb="10" eb="11">
      <t>キン</t>
    </rPh>
    <rPh sb="12" eb="13">
      <t>カ</t>
    </rPh>
    <rPh sb="14" eb="15">
      <t>モノ</t>
    </rPh>
    <rPh sb="15" eb="17">
      <t>フベン</t>
    </rPh>
    <rPh sb="17" eb="19">
      <t>チイキ</t>
    </rPh>
    <rPh sb="19" eb="21">
      <t>シュッテン</t>
    </rPh>
    <rPh sb="21" eb="23">
      <t>ソクシン</t>
    </rPh>
    <rPh sb="23" eb="25">
      <t>ジギョウ</t>
    </rPh>
    <phoneticPr fontId="3"/>
  </si>
  <si>
    <t>必要に応じて予算措置</t>
    <rPh sb="0" eb="2">
      <t>ヒツヨウ</t>
    </rPh>
    <rPh sb="3" eb="4">
      <t>オウ</t>
    </rPh>
    <rPh sb="6" eb="8">
      <t>ヨサン</t>
    </rPh>
    <rPh sb="8" eb="10">
      <t>ソチ</t>
    </rPh>
    <phoneticPr fontId="3"/>
  </si>
  <si>
    <t>市長が認めた買い物不便地域において、生鮮食料品を含む小売業店舗を出店しようとする中小企業者に対して補助します。（対象経費（新築改修費、備品購入費、店舗賃貸料（36ヶ月以内））の３分の２以内、予算の範囲内）</t>
    <rPh sb="49" eb="51">
      <t>ホジョ</t>
    </rPh>
    <rPh sb="56" eb="58">
      <t>タイショウ</t>
    </rPh>
    <phoneticPr fontId="3"/>
  </si>
  <si>
    <t>中小企業者等（本市内に主たる事務所をもたない中小企業者等も可）</t>
    <rPh sb="0" eb="2">
      <t>チュウショウ</t>
    </rPh>
    <rPh sb="2" eb="4">
      <t>キギョウ</t>
    </rPh>
    <rPh sb="4" eb="5">
      <t>シャ</t>
    </rPh>
    <rPh sb="5" eb="6">
      <t>トウ</t>
    </rPh>
    <rPh sb="7" eb="9">
      <t>ホンシ</t>
    </rPh>
    <rPh sb="9" eb="10">
      <t>ナイ</t>
    </rPh>
    <rPh sb="11" eb="12">
      <t>シュ</t>
    </rPh>
    <rPh sb="14" eb="16">
      <t>ジム</t>
    </rPh>
    <rPh sb="16" eb="17">
      <t>ショ</t>
    </rPh>
    <rPh sb="22" eb="24">
      <t>チュウショウ</t>
    </rPh>
    <rPh sb="24" eb="26">
      <t>キギョウ</t>
    </rPh>
    <rPh sb="26" eb="27">
      <t>シャ</t>
    </rPh>
    <rPh sb="27" eb="28">
      <t>トウ</t>
    </rPh>
    <rPh sb="29" eb="30">
      <t>カ</t>
    </rPh>
    <phoneticPr fontId="3"/>
  </si>
  <si>
    <t>https://www.city.furano.hokkaido.jp/fs/4/6/9/1/3/_/20220401_hojokintebiki_kaimonohubenchiiki.pdf</t>
  </si>
  <si>
    <t>商工観光課
0167-39-2312</t>
    <rPh sb="0" eb="2">
      <t>ショウコウ</t>
    </rPh>
    <rPh sb="2" eb="5">
      <t>カンコウカ</t>
    </rPh>
    <phoneticPr fontId="3"/>
  </si>
  <si>
    <t>外出支援サービス助成事業</t>
    <rPh sb="0" eb="4">
      <t>ガイシュツシエン</t>
    </rPh>
    <rPh sb="8" eb="12">
      <t>ジョセイジギョウ</t>
    </rPh>
    <phoneticPr fontId="3"/>
  </si>
  <si>
    <t>在宅の要援護高齢者の日常生活における外出を支援するため、タクシーの料金を助成します。</t>
  </si>
  <si>
    <t>富良野市</t>
    <rPh sb="0" eb="4">
      <t>フラノシ</t>
    </rPh>
    <phoneticPr fontId="3"/>
  </si>
  <si>
    <t>https://www.city.furano.hokkaido.jp/life/docs/2018020900031.html?cat=/life/fukushi/koutsuuhinojosei/</t>
  </si>
  <si>
    <t>高齢者福祉課
0167-39-2255</t>
    <rPh sb="0" eb="3">
      <t>コウレイシャ</t>
    </rPh>
    <rPh sb="3" eb="6">
      <t>フクシカ</t>
    </rPh>
    <phoneticPr fontId="3"/>
  </si>
  <si>
    <t>北広島市</t>
    <rPh sb="0" eb="4">
      <t>キタヒロシマシ</t>
    </rPh>
    <phoneticPr fontId="1"/>
  </si>
  <si>
    <t>買物環境向上事業</t>
    <rPh sb="0" eb="2">
      <t>カイモノ</t>
    </rPh>
    <rPh sb="2" eb="4">
      <t>カンキョウ</t>
    </rPh>
    <rPh sb="4" eb="6">
      <t>コウジョウ</t>
    </rPh>
    <rPh sb="6" eb="8">
      <t>ジギョウ</t>
    </rPh>
    <phoneticPr fontId="1"/>
  </si>
  <si>
    <t>①事業者と連携した「移動販売」周知や活用促進</t>
  </si>
  <si>
    <t>https://www.city.kitahiroshima.hokkaido.jp/hotnews/detail/00132903.html</t>
  </si>
  <si>
    <t>経済部商工業振興課
011-372-3311
（内線4614）</t>
  </si>
  <si>
    <t>北竜町</t>
    <rPh sb="0" eb="3">
      <t>ホクリュウチョウ</t>
    </rPh>
    <phoneticPr fontId="1"/>
  </si>
  <si>
    <t>地域公共交通運行事業</t>
    <rPh sb="0" eb="2">
      <t>チイキ</t>
    </rPh>
    <rPh sb="2" eb="4">
      <t>コウキョウ</t>
    </rPh>
    <rPh sb="4" eb="6">
      <t>コウツウ</t>
    </rPh>
    <rPh sb="6" eb="8">
      <t>ウンコウ</t>
    </rPh>
    <rPh sb="8" eb="10">
      <t>ジギョウ</t>
    </rPh>
    <phoneticPr fontId="1"/>
  </si>
  <si>
    <t>・乗合タクシー運行助成</t>
    <rPh sb="1" eb="3">
      <t>ノリアイ</t>
    </rPh>
    <rPh sb="7" eb="9">
      <t>ウンコウ</t>
    </rPh>
    <rPh sb="9" eb="11">
      <t>ジョセイ</t>
    </rPh>
    <phoneticPr fontId="1"/>
  </si>
  <si>
    <t>http://www.town.hokuryu.hokkaido.jp/tyousei/tiikikoukyoukoutu/</t>
  </si>
  <si>
    <t>企画振興課企画係、0164-34-7029</t>
    <rPh sb="0" eb="5">
      <t>キカクシンコウカ</t>
    </rPh>
    <rPh sb="5" eb="7">
      <t>キカク</t>
    </rPh>
    <rPh sb="7" eb="8">
      <t>カカリ</t>
    </rPh>
    <phoneticPr fontId="1"/>
  </si>
  <si>
    <t>通院等タクシー利用料助成事業</t>
    <rPh sb="0" eb="3">
      <t>ツウイントウ</t>
    </rPh>
    <rPh sb="7" eb="9">
      <t>リヨウ</t>
    </rPh>
    <rPh sb="9" eb="10">
      <t>リョウ</t>
    </rPh>
    <rPh sb="10" eb="12">
      <t>ジョセイ</t>
    </rPh>
    <rPh sb="12" eb="14">
      <t>ジギョウ</t>
    </rPh>
    <phoneticPr fontId="1"/>
  </si>
  <si>
    <t>・通院等タクシー利用料助成</t>
  </si>
  <si>
    <t>企画振興課企画係、0164-34-7029</t>
  </si>
  <si>
    <t>三笠市</t>
    <rPh sb="0" eb="3">
      <t>ミカサシ</t>
    </rPh>
    <phoneticPr fontId="1"/>
  </si>
  <si>
    <t>商工業活性化事業やる気応援補助金</t>
  </si>
  <si>
    <t>店舗を開業する場合にかかる土地建物の取得費等・空き地 への支援や市民生活の利便性の向上や福祉の向上に資する事業を起業する場合にかかる備品の購入等への支援。</t>
  </si>
  <si>
    <t>https://www.city.mikasa.hokkaido.jp/hotnews/detail_sp/00002292.html</t>
  </si>
  <si>
    <t>01267-2-3997
(商工観光課)</t>
    <rPh sb="14" eb="16">
      <t>ショウコウ</t>
    </rPh>
    <rPh sb="16" eb="19">
      <t>カンコウカ</t>
    </rPh>
    <phoneticPr fontId="1"/>
  </si>
  <si>
    <t>商工業活性化事業食産業等応援補助金</t>
    <rPh sb="8" eb="9">
      <t>ショク</t>
    </rPh>
    <rPh sb="9" eb="11">
      <t>サンギョウ</t>
    </rPh>
    <rPh sb="11" eb="12">
      <t>トウ</t>
    </rPh>
    <phoneticPr fontId="1"/>
  </si>
  <si>
    <t>飲食店及び食料品製造業等の店舗を開業する場合にかかる土地建物の取得費等・空き地 への支援や市民生活の利便性の向上や福祉の向上に資する事業を起業する場合にかかる備品の購入等への支援。</t>
    <rPh sb="0" eb="2">
      <t>インショク</t>
    </rPh>
    <rPh sb="2" eb="3">
      <t>テン</t>
    </rPh>
    <rPh sb="11" eb="12">
      <t>トウ</t>
    </rPh>
    <phoneticPr fontId="1"/>
  </si>
  <si>
    <t>01267-2-3998
(商工観光課)</t>
    <rPh sb="14" eb="16">
      <t>ショウコウ</t>
    </rPh>
    <rPh sb="16" eb="19">
      <t>カンコウカ</t>
    </rPh>
    <phoneticPr fontId="1"/>
  </si>
  <si>
    <t>鶴居村</t>
    <rPh sb="0" eb="3">
      <t>ツルイムラ</t>
    </rPh>
    <phoneticPr fontId="1"/>
  </si>
  <si>
    <t>福祉バス運行事業</t>
  </si>
  <si>
    <t>村内各集落から市街地への移送を行うバスを運行し、通院、買物等の支援を行う。</t>
  </si>
  <si>
    <t>高齢者等個別移送サービス補助事業</t>
  </si>
  <si>
    <t>社会福祉協議会が実施する、村内の高齢者等の移動弱者に対し有償ボランティアが移送支援を行う同名の事業に対し、その運営費用を補助する。</t>
  </si>
  <si>
    <t>礼文町</t>
    <rPh sb="0" eb="3">
      <t>レブンチョウ</t>
    </rPh>
    <phoneticPr fontId="1"/>
  </si>
  <si>
    <t>礼文町高齢者等配食サービス事業</t>
    <rPh sb="0" eb="3">
      <t>レブンチョウ</t>
    </rPh>
    <rPh sb="3" eb="6">
      <t>コウレイシャ</t>
    </rPh>
    <rPh sb="6" eb="7">
      <t>トウ</t>
    </rPh>
    <rPh sb="7" eb="9">
      <t>ハイショク</t>
    </rPh>
    <rPh sb="13" eb="15">
      <t>ジギョウ</t>
    </rPh>
    <phoneticPr fontId="1"/>
  </si>
  <si>
    <t>高齢者等に対し、栄養バランスの取れた食事を居宅に訪問して提供することにより、在宅生活を継続するとともに福祉の増進を図る</t>
    <rPh sb="0" eb="4">
      <t>コウレイシャトウ</t>
    </rPh>
    <rPh sb="5" eb="6">
      <t>タイ</t>
    </rPh>
    <rPh sb="8" eb="10">
      <t>エイヨウ</t>
    </rPh>
    <rPh sb="15" eb="16">
      <t>ト</t>
    </rPh>
    <rPh sb="18" eb="20">
      <t>ショクジ</t>
    </rPh>
    <rPh sb="21" eb="23">
      <t>キョタク</t>
    </rPh>
    <rPh sb="24" eb="26">
      <t>ホウモン</t>
    </rPh>
    <rPh sb="28" eb="30">
      <t>テイキョウ</t>
    </rPh>
    <rPh sb="38" eb="42">
      <t>ザイタクセイカツ</t>
    </rPh>
    <rPh sb="43" eb="45">
      <t>ケイゾク</t>
    </rPh>
    <rPh sb="51" eb="53">
      <t>フクシ</t>
    </rPh>
    <rPh sb="54" eb="56">
      <t>ゾウシン</t>
    </rPh>
    <rPh sb="57" eb="58">
      <t>ハカ</t>
    </rPh>
    <phoneticPr fontId="1"/>
  </si>
  <si>
    <t>保健課、0163-86-1001</t>
    <rPh sb="0" eb="3">
      <t>ホケンカ</t>
    </rPh>
    <phoneticPr fontId="1"/>
  </si>
  <si>
    <t>砂川市</t>
    <rPh sb="0" eb="2">
      <t>スナガワ</t>
    </rPh>
    <rPh sb="2" eb="3">
      <t>シ</t>
    </rPh>
    <phoneticPr fontId="3"/>
  </si>
  <si>
    <t>敬老助成券交付事業</t>
    <rPh sb="0" eb="2">
      <t>ケイロウ</t>
    </rPh>
    <rPh sb="2" eb="4">
      <t>ジョセイ</t>
    </rPh>
    <rPh sb="4" eb="5">
      <t>ケン</t>
    </rPh>
    <rPh sb="5" eb="7">
      <t>コウフ</t>
    </rPh>
    <rPh sb="7" eb="9">
      <t>ジギョウ</t>
    </rPh>
    <phoneticPr fontId="3"/>
  </si>
  <si>
    <t>　町内在住の重度の身体障害者（児）の方に対し、生活圏拡大（買い物での外出も含む）を容易にする事を目的に、タクシー（ハイヤー）料金の一部助成を実施。　　　　　　　　　　　　　　　　　　　　　　　　　　　　　　　　　　　　　　　　　　　　　　　※助成内容630円（※初乗り料金を基準とする）×２４回＝15, 120円　　　　　　　　　　　　　　　　　　　　　　　　　　　　　　　　　　　　　　　　　　　　　　　　　　　　　　　　　　　　　　　　　　　　　　　　　　　　　　　　　　　　　　　　　　　　</t>
    <rPh sb="1" eb="2">
      <t>マチ</t>
    </rPh>
    <rPh sb="2" eb="3">
      <t>ウチ</t>
    </rPh>
    <rPh sb="3" eb="5">
      <t>ザイジュウ</t>
    </rPh>
    <rPh sb="6" eb="8">
      <t>ジュウド</t>
    </rPh>
    <rPh sb="9" eb="11">
      <t>シンタイ</t>
    </rPh>
    <rPh sb="11" eb="12">
      <t>ショウ</t>
    </rPh>
    <rPh sb="12" eb="13">
      <t>ガイ</t>
    </rPh>
    <rPh sb="13" eb="14">
      <t>シャ</t>
    </rPh>
    <rPh sb="15" eb="16">
      <t>コ</t>
    </rPh>
    <rPh sb="18" eb="19">
      <t>カ</t>
    </rPh>
    <rPh sb="20" eb="21">
      <t>タイ</t>
    </rPh>
    <rPh sb="23" eb="26">
      <t>セイカツケン</t>
    </rPh>
    <rPh sb="26" eb="28">
      <t>カクダイ</t>
    </rPh>
    <rPh sb="28" eb="30">
      <t>(カ</t>
    </rPh>
    <rPh sb="31" eb="32">
      <t>モ</t>
    </rPh>
    <rPh sb="34" eb="36">
      <t>ガイシュツ</t>
    </rPh>
    <rPh sb="37" eb="38">
      <t>フク</t>
    </rPh>
    <rPh sb="41" eb="43">
      <t>ヨウイ</t>
    </rPh>
    <rPh sb="46" eb="47">
      <t>コト</t>
    </rPh>
    <rPh sb="48" eb="51">
      <t>モクテ</t>
    </rPh>
    <rPh sb="62" eb="64">
      <t>リョウキン</t>
    </rPh>
    <rPh sb="65" eb="67">
      <t>イチブ</t>
    </rPh>
    <rPh sb="67" eb="69">
      <t>ジョセイ</t>
    </rPh>
    <rPh sb="70" eb="72">
      <t>ジッシ</t>
    </rPh>
    <rPh sb="121" eb="123">
      <t>ジョセイ</t>
    </rPh>
    <rPh sb="123" eb="125">
      <t>ナイヨウ</t>
    </rPh>
    <rPh sb="128" eb="129">
      <t>エン</t>
    </rPh>
    <rPh sb="131" eb="133">
      <t>ハツノ</t>
    </rPh>
    <rPh sb="134" eb="136">
      <t>リョウキン</t>
    </rPh>
    <rPh sb="137" eb="139">
      <t>キジュン</t>
    </rPh>
    <rPh sb="146" eb="147">
      <t>カイ</t>
    </rPh>
    <rPh sb="155" eb="156">
      <t>エン</t>
    </rPh>
    <phoneticPr fontId="15"/>
  </si>
  <si>
    <t>伊達市経済環境部商工観光課商工観光係
☏0142-82-3209</t>
    <rPh sb="0" eb="3">
      <t>ダテシ</t>
    </rPh>
    <rPh sb="3" eb="17">
      <t>ケイザイカンキョウブショウコウカンコウカショウコウカンコウ</t>
    </rPh>
    <rPh sb="17" eb="18">
      <t>カカリ</t>
    </rPh>
    <phoneticPr fontId="1"/>
  </si>
  <si>
    <t>保健福祉課
0154-64-2116</t>
    <rPh sb="0" eb="2">
      <t>ホケン</t>
    </rPh>
    <rPh sb="2" eb="4">
      <t>フクシ</t>
    </rPh>
    <rPh sb="4" eb="5">
      <t>カ</t>
    </rPh>
    <phoneticPr fontId="1"/>
  </si>
  <si>
    <t>通院や買い物等の日常生活における交通手段として、
乗合タクシーを運行する</t>
    <rPh sb="0" eb="2">
      <t>ツウイン</t>
    </rPh>
    <rPh sb="3" eb="4">
      <t>カ</t>
    </rPh>
    <rPh sb="5" eb="7">
      <t>モノナド</t>
    </rPh>
    <rPh sb="8" eb="10">
      <t>ニチジョウ</t>
    </rPh>
    <rPh sb="10" eb="12">
      <t>セイカツ</t>
    </rPh>
    <rPh sb="16" eb="18">
      <t>コウツウ</t>
    </rPh>
    <rPh sb="18" eb="20">
      <t>シュダン</t>
    </rPh>
    <rPh sb="25" eb="27">
      <t>ノリアイ</t>
    </rPh>
    <rPh sb="32" eb="34">
      <t>ウンコウ</t>
    </rPh>
    <phoneticPr fontId="1"/>
  </si>
  <si>
    <t>https://www.shikaoi-shakyo.jp/service/seikatsu/</t>
  </si>
  <si>
    <t>https://www.town.shikaoi.lg.jp/kurashi/life/kokyo_kotsu/korei_sankasokushin/</t>
  </si>
  <si>
    <t>鹿追町</t>
  </si>
  <si>
    <t>ふれあい給食</t>
  </si>
  <si>
    <t>鹿追町高齢者等社会参加促進事業</t>
  </si>
  <si>
    <t>自治体</t>
  </si>
  <si>
    <t>軽度生活援助</t>
  </si>
  <si>
    <t>鹿追町役場保健福祉課
包括ケア係（0156-66-1311）</t>
  </si>
  <si>
    <t>配食サービス</t>
  </si>
  <si>
    <t>鹿追町役場保健福祉課
介護保険係（0156-66-1311）</t>
  </si>
  <si>
    <t>稚内市</t>
    <rPh sb="0" eb="3">
      <t>ワッカナイシ</t>
    </rPh>
    <phoneticPr fontId="2"/>
  </si>
  <si>
    <t>稚内市地域公共交通活性化協議会補助事業</t>
    <rPh sb="0" eb="15">
      <t>ワッカナイシチイキコウキョウコウツウカッセイカキョウギカイ</t>
    </rPh>
    <rPh sb="15" eb="17">
      <t>ホジョ</t>
    </rPh>
    <rPh sb="17" eb="19">
      <t>ジギョウ</t>
    </rPh>
    <phoneticPr fontId="2"/>
  </si>
  <si>
    <t>デマンド型乗合タクシーの運行</t>
    <rPh sb="4" eb="5">
      <t>ガタ</t>
    </rPh>
    <rPh sb="5" eb="7">
      <t>ノリアイ</t>
    </rPh>
    <rPh sb="12" eb="14">
      <t>ウンコウ</t>
    </rPh>
    <phoneticPr fontId="1"/>
  </si>
  <si>
    <t>公共交通空白地域におけるデマンド型乗合タクシーを運行する稚内市地域公共交通活性化協議会に対し補助金を交付する。</t>
    <rPh sb="0" eb="2">
      <t>コウキョウ</t>
    </rPh>
    <rPh sb="2" eb="4">
      <t>コウツウ</t>
    </rPh>
    <rPh sb="4" eb="6">
      <t>クウハク</t>
    </rPh>
    <rPh sb="6" eb="8">
      <t>チイキ</t>
    </rPh>
    <rPh sb="16" eb="17">
      <t>ガタ</t>
    </rPh>
    <rPh sb="17" eb="19">
      <t>ノリアイ</t>
    </rPh>
    <rPh sb="24" eb="26">
      <t>ウンコウ</t>
    </rPh>
    <rPh sb="28" eb="30">
      <t>ワッカナイ</t>
    </rPh>
    <rPh sb="30" eb="31">
      <t>シ</t>
    </rPh>
    <rPh sb="31" eb="33">
      <t>チイキ</t>
    </rPh>
    <rPh sb="33" eb="35">
      <t>コウキョウ</t>
    </rPh>
    <rPh sb="35" eb="37">
      <t>コウツウ</t>
    </rPh>
    <rPh sb="37" eb="39">
      <t>カッセイ</t>
    </rPh>
    <rPh sb="39" eb="40">
      <t>カ</t>
    </rPh>
    <rPh sb="40" eb="43">
      <t>キョウギカイ</t>
    </rPh>
    <rPh sb="44" eb="45">
      <t>タイ</t>
    </rPh>
    <rPh sb="46" eb="49">
      <t>ホジョキン</t>
    </rPh>
    <rPh sb="50" eb="52">
      <t>コウフ</t>
    </rPh>
    <phoneticPr fontId="5"/>
  </si>
  <si>
    <t>https://www.city.wakkanai.hokkaido.jp/kurashi/kotsu/noritaku.html</t>
  </si>
  <si>
    <t>生活福祉部生活衛生課
0162-23-6413（直通）</t>
  </si>
  <si>
    <t>スクールバス住民混乗</t>
    <rPh sb="6" eb="8">
      <t>ジュウミン</t>
    </rPh>
    <rPh sb="8" eb="10">
      <t>コンジョウ</t>
    </rPh>
    <phoneticPr fontId="2"/>
  </si>
  <si>
    <t>スクールバスへの一般地域住民の混乗</t>
    <rPh sb="8" eb="12">
      <t>イッパンチイキ</t>
    </rPh>
    <rPh sb="12" eb="14">
      <t>ジュウミン</t>
    </rPh>
    <rPh sb="15" eb="17">
      <t>コンジョウ</t>
    </rPh>
    <phoneticPr fontId="1"/>
  </si>
  <si>
    <t>交通不便地域等において住民の市街地への移動手段を確保するため、教育委員会で運行しているスクールバスに、地域の一般住民の混乗を行っている。
※混乗に係る経費負担はなし</t>
    <rPh sb="0" eb="2">
      <t>コウツウ</t>
    </rPh>
    <rPh sb="2" eb="4">
      <t>フベン</t>
    </rPh>
    <rPh sb="4" eb="6">
      <t>チイキ</t>
    </rPh>
    <rPh sb="6" eb="7">
      <t>トウ</t>
    </rPh>
    <rPh sb="11" eb="13">
      <t>ジュウミン</t>
    </rPh>
    <rPh sb="14" eb="17">
      <t>シガイチ</t>
    </rPh>
    <rPh sb="19" eb="21">
      <t>イドウ</t>
    </rPh>
    <rPh sb="21" eb="23">
      <t>シュダン</t>
    </rPh>
    <rPh sb="24" eb="26">
      <t>カクホ</t>
    </rPh>
    <rPh sb="31" eb="33">
      <t>キョウイク</t>
    </rPh>
    <rPh sb="33" eb="36">
      <t>イインカイ</t>
    </rPh>
    <rPh sb="37" eb="39">
      <t>ウンコウ</t>
    </rPh>
    <rPh sb="51" eb="53">
      <t>チイキ</t>
    </rPh>
    <rPh sb="54" eb="56">
      <t>イッパン</t>
    </rPh>
    <rPh sb="56" eb="58">
      <t>ジュウミン</t>
    </rPh>
    <rPh sb="59" eb="61">
      <t>コンジョウ</t>
    </rPh>
    <rPh sb="62" eb="63">
      <t>オコナ</t>
    </rPh>
    <rPh sb="70" eb="72">
      <t>コンジョウ</t>
    </rPh>
    <rPh sb="73" eb="74">
      <t>カカ</t>
    </rPh>
    <rPh sb="75" eb="77">
      <t>ケイヒ</t>
    </rPh>
    <rPh sb="77" eb="79">
      <t>フタン</t>
    </rPh>
    <phoneticPr fontId="5"/>
  </si>
  <si>
    <t>苫前町</t>
    <rPh sb="0" eb="3">
      <t>トママエチョウ</t>
    </rPh>
    <phoneticPr fontId="1"/>
  </si>
  <si>
    <t>苫前町にこにこタクシー運行事業</t>
    <rPh sb="0" eb="3">
      <t>トママエチョウ</t>
    </rPh>
    <rPh sb="11" eb="15">
      <t>ウンコウジギョウ</t>
    </rPh>
    <phoneticPr fontId="1"/>
  </si>
  <si>
    <t>外出に不便（買物弱者を含む）をきたしている高齢者等の移動手段の確保と地域の活性化、福祉の向上を図るため、利用者の需要に応じたタクシーの運行を行うもの。</t>
  </si>
  <si>
    <t>苫前町保健福祉課
0164-64-2215</t>
    <rPh sb="0" eb="3">
      <t>トママエチョウ</t>
    </rPh>
    <rPh sb="3" eb="8">
      <t>ホケンフクシカ</t>
    </rPh>
    <phoneticPr fontId="1"/>
  </si>
  <si>
    <t>登別市</t>
    <rPh sb="0" eb="3">
      <t>ノボリベツシ</t>
    </rPh>
    <phoneticPr fontId="14"/>
  </si>
  <si>
    <t>地域拠点丸ごと支え合い事業</t>
    <rPh sb="0" eb="2">
      <t>チイキ</t>
    </rPh>
    <rPh sb="2" eb="4">
      <t>キョテン</t>
    </rPh>
    <rPh sb="4" eb="5">
      <t>マル</t>
    </rPh>
    <rPh sb="7" eb="8">
      <t>ササ</t>
    </rPh>
    <rPh sb="9" eb="10">
      <t>ア</t>
    </rPh>
    <rPh sb="11" eb="13">
      <t>ジギョウ</t>
    </rPh>
    <phoneticPr fontId="14"/>
  </si>
  <si>
    <t>702
（社会福祉協議会予算）</t>
    <rPh sb="5" eb="7">
      <t>シャカイ</t>
    </rPh>
    <rPh sb="7" eb="9">
      <t>フクシ</t>
    </rPh>
    <rPh sb="9" eb="12">
      <t>キョウギカイ</t>
    </rPh>
    <rPh sb="12" eb="14">
      <t>ヨサン</t>
    </rPh>
    <phoneticPr fontId="14"/>
  </si>
  <si>
    <t>非予算事業</t>
    <rPh sb="0" eb="1">
      <t>ヒ</t>
    </rPh>
    <rPh sb="1" eb="5">
      <t>ヨサンジギョウ</t>
    </rPh>
    <phoneticPr fontId="14"/>
  </si>
  <si>
    <t>事業主体に補助金を交付（本事業への補助はなし）</t>
    <rPh sb="0" eb="2">
      <t>ジギョウ</t>
    </rPh>
    <rPh sb="2" eb="4">
      <t>シュタイ</t>
    </rPh>
    <rPh sb="5" eb="8">
      <t>ホジョキン</t>
    </rPh>
    <rPh sb="9" eb="11">
      <t>コウフ</t>
    </rPh>
    <rPh sb="12" eb="13">
      <t>ホン</t>
    </rPh>
    <rPh sb="13" eb="15">
      <t>ジギョウ</t>
    </rPh>
    <rPh sb="17" eb="19">
      <t>ホジョ</t>
    </rPh>
    <phoneticPr fontId="14"/>
  </si>
  <si>
    <t>地域住民と関係機関・団体等の連携・協働により、商業施設を拠点に高齢者や障がい者などを対象にした「居場所づくり」と「買物支援」を実施。</t>
    <rPh sb="0" eb="2">
      <t>チイキ</t>
    </rPh>
    <rPh sb="2" eb="4">
      <t>ジュウミン</t>
    </rPh>
    <rPh sb="5" eb="7">
      <t>カンケイ</t>
    </rPh>
    <rPh sb="7" eb="9">
      <t>キカン</t>
    </rPh>
    <rPh sb="10" eb="12">
      <t>ダンタイ</t>
    </rPh>
    <rPh sb="12" eb="13">
      <t>トウ</t>
    </rPh>
    <rPh sb="14" eb="15">
      <t>レン</t>
    </rPh>
    <rPh sb="15" eb="16">
      <t>ケイ</t>
    </rPh>
    <rPh sb="17" eb="19">
      <t>キョウドウ</t>
    </rPh>
    <rPh sb="23" eb="25">
      <t>ショウギョウ</t>
    </rPh>
    <rPh sb="25" eb="27">
      <t>シセツ</t>
    </rPh>
    <rPh sb="28" eb="30">
      <t>キョテン</t>
    </rPh>
    <rPh sb="31" eb="34">
      <t>コウレイシャ</t>
    </rPh>
    <rPh sb="35" eb="36">
      <t>ショウ</t>
    </rPh>
    <rPh sb="38" eb="39">
      <t>シャ</t>
    </rPh>
    <rPh sb="42" eb="44">
      <t>タイショウ</t>
    </rPh>
    <rPh sb="48" eb="51">
      <t>イバショ</t>
    </rPh>
    <rPh sb="57" eb="58">
      <t>カ</t>
    </rPh>
    <rPh sb="58" eb="59">
      <t>モノ</t>
    </rPh>
    <rPh sb="59" eb="61">
      <t>シエン</t>
    </rPh>
    <rPh sb="63" eb="65">
      <t>ジッシ</t>
    </rPh>
    <phoneticPr fontId="14"/>
  </si>
  <si>
    <t>重度障害者（児）福祉タクシー事業</t>
  </si>
  <si>
    <t>　重度心身障害者、重度知的障害または精神障害のある在宅の方で、一般の交通機関を利用することが困難な方に対し、タクシーを利用する時の費用の一部を助成する。具体的な助成内容は、小型タクシー基本料金相当分、月３回、年間３６回分のタクシー利用券を交付する。</t>
  </si>
  <si>
    <t>自治体、タクシー会社</t>
    <rPh sb="0" eb="3">
      <t>ジチタイ</t>
    </rPh>
    <rPh sb="8" eb="10">
      <t>カイシャ</t>
    </rPh>
    <phoneticPr fontId="14"/>
  </si>
  <si>
    <t>https://www.city.noboribetsu.lg.jp/docs/2013031500287/</t>
  </si>
  <si>
    <t>保健福祉部障がい福祉グループ
０１４３－８５－３７３２（直通）</t>
    <rPh sb="28" eb="30">
      <t>チョクツウ</t>
    </rPh>
    <phoneticPr fontId="14"/>
  </si>
  <si>
    <t>町民環境課
0153-87-2115</t>
    <phoneticPr fontId="1"/>
  </si>
  <si>
    <t>羅臼町
地域公共交通活性化協議会</t>
    <phoneticPr fontId="1"/>
  </si>
  <si>
    <t>鹿追町社会福祉協議会
（0156-69-7700）</t>
    <phoneticPr fontId="1"/>
  </si>
  <si>
    <t>鹿追町役場企画課企画係
（0156-66-4032）</t>
    <phoneticPr fontId="1"/>
  </si>
  <si>
    <t>買物弱者の支援と位置付けた事業ではないが、
ふれあい給食（70歳以上の一人暮らし高齢者又は高齢者夫婦世帯で食事調理が困難な方を対象に月2回開催している）という給食サービスを提供している。</t>
    <phoneticPr fontId="1"/>
  </si>
  <si>
    <t>買物弱者の支援と位置付けた事業ではないが、
高齢者等の細やかな交通手段の確保や外出機会の促進を図ることを目的として町内の高齢者等に対して、タクシー運賃及び料金を助成している。</t>
    <phoneticPr fontId="1"/>
  </si>
  <si>
    <t>買物弱者の支援と位置付けた事業ではないが、
在宅の高齢者等のうち一人暮らし又は高齢者夫婦世帯に対し、外出・買い物とうの日常生活上の援助サービスを提供している。</t>
    <phoneticPr fontId="1"/>
  </si>
  <si>
    <t>買物弱者の支援と位置付けた事業ではないが、
配食サービス（毎食火曜日に業者へ委託した夕食を自宅まで宅配する）という給食サービスを提供している。</t>
    <phoneticPr fontId="1"/>
  </si>
  <si>
    <t>浦幌町</t>
    <rPh sb="0" eb="3">
      <t>ウラホロチョウ</t>
    </rPh>
    <phoneticPr fontId="3"/>
  </si>
  <si>
    <t>高齢者ふれあい配食サービス</t>
    <rPh sb="0" eb="3">
      <t>コウレイシャ</t>
    </rPh>
    <rPh sb="7" eb="9">
      <t>ハイショク</t>
    </rPh>
    <phoneticPr fontId="3"/>
  </si>
  <si>
    <t>食事の支度が困難な高齢者に対し、週に１～２回の弁当配達と、併せて安否確認を行うものです。
（弁当調理：町内飲食店　配達：町社会福祉協議会）
・利用者負負担額 … １食300円（チケット制）
・対象者 … 食事の支度が困難な高齢者のみ世帯</t>
    <rPh sb="0" eb="2">
      <t>ショクジ</t>
    </rPh>
    <rPh sb="3" eb="5">
      <t>シタク</t>
    </rPh>
    <rPh sb="6" eb="8">
      <t>コンナン</t>
    </rPh>
    <rPh sb="9" eb="12">
      <t>コウレイシャ</t>
    </rPh>
    <rPh sb="13" eb="14">
      <t>タイ</t>
    </rPh>
    <rPh sb="16" eb="17">
      <t>シュウ</t>
    </rPh>
    <rPh sb="21" eb="22">
      <t>カイ</t>
    </rPh>
    <rPh sb="23" eb="27">
      <t>ベントウハイタツ</t>
    </rPh>
    <rPh sb="29" eb="30">
      <t>アワ</t>
    </rPh>
    <rPh sb="32" eb="36">
      <t>アンピカクニン</t>
    </rPh>
    <rPh sb="37" eb="38">
      <t>オコナ</t>
    </rPh>
    <rPh sb="46" eb="50">
      <t>ベントウチョウリ</t>
    </rPh>
    <rPh sb="51" eb="56">
      <t>チョウナイインショクテン</t>
    </rPh>
    <rPh sb="57" eb="59">
      <t>ハイタツ</t>
    </rPh>
    <rPh sb="60" eb="68">
      <t>チョウシャカイフクシキョウギカイ</t>
    </rPh>
    <rPh sb="72" eb="75">
      <t>リヨウシャ</t>
    </rPh>
    <phoneticPr fontId="3"/>
  </si>
  <si>
    <t>保健福祉課
高齢者福祉係
TEL：015-576-5000</t>
  </si>
  <si>
    <t>コミュニティバス運行事業</t>
    <rPh sb="8" eb="12">
      <t>ウンコウジギョウ</t>
    </rPh>
    <phoneticPr fontId="3"/>
  </si>
  <si>
    <t>直営</t>
    <rPh sb="0" eb="2">
      <t>チョクエイ</t>
    </rPh>
    <phoneticPr fontId="1"/>
  </si>
  <si>
    <t>町内における交通及び買い物弱者対策として平成29年１月より運行を開始。当初は運行業務を委託していたが、平成31年度より直営に変更し現在に至る。
・利用者負担額・・・無料
・対象者・・どなたでも利用可能</t>
  </si>
  <si>
    <t>https://www.urahoro.jp/life/?content=366</t>
  </si>
  <si>
    <t>まちづくり政策課
まちづくり推進係
ＴＥＬ：015-576-2112</t>
  </si>
  <si>
    <t>浦幌町公共交通空白地有償運送（タクシー）事業</t>
    <rPh sb="0" eb="3">
      <t>ウラホロチョウ</t>
    </rPh>
    <rPh sb="3" eb="5">
      <t>コウキョウ</t>
    </rPh>
    <rPh sb="5" eb="7">
      <t>コウツウ</t>
    </rPh>
    <rPh sb="7" eb="9">
      <t>クウハク</t>
    </rPh>
    <rPh sb="9" eb="10">
      <t>チ</t>
    </rPh>
    <rPh sb="10" eb="12">
      <t>ユウショウ</t>
    </rPh>
    <rPh sb="12" eb="14">
      <t>ウンソウ</t>
    </rPh>
    <rPh sb="20" eb="22">
      <t>ジギョウ</t>
    </rPh>
    <phoneticPr fontId="3"/>
  </si>
  <si>
    <t>町内にタクシー会社が無いことから、令和元年度より交通空白地有償運送事業により運行を開始した。運行業務を町内にあるNPO法人に委託し、予約制のタクシーとして、交通手段を持たない高齢者を中心に買い物や通院などの支援を行っている。
・利用者負担額・・・片道250円（市街地）
　　　　　　　　　　　　　走行距離1㎞あたり65円（市街地区以外）
・対象者・・・どなたでも利用可能（会員登録1，000円/年が必要）</t>
    <rPh sb="38" eb="40">
      <t>ウンコウ</t>
    </rPh>
    <rPh sb="148" eb="152">
      <t>ソウコウキョリ</t>
    </rPh>
    <rPh sb="159" eb="160">
      <t>エン</t>
    </rPh>
    <rPh sb="161" eb="165">
      <t>シガイチク</t>
    </rPh>
    <rPh sb="165" eb="167">
      <t>イガイ</t>
    </rPh>
    <phoneticPr fontId="3"/>
  </si>
  <si>
    <t>https://www.urahoro.jp/administration/?content=363</t>
  </si>
  <si>
    <t>白糠町</t>
    <rPh sb="0" eb="3">
      <t>シラヌカチョウ</t>
    </rPh>
    <phoneticPr fontId="1"/>
  </si>
  <si>
    <t>生き活きしらぬか外出支援助成事業</t>
    <rPh sb="0" eb="1">
      <t>イ</t>
    </rPh>
    <rPh sb="2" eb="3">
      <t>イ</t>
    </rPh>
    <rPh sb="8" eb="10">
      <t>ガイシュツ</t>
    </rPh>
    <rPh sb="10" eb="12">
      <t>シエン</t>
    </rPh>
    <rPh sb="12" eb="14">
      <t>ジョセイ</t>
    </rPh>
    <rPh sb="14" eb="16">
      <t>ジギョウ</t>
    </rPh>
    <phoneticPr fontId="1"/>
  </si>
  <si>
    <t>買物弱者の支援と位置付けた事業ではないが、重度心身障がい者や75歳以上の高齢者等に対して、日常生活等に必要な外出時の交通費の一部を助成することにより、地域経済の活性化と地域交通の維持確保を目的とする。</t>
  </si>
  <si>
    <t>保健福祉部介護福祉課高齢者支援係
01547-2-2171(内線587)</t>
    <rPh sb="0" eb="2">
      <t>ホケン</t>
    </rPh>
    <rPh sb="2" eb="4">
      <t>フクシ</t>
    </rPh>
    <rPh sb="4" eb="5">
      <t>ブ</t>
    </rPh>
    <rPh sb="5" eb="7">
      <t>カイゴ</t>
    </rPh>
    <rPh sb="7" eb="9">
      <t>フクシ</t>
    </rPh>
    <rPh sb="9" eb="10">
      <t>カ</t>
    </rPh>
    <rPh sb="10" eb="16">
      <t>コウレイシャシエンカカリ</t>
    </rPh>
    <rPh sb="30" eb="32">
      <t>ナイセン</t>
    </rPh>
    <phoneticPr fontId="1"/>
  </si>
  <si>
    <t>訓子府町</t>
    <rPh sb="0" eb="4">
      <t>クンネップチョウ</t>
    </rPh>
    <phoneticPr fontId="3"/>
  </si>
  <si>
    <t>高齢者ハイヤー利用サービス</t>
    <rPh sb="0" eb="3">
      <t>コウレイシャ</t>
    </rPh>
    <rPh sb="7" eb="9">
      <t>リヨウ</t>
    </rPh>
    <phoneticPr fontId="3"/>
  </si>
  <si>
    <t>町内に住む75歳以上の高齢者を対象に制度の登録をした場合に限り、年間最大120回まで300円で利用目的を問わず、町内どこまでも移動できます。</t>
    <rPh sb="0" eb="1">
      <t>チョウ</t>
    </rPh>
    <rPh sb="1" eb="2">
      <t>ナイ</t>
    </rPh>
    <rPh sb="3" eb="4">
      <t>ス</t>
    </rPh>
    <rPh sb="7" eb="8">
      <t>サイ</t>
    </rPh>
    <rPh sb="8" eb="10">
      <t>イジョウ</t>
    </rPh>
    <rPh sb="11" eb="14">
      <t>コウレイシャ</t>
    </rPh>
    <rPh sb="15" eb="17">
      <t>タイショウ</t>
    </rPh>
    <rPh sb="18" eb="20">
      <t>セイド</t>
    </rPh>
    <rPh sb="21" eb="23">
      <t>トウロク</t>
    </rPh>
    <rPh sb="26" eb="28">
      <t>バアイ</t>
    </rPh>
    <rPh sb="29" eb="30">
      <t>カギ</t>
    </rPh>
    <rPh sb="32" eb="34">
      <t>ネンカン</t>
    </rPh>
    <rPh sb="34" eb="36">
      <t>サイダイ</t>
    </rPh>
    <rPh sb="39" eb="40">
      <t>カイ</t>
    </rPh>
    <rPh sb="45" eb="46">
      <t>エン</t>
    </rPh>
    <rPh sb="47" eb="49">
      <t>リヨウ</t>
    </rPh>
    <rPh sb="49" eb="51">
      <t>モクテキ</t>
    </rPh>
    <rPh sb="52" eb="53">
      <t>ト</t>
    </rPh>
    <rPh sb="56" eb="58">
      <t>チョウナイ</t>
    </rPh>
    <rPh sb="63" eb="65">
      <t>イドウ</t>
    </rPh>
    <phoneticPr fontId="3"/>
  </si>
  <si>
    <t>タクシー、バス事業者等</t>
    <rPh sb="7" eb="10">
      <t>ジギョウシャ</t>
    </rPh>
    <rPh sb="10" eb="11">
      <t>トウ</t>
    </rPh>
    <phoneticPr fontId="3"/>
  </si>
  <si>
    <t>政策推進課企画広報係
0157-47-2115</t>
    <rPh sb="0" eb="2">
      <t>セイサク</t>
    </rPh>
    <rPh sb="2" eb="4">
      <t>スイシン</t>
    </rPh>
    <rPh sb="4" eb="5">
      <t>カ</t>
    </rPh>
    <rPh sb="5" eb="7">
      <t>キカク</t>
    </rPh>
    <rPh sb="7" eb="9">
      <t>コウホウ</t>
    </rPh>
    <rPh sb="9" eb="10">
      <t>カカリ</t>
    </rPh>
    <phoneticPr fontId="3"/>
  </si>
  <si>
    <t>路線バス高齢者利用支援事業</t>
    <rPh sb="0" eb="2">
      <t>ロセン</t>
    </rPh>
    <rPh sb="4" eb="7">
      <t>コウレイシャ</t>
    </rPh>
    <rPh sb="7" eb="9">
      <t>リヨウ</t>
    </rPh>
    <rPh sb="9" eb="11">
      <t>シエン</t>
    </rPh>
    <rPh sb="11" eb="13">
      <t>ジギョウ</t>
    </rPh>
    <phoneticPr fontId="3"/>
  </si>
  <si>
    <t>町内に住む75歳以上の高齢者を対象に制度の登録をした場合、年間最大120回、近隣の北見市又は置戸町の決められた区間内であれば利用目的は問わず片道300円で利用目的を問わず、町内どこまでも移動できます。</t>
    <rPh sb="0" eb="1">
      <t>チョウ</t>
    </rPh>
    <rPh sb="1" eb="2">
      <t>ナイ</t>
    </rPh>
    <rPh sb="3" eb="4">
      <t>ス</t>
    </rPh>
    <rPh sb="7" eb="8">
      <t>サイ</t>
    </rPh>
    <rPh sb="8" eb="10">
      <t>イジョウ</t>
    </rPh>
    <rPh sb="11" eb="14">
      <t>コウレイシャ</t>
    </rPh>
    <rPh sb="15" eb="17">
      <t>タイショウ</t>
    </rPh>
    <rPh sb="18" eb="20">
      <t>セイド</t>
    </rPh>
    <rPh sb="21" eb="23">
      <t>トウロク</t>
    </rPh>
    <rPh sb="26" eb="28">
      <t>バアイ</t>
    </rPh>
    <rPh sb="29" eb="31">
      <t>ネンカン</t>
    </rPh>
    <rPh sb="31" eb="33">
      <t>サイダイ</t>
    </rPh>
    <rPh sb="36" eb="37">
      <t>カイ</t>
    </rPh>
    <rPh sb="38" eb="40">
      <t>キンリン</t>
    </rPh>
    <rPh sb="41" eb="44">
      <t>キタミシ</t>
    </rPh>
    <rPh sb="44" eb="45">
      <t>マタ</t>
    </rPh>
    <rPh sb="46" eb="49">
      <t>オケトチョウ</t>
    </rPh>
    <rPh sb="50" eb="51">
      <t>キ</t>
    </rPh>
    <rPh sb="55" eb="57">
      <t>クカン</t>
    </rPh>
    <rPh sb="57" eb="58">
      <t>ナイ</t>
    </rPh>
    <rPh sb="62" eb="64">
      <t>リヨウ</t>
    </rPh>
    <rPh sb="64" eb="66">
      <t>モクテキ</t>
    </rPh>
    <rPh sb="67" eb="68">
      <t>ト</t>
    </rPh>
    <rPh sb="70" eb="72">
      <t>カタミチ</t>
    </rPh>
    <rPh sb="75" eb="76">
      <t>エン</t>
    </rPh>
    <rPh sb="77" eb="79">
      <t>リヨウ</t>
    </rPh>
    <rPh sb="79" eb="81">
      <t>モクテキ</t>
    </rPh>
    <rPh sb="82" eb="83">
      <t>ト</t>
    </rPh>
    <rPh sb="86" eb="88">
      <t>チョウナイ</t>
    </rPh>
    <rPh sb="93" eb="95">
      <t>イドウ</t>
    </rPh>
    <phoneticPr fontId="3"/>
  </si>
  <si>
    <t>障害者外出支援サービス事業</t>
    <rPh sb="0" eb="3">
      <t>ショウガイシャ</t>
    </rPh>
    <rPh sb="3" eb="5">
      <t>ガイシュツ</t>
    </rPh>
    <rPh sb="5" eb="7">
      <t>シエン</t>
    </rPh>
    <rPh sb="11" eb="13">
      <t>ジギョウ</t>
    </rPh>
    <phoneticPr fontId="3"/>
  </si>
  <si>
    <t>自ら歩行することが困難で、車いすを使用している障がいのある方が社会参加等（日常を営むための買い物も含む）のため移動を必要とする場合に、社会福祉協議会のリフト付き車両による送迎を行う。
・委託単価：1時間あたり720円
・利用者負担金：5km毎100円</t>
    <rPh sb="0" eb="1">
      <t>ミズカ</t>
    </rPh>
    <rPh sb="2" eb="4">
      <t>ホコウ</t>
    </rPh>
    <rPh sb="9" eb="11">
      <t>コンナン</t>
    </rPh>
    <rPh sb="13" eb="14">
      <t>クルマ</t>
    </rPh>
    <rPh sb="17" eb="19">
      <t>シヨウ</t>
    </rPh>
    <rPh sb="23" eb="24">
      <t>ショウ</t>
    </rPh>
    <rPh sb="29" eb="30">
      <t>カタ</t>
    </rPh>
    <rPh sb="31" eb="33">
      <t>シャカイ</t>
    </rPh>
    <rPh sb="33" eb="35">
      <t>サンカ</t>
    </rPh>
    <rPh sb="35" eb="36">
      <t>トウ</t>
    </rPh>
    <rPh sb="37" eb="39">
      <t>ニチジョウ</t>
    </rPh>
    <rPh sb="40" eb="41">
      <t>イトナ</t>
    </rPh>
    <rPh sb="45" eb="46">
      <t>カ</t>
    </rPh>
    <rPh sb="47" eb="48">
      <t>モノ</t>
    </rPh>
    <rPh sb="49" eb="50">
      <t>フク</t>
    </rPh>
    <rPh sb="55" eb="57">
      <t>イドウ</t>
    </rPh>
    <rPh sb="58" eb="60">
      <t>ヒツヨウ</t>
    </rPh>
    <rPh sb="63" eb="65">
      <t>バアイ</t>
    </rPh>
    <rPh sb="67" eb="69">
      <t>シャカイ</t>
    </rPh>
    <rPh sb="69" eb="71">
      <t>フクシ</t>
    </rPh>
    <rPh sb="71" eb="74">
      <t>キョウギカイ</t>
    </rPh>
    <rPh sb="78" eb="79">
      <t>ツ</t>
    </rPh>
    <rPh sb="80" eb="82">
      <t>シャリョウ</t>
    </rPh>
    <rPh sb="85" eb="87">
      <t>ソウゲイ</t>
    </rPh>
    <rPh sb="88" eb="89">
      <t>オコナ</t>
    </rPh>
    <rPh sb="93" eb="95">
      <t>イタク</t>
    </rPh>
    <rPh sb="95" eb="97">
      <t>タンカ</t>
    </rPh>
    <rPh sb="99" eb="101">
      <t>ジカン</t>
    </rPh>
    <rPh sb="107" eb="108">
      <t>エン</t>
    </rPh>
    <rPh sb="110" eb="113">
      <t>リヨウシャ</t>
    </rPh>
    <rPh sb="113" eb="116">
      <t>フタンキン</t>
    </rPh>
    <rPh sb="120" eb="121">
      <t>ゴト</t>
    </rPh>
    <rPh sb="124" eb="125">
      <t>エン</t>
    </rPh>
    <phoneticPr fontId="3"/>
  </si>
  <si>
    <t>社会福祉協議会</t>
    <rPh sb="0" eb="2">
      <t>シャカイ</t>
    </rPh>
    <rPh sb="2" eb="4">
      <t>フクシ</t>
    </rPh>
    <rPh sb="4" eb="7">
      <t>キョウギカイ</t>
    </rPh>
    <phoneticPr fontId="3"/>
  </si>
  <si>
    <t>福祉保健課社会福祉係
0157-47-5555</t>
    <rPh sb="0" eb="2">
      <t>フクシ</t>
    </rPh>
    <rPh sb="2" eb="4">
      <t>ホケン</t>
    </rPh>
    <rPh sb="4" eb="5">
      <t>カ</t>
    </rPh>
    <rPh sb="5" eb="7">
      <t>シャカイ</t>
    </rPh>
    <rPh sb="7" eb="9">
      <t>フクシ</t>
    </rPh>
    <rPh sb="9" eb="10">
      <t>カカリ</t>
    </rPh>
    <phoneticPr fontId="3"/>
  </si>
  <si>
    <t>重度身体障害者交通費助成</t>
    <rPh sb="0" eb="2">
      <t>ジュウド</t>
    </rPh>
    <rPh sb="2" eb="4">
      <t>シンタイ</t>
    </rPh>
    <rPh sb="4" eb="7">
      <t>ショウガイシャ</t>
    </rPh>
    <rPh sb="7" eb="10">
      <t>コウツウヒ</t>
    </rPh>
    <rPh sb="10" eb="12">
      <t>ジョセイ</t>
    </rPh>
    <phoneticPr fontId="3"/>
  </si>
  <si>
    <t>重度身体障害者（1・2級）に対し、通院等に係る交通費を助成。初乗り料金610円タクシーチケット分年36枚を交付。
また、チケットは選択制となっており、個人自動車の希望の場合は給油500円チケットとして年25枚を交付。</t>
    <rPh sb="0" eb="2">
      <t>ジュウド</t>
    </rPh>
    <rPh sb="2" eb="4">
      <t>シンタイ</t>
    </rPh>
    <rPh sb="4" eb="7">
      <t>ショウガイシャ</t>
    </rPh>
    <rPh sb="11" eb="12">
      <t>キュウ</t>
    </rPh>
    <rPh sb="14" eb="15">
      <t>タイ</t>
    </rPh>
    <rPh sb="17" eb="19">
      <t>ツウイン</t>
    </rPh>
    <rPh sb="19" eb="20">
      <t>トウ</t>
    </rPh>
    <rPh sb="21" eb="22">
      <t>カカ</t>
    </rPh>
    <rPh sb="23" eb="26">
      <t>コウツウヒ</t>
    </rPh>
    <rPh sb="27" eb="29">
      <t>ジョセイ</t>
    </rPh>
    <rPh sb="30" eb="32">
      <t>ハツノ</t>
    </rPh>
    <rPh sb="33" eb="35">
      <t>リョウキン</t>
    </rPh>
    <rPh sb="38" eb="39">
      <t>エン</t>
    </rPh>
    <rPh sb="47" eb="48">
      <t>ブン</t>
    </rPh>
    <rPh sb="48" eb="49">
      <t>ネン</t>
    </rPh>
    <rPh sb="51" eb="52">
      <t>マイ</t>
    </rPh>
    <rPh sb="53" eb="55">
      <t>コウフ</t>
    </rPh>
    <rPh sb="65" eb="68">
      <t>センタクセイ</t>
    </rPh>
    <rPh sb="75" eb="77">
      <t>コジン</t>
    </rPh>
    <rPh sb="77" eb="80">
      <t>ジドウシャ</t>
    </rPh>
    <rPh sb="81" eb="83">
      <t>キボウ</t>
    </rPh>
    <rPh sb="84" eb="86">
      <t>バアイ</t>
    </rPh>
    <rPh sb="87" eb="89">
      <t>キュウユ</t>
    </rPh>
    <rPh sb="92" eb="93">
      <t>エン</t>
    </rPh>
    <rPh sb="100" eb="101">
      <t>ネン</t>
    </rPh>
    <rPh sb="103" eb="104">
      <t>マイ</t>
    </rPh>
    <rPh sb="105" eb="107">
      <t>コウフ</t>
    </rPh>
    <phoneticPr fontId="3"/>
  </si>
  <si>
    <t>自治体</t>
    <rPh sb="0" eb="3">
      <t>ジチタイ</t>
    </rPh>
    <phoneticPr fontId="3"/>
  </si>
  <si>
    <t>配食サービス事業</t>
    <rPh sb="0" eb="2">
      <t>ハイショク</t>
    </rPh>
    <rPh sb="6" eb="8">
      <t>ジギョウ</t>
    </rPh>
    <phoneticPr fontId="3"/>
  </si>
  <si>
    <t>NPO法人に委託し、週3回（月・水・金曜日の食事）として、買い物が困難、調理することが困難な障がいがある方、高齢者にお弁当を届けておいる。
・委託単価：1食あたり850円</t>
    <rPh sb="3" eb="5">
      <t>ホウジン</t>
    </rPh>
    <rPh sb="6" eb="8">
      <t>イタク</t>
    </rPh>
    <rPh sb="10" eb="11">
      <t>シュウ</t>
    </rPh>
    <rPh sb="12" eb="13">
      <t>カイ</t>
    </rPh>
    <rPh sb="14" eb="15">
      <t>ゲツ</t>
    </rPh>
    <rPh sb="16" eb="17">
      <t>スイ</t>
    </rPh>
    <rPh sb="18" eb="19">
      <t>キン</t>
    </rPh>
    <rPh sb="19" eb="21">
      <t>ヨウビ</t>
    </rPh>
    <rPh sb="22" eb="24">
      <t>ショクジ</t>
    </rPh>
    <rPh sb="29" eb="30">
      <t>カ</t>
    </rPh>
    <rPh sb="31" eb="32">
      <t>モノ</t>
    </rPh>
    <rPh sb="33" eb="35">
      <t>コンナン</t>
    </rPh>
    <rPh sb="36" eb="38">
      <t>チョウリ</t>
    </rPh>
    <rPh sb="43" eb="45">
      <t>コンナン</t>
    </rPh>
    <rPh sb="46" eb="47">
      <t>ショウ</t>
    </rPh>
    <rPh sb="52" eb="53">
      <t>カタ</t>
    </rPh>
    <rPh sb="54" eb="57">
      <t>コウレイシャ</t>
    </rPh>
    <rPh sb="59" eb="61">
      <t>ベントウ</t>
    </rPh>
    <rPh sb="62" eb="63">
      <t>トド</t>
    </rPh>
    <rPh sb="71" eb="73">
      <t>イタク</t>
    </rPh>
    <rPh sb="73" eb="75">
      <t>タンカ</t>
    </rPh>
    <rPh sb="77" eb="78">
      <t>ショク</t>
    </rPh>
    <rPh sb="84" eb="85">
      <t>エン</t>
    </rPh>
    <phoneticPr fontId="3"/>
  </si>
  <si>
    <t>NPO法人</t>
    <rPh sb="3" eb="5">
      <t>ホウジン</t>
    </rPh>
    <phoneticPr fontId="3"/>
  </si>
  <si>
    <t>倶知安町</t>
    <rPh sb="0" eb="4">
      <t>クッチャンチョウ</t>
    </rPh>
    <phoneticPr fontId="14"/>
  </si>
  <si>
    <t>障害者福祉ハイヤー（バス）利用助成事業</t>
  </si>
  <si>
    <t>ハイヤーチケットを交付</t>
    <rPh sb="9" eb="11">
      <t>コウフ</t>
    </rPh>
    <phoneticPr fontId="14"/>
  </si>
  <si>
    <t>町内に居住する重度の障害者のなかで、助成対象となる者にハイヤーチケットを交付</t>
  </si>
  <si>
    <t>http://www.town.kutchan.hokkaido.jp/Living_Information/fukushi-kaigo/shogainoaruhito/kakushuteate-jyosei-service/</t>
  </si>
  <si>
    <t>町内に居住する70歳以上の車を持たない世帯に対し、ハイヤーチケットを交付</t>
  </si>
  <si>
    <t>https://www.town.kutchan.hokkaido.jp/Living_Information/fukushi-kaigo/koureinokata/zaitakufukushi-service/</t>
  </si>
  <si>
    <t>安平町</t>
    <rPh sb="0" eb="3">
      <t>アビラチョウ</t>
    </rPh>
    <phoneticPr fontId="1"/>
  </si>
  <si>
    <t>デマンド交通運行事業</t>
    <rPh sb="4" eb="6">
      <t>コウツウ</t>
    </rPh>
    <rPh sb="6" eb="8">
      <t>ウンコウ</t>
    </rPh>
    <rPh sb="8" eb="10">
      <t>ジギョウ</t>
    </rPh>
    <phoneticPr fontId="1"/>
  </si>
  <si>
    <t>買物弱者の支援と位置付けた事業ではないが、公共交通の利用に不便を感じている地域に対する移動支援策として地域の一般住民混乗を実施。</t>
    <rPh sb="0" eb="4">
      <t>カイモノジャクシャ</t>
    </rPh>
    <rPh sb="5" eb="7">
      <t>シエン</t>
    </rPh>
    <rPh sb="8" eb="11">
      <t>イチヅ</t>
    </rPh>
    <rPh sb="13" eb="15">
      <t>ジギョウ</t>
    </rPh>
    <rPh sb="21" eb="25">
      <t>コウキョウコウツウ</t>
    </rPh>
    <rPh sb="26" eb="28">
      <t>リヨウ</t>
    </rPh>
    <rPh sb="29" eb="31">
      <t>フベン</t>
    </rPh>
    <rPh sb="32" eb="33">
      <t>カン</t>
    </rPh>
    <rPh sb="37" eb="39">
      <t>チイキ</t>
    </rPh>
    <rPh sb="40" eb="41">
      <t>タイ</t>
    </rPh>
    <rPh sb="43" eb="48">
      <t>イドウシエンサク</t>
    </rPh>
    <rPh sb="51" eb="53">
      <t>チイキ</t>
    </rPh>
    <rPh sb="54" eb="58">
      <t>イッパンジュウミン</t>
    </rPh>
    <rPh sb="58" eb="60">
      <t>コンジョウ</t>
    </rPh>
    <rPh sb="61" eb="63">
      <t>ジッシ</t>
    </rPh>
    <phoneticPr fontId="1"/>
  </si>
  <si>
    <t>政策推進課政策推進グループ（0145-22-2751）</t>
    <rPh sb="0" eb="5">
      <t>セイサクスイシンカ</t>
    </rPh>
    <rPh sb="5" eb="9">
      <t>セイサクスイシン</t>
    </rPh>
    <phoneticPr fontId="1"/>
  </si>
  <si>
    <t>小平町</t>
    <rPh sb="0" eb="3">
      <t>オビラチョウ</t>
    </rPh>
    <phoneticPr fontId="1"/>
  </si>
  <si>
    <t>デマンドバス運行補助事業</t>
    <rPh sb="6" eb="8">
      <t>ウンコウ</t>
    </rPh>
    <rPh sb="8" eb="10">
      <t>ホジョ</t>
    </rPh>
    <rPh sb="10" eb="12">
      <t>ジギョウ</t>
    </rPh>
    <phoneticPr fontId="1"/>
  </si>
  <si>
    <t>内陸の居住者へ幹線交通である沿岸バスへ接続するデマンドバスを設けることで、病院や買い物などの利便性向上を目指す。</t>
    <rPh sb="7" eb="11">
      <t>カンセンコウツウ</t>
    </rPh>
    <rPh sb="14" eb="16">
      <t>エンガン</t>
    </rPh>
    <rPh sb="19" eb="21">
      <t>セツゾク</t>
    </rPh>
    <rPh sb="30" eb="31">
      <t>モウ</t>
    </rPh>
    <rPh sb="37" eb="39">
      <t>ビョウイン</t>
    </rPh>
    <rPh sb="40" eb="41">
      <t>カ</t>
    </rPh>
    <rPh sb="42" eb="43">
      <t>モノ</t>
    </rPh>
    <rPh sb="46" eb="49">
      <t>リベンセイ</t>
    </rPh>
    <rPh sb="49" eb="51">
      <t>コウジョウ</t>
    </rPh>
    <rPh sb="52" eb="54">
      <t>メザ</t>
    </rPh>
    <phoneticPr fontId="1"/>
  </si>
  <si>
    <t>企画振興課企画振興係
（0164－56－2111）</t>
    <rPh sb="0" eb="4">
      <t>キカクシンコウ</t>
    </rPh>
    <rPh sb="4" eb="5">
      <t>カ</t>
    </rPh>
    <rPh sb="5" eb="9">
      <t>キカクシンコウ</t>
    </rPh>
    <rPh sb="9" eb="10">
      <t>カカリ</t>
    </rPh>
    <phoneticPr fontId="1"/>
  </si>
  <si>
    <t>高齢者交通費助成事業</t>
  </si>
  <si>
    <t>高齢者の日常生活における町内移動の利便性を確保し、日常生活の活動範囲の拡大を目的とした事業。
バスやタクシー料金が無料又は一部助成される乗車券を交付している。（年間３０枚）</t>
    <phoneticPr fontId="1"/>
  </si>
  <si>
    <t>保健福祉課福祉係
（0164－56－2111）</t>
    <rPh sb="0" eb="2">
      <t>ホケン</t>
    </rPh>
    <rPh sb="2" eb="4">
      <t>フクシ</t>
    </rPh>
    <rPh sb="4" eb="5">
      <t>カ</t>
    </rPh>
    <rPh sb="5" eb="7">
      <t>フクシ</t>
    </rPh>
    <rPh sb="7" eb="8">
      <t>ガカリ</t>
    </rPh>
    <phoneticPr fontId="1"/>
  </si>
  <si>
    <t>洞爺湖町</t>
    <rPh sb="0" eb="4">
      <t>トウヤコチョウ</t>
    </rPh>
    <phoneticPr fontId="1"/>
  </si>
  <si>
    <t>買い物支援バス運行事業</t>
    <rPh sb="0" eb="1">
      <t>カ</t>
    </rPh>
    <rPh sb="2" eb="3">
      <t>モノ</t>
    </rPh>
    <rPh sb="3" eb="5">
      <t>シエン</t>
    </rPh>
    <rPh sb="7" eb="9">
      <t>ウンコウ</t>
    </rPh>
    <rPh sb="9" eb="11">
      <t>ジギョウ</t>
    </rPh>
    <phoneticPr fontId="1"/>
  </si>
  <si>
    <t>買い物困難地域と商業施設を結ぶバスを２路線、週１回１往復、無料で運行している。（※令和6年9月30日で事業終了）</t>
    <rPh sb="41" eb="43">
      <t>レイワ</t>
    </rPh>
    <rPh sb="44" eb="45">
      <t>ネン</t>
    </rPh>
    <rPh sb="46" eb="47">
      <t>ガツ</t>
    </rPh>
    <rPh sb="49" eb="50">
      <t>ニチ</t>
    </rPh>
    <rPh sb="51" eb="53">
      <t>ジギョウ</t>
    </rPh>
    <rPh sb="53" eb="55">
      <t>シュウリョウ</t>
    </rPh>
    <phoneticPr fontId="1"/>
  </si>
  <si>
    <t>http://www.town.toyako.hokkaido.jp/town_guide/public_transportation/2379</t>
    <phoneticPr fontId="1"/>
  </si>
  <si>
    <t>総務部企画財政課
0142-74-3004</t>
    <rPh sb="0" eb="8">
      <t>ソウムブキカクザイセイカ</t>
    </rPh>
    <phoneticPr fontId="1"/>
  </si>
  <si>
    <t>高齢者福祉バス運行事業</t>
    <rPh sb="0" eb="5">
      <t>コウレイシャフクシ</t>
    </rPh>
    <rPh sb="7" eb="11">
      <t>ウンコウジギョウ</t>
    </rPh>
    <phoneticPr fontId="1"/>
  </si>
  <si>
    <t>高齢者のバス運賃の助成</t>
    <rPh sb="0" eb="3">
      <t>コウレイシャ</t>
    </rPh>
    <rPh sb="6" eb="8">
      <t>ウンチン</t>
    </rPh>
    <rPh sb="9" eb="11">
      <t>ジョセイ</t>
    </rPh>
    <phoneticPr fontId="1"/>
  </si>
  <si>
    <t>７０歳以上の方を対象に、健康増進と外出機会の確保を目的として、高齢者福祉証を発行して、町内に限り１回の乗車のたびに運賃１００円を払ってバスを利用できる。</t>
    <phoneticPr fontId="1"/>
  </si>
  <si>
    <t>総務部介護高齢課
0142-74-3001</t>
    <rPh sb="0" eb="2">
      <t>ソウム</t>
    </rPh>
    <rPh sb="2" eb="3">
      <t>ブ</t>
    </rPh>
    <rPh sb="3" eb="5">
      <t>カイゴ</t>
    </rPh>
    <rPh sb="5" eb="7">
      <t>コウレイ</t>
    </rPh>
    <rPh sb="7" eb="8">
      <t>カ</t>
    </rPh>
    <phoneticPr fontId="1"/>
  </si>
  <si>
    <t>とうやコネクトタクシー運行事業</t>
    <rPh sb="11" eb="13">
      <t>ウンコウ</t>
    </rPh>
    <rPh sb="13" eb="15">
      <t>ジギョウ</t>
    </rPh>
    <phoneticPr fontId="1"/>
  </si>
  <si>
    <t>10月1日より買い物困難地域と商業施設等を結ぶタクシーを毎日運行する。町民であれば1回の乗車で運賃200円を払って利用できる。※要予約</t>
    <rPh sb="2" eb="3">
      <t>ガツ</t>
    </rPh>
    <rPh sb="4" eb="5">
      <t>ニチ</t>
    </rPh>
    <rPh sb="19" eb="20">
      <t>トウ</t>
    </rPh>
    <rPh sb="21" eb="22">
      <t>ムス</t>
    </rPh>
    <rPh sb="28" eb="30">
      <t>マイニチ</t>
    </rPh>
    <rPh sb="30" eb="32">
      <t>ウンコウ</t>
    </rPh>
    <rPh sb="35" eb="37">
      <t>チョウミン</t>
    </rPh>
    <rPh sb="42" eb="43">
      <t>カイ</t>
    </rPh>
    <rPh sb="44" eb="46">
      <t>ジョウシャ</t>
    </rPh>
    <rPh sb="47" eb="49">
      <t>ウンチン</t>
    </rPh>
    <rPh sb="52" eb="53">
      <t>エン</t>
    </rPh>
    <rPh sb="54" eb="55">
      <t>ハラ</t>
    </rPh>
    <rPh sb="57" eb="59">
      <t>リヨウ</t>
    </rPh>
    <rPh sb="64" eb="65">
      <t>ヨウ</t>
    </rPh>
    <rPh sb="65" eb="67">
      <t>ヨヤク</t>
    </rPh>
    <phoneticPr fontId="1"/>
  </si>
  <si>
    <t>総務部企画財政課
0142-74-3004</t>
    <phoneticPr fontId="1"/>
  </si>
  <si>
    <t>買物支援（代行、送迎、宅配等）、配食サービス,</t>
    <phoneticPr fontId="1"/>
  </si>
  <si>
    <t>新規出店事業、空き家利用,</t>
  </si>
  <si>
    <t>買い物弱者への支援として位置付けしているものではないが、疾病等により身体機能が低下し、買い物や調理に不安のある一人暮らしの65歳以上の高齢者を対象に、自宅に食事をお届けする。社会福祉協議会に事業を委託し、利用者負担以外の費用の助成を行う。</t>
    <phoneticPr fontId="1"/>
  </si>
  <si>
    <t>青森県</t>
    <rPh sb="0" eb="3">
      <t>アオモリケン</t>
    </rPh>
    <phoneticPr fontId="1"/>
  </si>
  <si>
    <t>持続可能な地域社会構築に向けた市町村伴走支援事業</t>
    <rPh sb="0" eb="2">
      <t>ジゾク</t>
    </rPh>
    <rPh sb="2" eb="4">
      <t>カノウ</t>
    </rPh>
    <rPh sb="5" eb="7">
      <t>チイキ</t>
    </rPh>
    <rPh sb="7" eb="9">
      <t>シャカイ</t>
    </rPh>
    <rPh sb="9" eb="11">
      <t>コウチク</t>
    </rPh>
    <rPh sb="12" eb="13">
      <t>ム</t>
    </rPh>
    <rPh sb="15" eb="18">
      <t>シチョウソン</t>
    </rPh>
    <rPh sb="18" eb="20">
      <t>バンソウ</t>
    </rPh>
    <rPh sb="20" eb="22">
      <t>シエン</t>
    </rPh>
    <rPh sb="22" eb="24">
      <t>ジギョウ</t>
    </rPh>
    <phoneticPr fontId="1"/>
  </si>
  <si>
    <t>その他,</t>
  </si>
  <si>
    <t>市町村が抱える地域課題の解決に向けた取組への支援</t>
    <rPh sb="0" eb="3">
      <t>シチョウソン</t>
    </rPh>
    <rPh sb="4" eb="5">
      <t>カカ</t>
    </rPh>
    <rPh sb="7" eb="9">
      <t>チイキ</t>
    </rPh>
    <rPh sb="9" eb="11">
      <t>カダイ</t>
    </rPh>
    <rPh sb="12" eb="14">
      <t>カイケツ</t>
    </rPh>
    <rPh sb="15" eb="16">
      <t>ム</t>
    </rPh>
    <rPh sb="18" eb="20">
      <t>トリクミ</t>
    </rPh>
    <rPh sb="22" eb="24">
      <t>シエン</t>
    </rPh>
    <phoneticPr fontId="1"/>
  </si>
  <si>
    <t>買い物弱者の支援と位置付けた事業ではないが、買い物弱者支援を含む、地域住民や地域の為に活動する団体と連携・協働し地域課題の解決に取り組む市町村に対し、情報提供やアドバイザー派遣、実証事業の実施に係る費用負担など伴走的な支援を行っている。</t>
    <rPh sb="0" eb="1">
      <t>カ</t>
    </rPh>
    <rPh sb="2" eb="3">
      <t>モノ</t>
    </rPh>
    <rPh sb="3" eb="5">
      <t>ジャクシャ</t>
    </rPh>
    <rPh sb="6" eb="8">
      <t>シエン</t>
    </rPh>
    <rPh sb="9" eb="12">
      <t>イチヅ</t>
    </rPh>
    <rPh sb="14" eb="16">
      <t>ジギョウ</t>
    </rPh>
    <rPh sb="22" eb="23">
      <t>カ</t>
    </rPh>
    <rPh sb="24" eb="25">
      <t>モノ</t>
    </rPh>
    <rPh sb="25" eb="27">
      <t>ジャクシャ</t>
    </rPh>
    <rPh sb="27" eb="29">
      <t>シエン</t>
    </rPh>
    <rPh sb="30" eb="31">
      <t>フク</t>
    </rPh>
    <rPh sb="33" eb="35">
      <t>チイキ</t>
    </rPh>
    <rPh sb="35" eb="37">
      <t>ジュウミン</t>
    </rPh>
    <rPh sb="38" eb="40">
      <t>チイキ</t>
    </rPh>
    <rPh sb="41" eb="42">
      <t>タメ</t>
    </rPh>
    <rPh sb="43" eb="45">
      <t>カツドウ</t>
    </rPh>
    <rPh sb="47" eb="49">
      <t>ダンタイ</t>
    </rPh>
    <rPh sb="50" eb="52">
      <t>レンケイ</t>
    </rPh>
    <rPh sb="53" eb="55">
      <t>キョウドウ</t>
    </rPh>
    <rPh sb="56" eb="58">
      <t>チイキ</t>
    </rPh>
    <rPh sb="58" eb="60">
      <t>カダイ</t>
    </rPh>
    <rPh sb="61" eb="63">
      <t>カイケツ</t>
    </rPh>
    <rPh sb="64" eb="65">
      <t>ト</t>
    </rPh>
    <rPh sb="66" eb="67">
      <t>ク</t>
    </rPh>
    <rPh sb="68" eb="71">
      <t>シチョウソン</t>
    </rPh>
    <rPh sb="72" eb="73">
      <t>タイ</t>
    </rPh>
    <rPh sb="75" eb="77">
      <t>ジョウホウ</t>
    </rPh>
    <rPh sb="77" eb="79">
      <t>テイキョウ</t>
    </rPh>
    <rPh sb="86" eb="88">
      <t>ハケン</t>
    </rPh>
    <rPh sb="89" eb="91">
      <t>ジッショウ</t>
    </rPh>
    <rPh sb="91" eb="93">
      <t>ジギョウ</t>
    </rPh>
    <rPh sb="94" eb="96">
      <t>ジッシ</t>
    </rPh>
    <rPh sb="97" eb="98">
      <t>カカ</t>
    </rPh>
    <rPh sb="99" eb="101">
      <t>ヒヨウ</t>
    </rPh>
    <rPh sb="101" eb="103">
      <t>フタン</t>
    </rPh>
    <rPh sb="105" eb="107">
      <t>バンソウ</t>
    </rPh>
    <rPh sb="107" eb="108">
      <t>テキ</t>
    </rPh>
    <rPh sb="109" eb="111">
      <t>シエン</t>
    </rPh>
    <rPh sb="112" eb="113">
      <t>オコナ</t>
    </rPh>
    <phoneticPr fontId="1"/>
  </si>
  <si>
    <t>交通・地域社会部 地域交通・連携課
総務・地域活性化グループ
017-734-9147</t>
    <rPh sb="0" eb="2">
      <t>コウツウ</t>
    </rPh>
    <rPh sb="3" eb="5">
      <t>チイキ</t>
    </rPh>
    <rPh sb="5" eb="7">
      <t>シャカイ</t>
    </rPh>
    <rPh sb="7" eb="8">
      <t>ブ</t>
    </rPh>
    <rPh sb="9" eb="11">
      <t>チイキ</t>
    </rPh>
    <rPh sb="11" eb="13">
      <t>コウツウ</t>
    </rPh>
    <rPh sb="14" eb="16">
      <t>レンケイ</t>
    </rPh>
    <rPh sb="16" eb="17">
      <t>カ</t>
    </rPh>
    <rPh sb="18" eb="20">
      <t>ソウム</t>
    </rPh>
    <rPh sb="21" eb="23">
      <t>チイキ</t>
    </rPh>
    <rPh sb="23" eb="26">
      <t>カッセイカ</t>
    </rPh>
    <phoneticPr fontId="1"/>
  </si>
  <si>
    <t>青森県県営住宅等移動販売事業</t>
    <rPh sb="0" eb="3">
      <t>アオモリケン</t>
    </rPh>
    <rPh sb="3" eb="5">
      <t>ケンエイ</t>
    </rPh>
    <rPh sb="5" eb="7">
      <t>ジュウタク</t>
    </rPh>
    <rPh sb="7" eb="8">
      <t>トウ</t>
    </rPh>
    <rPh sb="8" eb="10">
      <t>イドウ</t>
    </rPh>
    <rPh sb="10" eb="12">
      <t>ハンバイ</t>
    </rPh>
    <rPh sb="12" eb="14">
      <t>ジギョウ</t>
    </rPh>
    <phoneticPr fontId="1"/>
  </si>
  <si>
    <t>ー</t>
  </si>
  <si>
    <t>移動販売事業,</t>
  </si>
  <si>
    <t>青森県県営住宅及び青森県特定公営住宅の団地において民間事業者が移動販売事業を実施することで、県営住宅等の入居者の食料品、日常生活用品等の買い物を支援し、入居者の利便性の向上を図る。</t>
    <rPh sb="0" eb="3">
      <t>アオモリケン</t>
    </rPh>
    <rPh sb="3" eb="5">
      <t>ケンエイ</t>
    </rPh>
    <rPh sb="5" eb="7">
      <t>ジュウタク</t>
    </rPh>
    <rPh sb="7" eb="8">
      <t>オヨ</t>
    </rPh>
    <rPh sb="9" eb="12">
      <t>アオモリケン</t>
    </rPh>
    <rPh sb="12" eb="14">
      <t>トクテイ</t>
    </rPh>
    <rPh sb="14" eb="16">
      <t>コウエイ</t>
    </rPh>
    <rPh sb="16" eb="18">
      <t>ジュウタク</t>
    </rPh>
    <rPh sb="19" eb="21">
      <t>ダンチ</t>
    </rPh>
    <rPh sb="25" eb="30">
      <t>ミンカンジギョウシャ</t>
    </rPh>
    <rPh sb="31" eb="33">
      <t>イドウ</t>
    </rPh>
    <rPh sb="33" eb="35">
      <t>ハンバイ</t>
    </rPh>
    <rPh sb="35" eb="37">
      <t>ジギョウ</t>
    </rPh>
    <rPh sb="38" eb="40">
      <t>ジッシ</t>
    </rPh>
    <rPh sb="46" eb="48">
      <t>ケンエイ</t>
    </rPh>
    <rPh sb="48" eb="50">
      <t>ジュウタク</t>
    </rPh>
    <rPh sb="50" eb="51">
      <t>トウ</t>
    </rPh>
    <rPh sb="52" eb="55">
      <t>ニュウキョシャ</t>
    </rPh>
    <rPh sb="56" eb="59">
      <t>ショクリョウヒン</t>
    </rPh>
    <rPh sb="60" eb="62">
      <t>ニチジョウ</t>
    </rPh>
    <rPh sb="62" eb="64">
      <t>セイカツ</t>
    </rPh>
    <rPh sb="64" eb="66">
      <t>ヨウヒン</t>
    </rPh>
    <rPh sb="66" eb="67">
      <t>トウ</t>
    </rPh>
    <rPh sb="68" eb="69">
      <t>カ</t>
    </rPh>
    <rPh sb="70" eb="71">
      <t>モノ</t>
    </rPh>
    <rPh sb="72" eb="74">
      <t>シエン</t>
    </rPh>
    <rPh sb="76" eb="79">
      <t>ニュウキョシャ</t>
    </rPh>
    <rPh sb="80" eb="83">
      <t>リベンセイ</t>
    </rPh>
    <rPh sb="84" eb="86">
      <t>コウジョウ</t>
    </rPh>
    <rPh sb="87" eb="88">
      <t>ハカ</t>
    </rPh>
    <phoneticPr fontId="1"/>
  </si>
  <si>
    <t>移動販売の実施を希望する民間事業者</t>
    <rPh sb="0" eb="2">
      <t>イドウ</t>
    </rPh>
    <rPh sb="2" eb="4">
      <t>ハンバイ</t>
    </rPh>
    <rPh sb="5" eb="7">
      <t>ジッシ</t>
    </rPh>
    <rPh sb="8" eb="10">
      <t>キボウ</t>
    </rPh>
    <rPh sb="12" eb="14">
      <t>ミンカン</t>
    </rPh>
    <rPh sb="14" eb="17">
      <t>ジギョウシャ</t>
    </rPh>
    <phoneticPr fontId="1"/>
  </si>
  <si>
    <t>https://www.pref.aomori.lg.jp/soshiki/kendo/kenju/idouhanbai.html</t>
  </si>
  <si>
    <t>弘前市</t>
    <rPh sb="0" eb="3">
      <t>ヒロサキシ</t>
    </rPh>
    <phoneticPr fontId="1"/>
  </si>
  <si>
    <t>在宅心身障がい者タクシー等移動支援事業</t>
  </si>
  <si>
    <t>タクシー利用券交付</t>
    <rPh sb="4" eb="7">
      <t>リヨウケン</t>
    </rPh>
    <rPh sb="7" eb="9">
      <t>コウフ</t>
    </rPh>
    <phoneticPr fontId="1"/>
  </si>
  <si>
    <t>社会参加の促進及び通院時等の経費軽減のため、移動が困難な在宅の重度心身障がい者へタクシー利用券を交付し、交通費の一部を助成する。（タクシー利用券を1人当たり年間最大24枚交付）</t>
    <rPh sb="28" eb="30">
      <t>ザイタク</t>
    </rPh>
    <rPh sb="31" eb="33">
      <t>ジュウド</t>
    </rPh>
    <rPh sb="44" eb="47">
      <t>リヨウケン</t>
    </rPh>
    <rPh sb="48" eb="50">
      <t>コウフ</t>
    </rPh>
    <rPh sb="52" eb="55">
      <t>コウツウヒ</t>
    </rPh>
    <rPh sb="56" eb="58">
      <t>イチブ</t>
    </rPh>
    <rPh sb="59" eb="61">
      <t>ジョセイ</t>
    </rPh>
    <phoneticPr fontId="1"/>
  </si>
  <si>
    <t>https://www.city.hirosaki.aomori.jp/fukushi/fukushi/shinshin/zaitakushogaisyatakushi.html</t>
    <phoneticPr fontId="1"/>
  </si>
  <si>
    <t>福祉部　障がい福祉課　
障がい者医療・給付係
0172-40-7036</t>
    <rPh sb="0" eb="3">
      <t>フクシブ</t>
    </rPh>
    <rPh sb="4" eb="5">
      <t>ショウ</t>
    </rPh>
    <rPh sb="7" eb="10">
      <t>フクシカ</t>
    </rPh>
    <rPh sb="12" eb="13">
      <t>ショウ</t>
    </rPh>
    <rPh sb="15" eb="16">
      <t>シャ</t>
    </rPh>
    <rPh sb="16" eb="18">
      <t>イリョウ</t>
    </rPh>
    <rPh sb="19" eb="21">
      <t>キュウフ</t>
    </rPh>
    <rPh sb="21" eb="22">
      <t>カカリ</t>
    </rPh>
    <phoneticPr fontId="1"/>
  </si>
  <si>
    <t>八戸市</t>
    <rPh sb="0" eb="3">
      <t>ハチノヘシ</t>
    </rPh>
    <phoneticPr fontId="1"/>
  </si>
  <si>
    <t>買い物利便性向上ビジネス支援事業補助金</t>
    <rPh sb="0" eb="1">
      <t>カ</t>
    </rPh>
    <rPh sb="2" eb="3">
      <t>モノ</t>
    </rPh>
    <rPh sb="3" eb="8">
      <t>リベンセイコウジョウ</t>
    </rPh>
    <rPh sb="12" eb="14">
      <t>シエン</t>
    </rPh>
    <rPh sb="14" eb="16">
      <t>ジギョウ</t>
    </rPh>
    <rPh sb="16" eb="19">
      <t>ホジョキン</t>
    </rPh>
    <phoneticPr fontId="1"/>
  </si>
  <si>
    <t>新規出店事業、空き家利用,_x000D_
移動販売事業,</t>
    <phoneticPr fontId="1"/>
  </si>
  <si>
    <t>近隣に生活必需品を扱う店舗が不足しており、日常の買い物が不便又は困難である市内でも特に高齢化率の高い地域において、高齢者等の買い物弱者に対して食料品や日用品の買い物機会の提供を行う事業に対し、経費の一部を補助する。</t>
    <rPh sb="0" eb="2">
      <t>キンリン</t>
    </rPh>
    <rPh sb="3" eb="8">
      <t>セイカツヒツジュヒン</t>
    </rPh>
    <rPh sb="9" eb="10">
      <t>アツカ</t>
    </rPh>
    <rPh sb="11" eb="13">
      <t>テンポ</t>
    </rPh>
    <rPh sb="14" eb="16">
      <t>フソク</t>
    </rPh>
    <rPh sb="21" eb="23">
      <t>ニチジョウ</t>
    </rPh>
    <rPh sb="24" eb="25">
      <t>カ</t>
    </rPh>
    <rPh sb="26" eb="27">
      <t>モノ</t>
    </rPh>
    <rPh sb="28" eb="30">
      <t>フベン</t>
    </rPh>
    <rPh sb="30" eb="31">
      <t>マタ</t>
    </rPh>
    <rPh sb="32" eb="34">
      <t>コンナン</t>
    </rPh>
    <rPh sb="37" eb="39">
      <t>シナイ</t>
    </rPh>
    <rPh sb="41" eb="42">
      <t>トク</t>
    </rPh>
    <rPh sb="43" eb="47">
      <t>コウレイカリツ</t>
    </rPh>
    <rPh sb="48" eb="49">
      <t>タカ</t>
    </rPh>
    <rPh sb="50" eb="52">
      <t>チイキ</t>
    </rPh>
    <rPh sb="57" eb="61">
      <t>コウレイシャトウ</t>
    </rPh>
    <rPh sb="62" eb="63">
      <t>カ</t>
    </rPh>
    <rPh sb="64" eb="67">
      <t>モノジャクシャ</t>
    </rPh>
    <rPh sb="68" eb="69">
      <t>タイ</t>
    </rPh>
    <rPh sb="71" eb="74">
      <t>ショクリョウヒン</t>
    </rPh>
    <rPh sb="75" eb="78">
      <t>ニチヨウヒン</t>
    </rPh>
    <rPh sb="79" eb="80">
      <t>カ</t>
    </rPh>
    <rPh sb="81" eb="82">
      <t>モノ</t>
    </rPh>
    <rPh sb="82" eb="84">
      <t>キカイ</t>
    </rPh>
    <rPh sb="85" eb="87">
      <t>テイキョウ</t>
    </rPh>
    <rPh sb="88" eb="89">
      <t>オコナ</t>
    </rPh>
    <rPh sb="90" eb="92">
      <t>ジギョウ</t>
    </rPh>
    <rPh sb="93" eb="94">
      <t>タイ</t>
    </rPh>
    <rPh sb="96" eb="98">
      <t>ケイヒ</t>
    </rPh>
    <rPh sb="99" eb="101">
      <t>イチブ</t>
    </rPh>
    <rPh sb="102" eb="104">
      <t>ホジョ</t>
    </rPh>
    <phoneticPr fontId="1"/>
  </si>
  <si>
    <t>・事業者　・NPO法人　・その他</t>
    <rPh sb="1" eb="4">
      <t>ジギョウシャ</t>
    </rPh>
    <rPh sb="9" eb="11">
      <t>ホウジン</t>
    </rPh>
    <rPh sb="15" eb="16">
      <t>タ</t>
    </rPh>
    <phoneticPr fontId="1"/>
  </si>
  <si>
    <t>商店街振興組合、事業協同組合、商店街団体、町内会</t>
    <rPh sb="0" eb="3">
      <t>ショウテンガイ</t>
    </rPh>
    <rPh sb="3" eb="7">
      <t>シンコウクミアイ</t>
    </rPh>
    <rPh sb="8" eb="14">
      <t>ジギョウキョウドウクミアイ</t>
    </rPh>
    <rPh sb="15" eb="20">
      <t>ショウテンガイダンタイ</t>
    </rPh>
    <rPh sb="21" eb="24">
      <t>チョウナイカイ</t>
    </rPh>
    <phoneticPr fontId="1"/>
  </si>
  <si>
    <t xml:space="preserve">https://www.city.hachinohe.aomori.jp/soshikikarasagasu/shokoka/hojo/chusho/21594.html
</t>
    <phoneticPr fontId="1"/>
  </si>
  <si>
    <t>商工労働まちづくり部　商工課　商工振興グループ
0178-43-9242</t>
    <rPh sb="0" eb="4">
      <t>ショウコウロウドウ</t>
    </rPh>
    <rPh sb="9" eb="10">
      <t>ブ</t>
    </rPh>
    <rPh sb="11" eb="14">
      <t>ショウコウカ</t>
    </rPh>
    <rPh sb="15" eb="19">
      <t>ショウコウシンコウ</t>
    </rPh>
    <phoneticPr fontId="1"/>
  </si>
  <si>
    <t>八戸市自家用有償旅客運送事業補助金</t>
    <rPh sb="0" eb="3">
      <t>ハチノヘシ</t>
    </rPh>
    <rPh sb="3" eb="6">
      <t>ジカヨウ</t>
    </rPh>
    <rPh sb="6" eb="8">
      <t>ユウショウ</t>
    </rPh>
    <rPh sb="8" eb="10">
      <t>リョカク</t>
    </rPh>
    <rPh sb="10" eb="12">
      <t>ウンソウ</t>
    </rPh>
    <rPh sb="12" eb="14">
      <t>ジギョウ</t>
    </rPh>
    <rPh sb="14" eb="17">
      <t>ホジョキン</t>
    </rPh>
    <phoneticPr fontId="1"/>
  </si>
  <si>
    <t>買物弱者の支援と位置付けた事業ではないが、路線バスが廃止された区域の住民の足を守るため、自家用有償旅客運送を実施している自治会連合会に対して補助している。</t>
    <rPh sb="0" eb="1">
      <t>カ</t>
    </rPh>
    <rPh sb="1" eb="2">
      <t>モノ</t>
    </rPh>
    <rPh sb="2" eb="4">
      <t>ジャクシャ</t>
    </rPh>
    <rPh sb="5" eb="7">
      <t>シエン</t>
    </rPh>
    <rPh sb="8" eb="11">
      <t>イチヅ</t>
    </rPh>
    <rPh sb="13" eb="15">
      <t>ジギョウ</t>
    </rPh>
    <rPh sb="21" eb="23">
      <t>ロセン</t>
    </rPh>
    <rPh sb="26" eb="28">
      <t>ハイシ</t>
    </rPh>
    <rPh sb="31" eb="33">
      <t>クイキ</t>
    </rPh>
    <rPh sb="34" eb="36">
      <t>ジュウミン</t>
    </rPh>
    <rPh sb="37" eb="38">
      <t>アシ</t>
    </rPh>
    <rPh sb="39" eb="40">
      <t>マモ</t>
    </rPh>
    <rPh sb="44" eb="49">
      <t>ジカヨウユウショウ</t>
    </rPh>
    <rPh sb="49" eb="53">
      <t>リョカクウンソウ</t>
    </rPh>
    <rPh sb="54" eb="56">
      <t>ジッシ</t>
    </rPh>
    <rPh sb="60" eb="66">
      <t>ジチカイレンゴウカイ</t>
    </rPh>
    <rPh sb="67" eb="68">
      <t>タイ</t>
    </rPh>
    <rPh sb="70" eb="72">
      <t>ホジョ</t>
    </rPh>
    <phoneticPr fontId="1"/>
  </si>
  <si>
    <t>自治会連合会</t>
    <rPh sb="0" eb="6">
      <t>ジチカイレンゴウカイ</t>
    </rPh>
    <phoneticPr fontId="1"/>
  </si>
  <si>
    <t>総合政策部　政策推進課
交通政策グループ
0178-43-9124</t>
    <rPh sb="0" eb="2">
      <t>ソウゴウ</t>
    </rPh>
    <rPh sb="2" eb="5">
      <t>セイサクブ</t>
    </rPh>
    <rPh sb="6" eb="8">
      <t>セイサク</t>
    </rPh>
    <rPh sb="8" eb="10">
      <t>スイシン</t>
    </rPh>
    <rPh sb="10" eb="11">
      <t>カ</t>
    </rPh>
    <rPh sb="12" eb="14">
      <t>コウツウ</t>
    </rPh>
    <rPh sb="14" eb="16">
      <t>セイサク</t>
    </rPh>
    <phoneticPr fontId="1"/>
  </si>
  <si>
    <t>南郷コミュニティ交通事業</t>
    <rPh sb="0" eb="2">
      <t>ナンゴウ</t>
    </rPh>
    <rPh sb="8" eb="10">
      <t>コウツウ</t>
    </rPh>
    <rPh sb="10" eb="12">
      <t>ジギョウ</t>
    </rPh>
    <phoneticPr fontId="1"/>
  </si>
  <si>
    <t xml:space="preserve">南郷地域における路線バスの一部廃止を受けて、廃止された沿線の代替交通を確保することを目的に、自主運行バス及びデマンド方式（予約運行）タクシーの運行委託を実施。
</t>
    <rPh sb="0" eb="4">
      <t>ナンゴウチイキ</t>
    </rPh>
    <rPh sb="8" eb="10">
      <t>ロセン</t>
    </rPh>
    <rPh sb="13" eb="17">
      <t>イチブハイシ</t>
    </rPh>
    <rPh sb="18" eb="19">
      <t>ウ</t>
    </rPh>
    <rPh sb="22" eb="24">
      <t>ハイシ</t>
    </rPh>
    <rPh sb="27" eb="29">
      <t>エンセン</t>
    </rPh>
    <rPh sb="30" eb="34">
      <t>ダイタイコウツウ</t>
    </rPh>
    <rPh sb="35" eb="37">
      <t>カクホ</t>
    </rPh>
    <rPh sb="42" eb="44">
      <t>モクテキ</t>
    </rPh>
    <rPh sb="46" eb="50">
      <t>ジシュウンコウ</t>
    </rPh>
    <rPh sb="52" eb="53">
      <t>オヨ</t>
    </rPh>
    <rPh sb="58" eb="60">
      <t>ホウシキ</t>
    </rPh>
    <rPh sb="61" eb="63">
      <t>ヨヤク</t>
    </rPh>
    <rPh sb="63" eb="65">
      <t>ウンコウ</t>
    </rPh>
    <rPh sb="76" eb="78">
      <t>ジッシ</t>
    </rPh>
    <phoneticPr fontId="1"/>
  </si>
  <si>
    <t xml:space="preserve">https://www.city.hachinohe.aomori.jp/soshikikarasagasu/nangojimusho/1/3900.html
</t>
  </si>
  <si>
    <t>総合政策部　南郷事務所
地域振興グループ
0178-82-2111</t>
    <rPh sb="0" eb="5">
      <t>ソウゴウセイサクブ</t>
    </rPh>
    <rPh sb="6" eb="11">
      <t>ナンゴウジムショ</t>
    </rPh>
    <rPh sb="12" eb="16">
      <t>チイキシンコウ</t>
    </rPh>
    <phoneticPr fontId="1"/>
  </si>
  <si>
    <t>高齢者特別乗車証交付事業</t>
    <rPh sb="0" eb="8">
      <t>コウレイシャトクベツジョウシャショウ</t>
    </rPh>
    <rPh sb="8" eb="12">
      <t>コウフジギョウ</t>
    </rPh>
    <phoneticPr fontId="1"/>
  </si>
  <si>
    <t>バス特別乗車証の交付</t>
    <rPh sb="2" eb="4">
      <t>トクベツ</t>
    </rPh>
    <rPh sb="4" eb="7">
      <t>ジョウシャショウ</t>
    </rPh>
    <rPh sb="8" eb="10">
      <t>コウフ</t>
    </rPh>
    <phoneticPr fontId="1"/>
  </si>
  <si>
    <t>買物弱者の支援と位置付けた事業ではないが、高齢者の社会活動の促進及び生活圏の拡大を図るため、市営バスと岩手県北自動車株式会社（南部バス）が運行する市内の乗り合いバス路線で乗車できる特別乗車証を交付する。</t>
    <rPh sb="0" eb="2">
      <t>カイモノ</t>
    </rPh>
    <rPh sb="2" eb="4">
      <t>ジャクシャ</t>
    </rPh>
    <rPh sb="5" eb="7">
      <t>シエン</t>
    </rPh>
    <rPh sb="8" eb="11">
      <t>イチヅ</t>
    </rPh>
    <rPh sb="13" eb="15">
      <t>ジギョウ</t>
    </rPh>
    <rPh sb="21" eb="24">
      <t>コウレイシャ</t>
    </rPh>
    <rPh sb="25" eb="29">
      <t>シャカイカツドウ</t>
    </rPh>
    <rPh sb="30" eb="32">
      <t>ソクシン</t>
    </rPh>
    <rPh sb="32" eb="33">
      <t>オヨ</t>
    </rPh>
    <rPh sb="34" eb="37">
      <t>セイカツケン</t>
    </rPh>
    <rPh sb="38" eb="40">
      <t>カクダイ</t>
    </rPh>
    <rPh sb="41" eb="42">
      <t>ハカ</t>
    </rPh>
    <rPh sb="90" eb="95">
      <t>トクベツジョウシャショウ</t>
    </rPh>
    <rPh sb="96" eb="98">
      <t>コウフ</t>
    </rPh>
    <phoneticPr fontId="1"/>
  </si>
  <si>
    <t>八戸市（バス事業者）</t>
    <rPh sb="0" eb="3">
      <t>ハチノヘシ</t>
    </rPh>
    <rPh sb="6" eb="9">
      <t>ジギョウシャ</t>
    </rPh>
    <phoneticPr fontId="1"/>
  </si>
  <si>
    <t>福祉部　高齢福祉課
高齢福祉グループ
0178-43-9104</t>
    <rPh sb="0" eb="3">
      <t>フクシブ</t>
    </rPh>
    <rPh sb="4" eb="9">
      <t>コウレイフクシカ</t>
    </rPh>
    <rPh sb="10" eb="14">
      <t>コウレイフクシ</t>
    </rPh>
    <phoneticPr fontId="1"/>
  </si>
  <si>
    <t>障がい者特別乗車証交付事業</t>
    <rPh sb="0" eb="1">
      <t>ショウ</t>
    </rPh>
    <rPh sb="3" eb="4">
      <t>シャ</t>
    </rPh>
    <rPh sb="4" eb="6">
      <t>トクベツ</t>
    </rPh>
    <rPh sb="6" eb="9">
      <t>ジョウシャショウ</t>
    </rPh>
    <rPh sb="9" eb="13">
      <t>コウフジギョウ</t>
    </rPh>
    <phoneticPr fontId="1"/>
  </si>
  <si>
    <t>年間利用料（所得に応じた金額）を徴収している。</t>
    <rPh sb="0" eb="5">
      <t>ネンカンリヨウリョウ</t>
    </rPh>
    <rPh sb="6" eb="8">
      <t>ショトク</t>
    </rPh>
    <rPh sb="9" eb="10">
      <t>オウ</t>
    </rPh>
    <rPh sb="12" eb="14">
      <t>キンガク</t>
    </rPh>
    <rPh sb="16" eb="18">
      <t>チョウシュウ</t>
    </rPh>
    <phoneticPr fontId="1"/>
  </si>
  <si>
    <t>障がい者（児）の社会活動の促進及び生活圏の拡大を図るため、特別乗車証を交付する。</t>
    <rPh sb="0" eb="1">
      <t>ショウ</t>
    </rPh>
    <rPh sb="3" eb="4">
      <t>シャ</t>
    </rPh>
    <rPh sb="5" eb="6">
      <t>ジ</t>
    </rPh>
    <rPh sb="8" eb="12">
      <t>シャカイカツドウ</t>
    </rPh>
    <rPh sb="13" eb="15">
      <t>ソクシン</t>
    </rPh>
    <rPh sb="15" eb="16">
      <t>オヨ</t>
    </rPh>
    <rPh sb="17" eb="20">
      <t>セイカツケン</t>
    </rPh>
    <rPh sb="21" eb="23">
      <t>カクダイ</t>
    </rPh>
    <rPh sb="24" eb="25">
      <t>ハカ</t>
    </rPh>
    <rPh sb="29" eb="34">
      <t>トクベツジョウシャショウ</t>
    </rPh>
    <rPh sb="35" eb="37">
      <t>コウフ</t>
    </rPh>
    <phoneticPr fontId="1"/>
  </si>
  <si>
    <t>福祉部　障がい福祉課
障がい福祉グループ
0178-43-9106</t>
    <rPh sb="0" eb="3">
      <t>フクシブ</t>
    </rPh>
    <rPh sb="4" eb="5">
      <t>ショウ</t>
    </rPh>
    <rPh sb="7" eb="10">
      <t>フクシカ</t>
    </rPh>
    <rPh sb="11" eb="12">
      <t>ショウ</t>
    </rPh>
    <rPh sb="14" eb="16">
      <t>フクシ</t>
    </rPh>
    <phoneticPr fontId="1"/>
  </si>
  <si>
    <t>重度障がい者タクシー料金助成事業</t>
    <rPh sb="0" eb="2">
      <t>ジュウド</t>
    </rPh>
    <rPh sb="2" eb="3">
      <t>ショウ</t>
    </rPh>
    <rPh sb="5" eb="6">
      <t>シャ</t>
    </rPh>
    <rPh sb="10" eb="12">
      <t>リョウキン</t>
    </rPh>
    <rPh sb="12" eb="14">
      <t>ジョセイ</t>
    </rPh>
    <rPh sb="14" eb="16">
      <t>ジギョウ</t>
    </rPh>
    <phoneticPr fontId="1"/>
  </si>
  <si>
    <t>八戸市重度心身障がい者タクシー利用券を交付し、利用するタクシーまたは移送サービスの料金の一部を助成する。</t>
    <rPh sb="0" eb="3">
      <t>ハチノヘシ</t>
    </rPh>
    <rPh sb="3" eb="5">
      <t>ジュウド</t>
    </rPh>
    <rPh sb="5" eb="7">
      <t>シンシン</t>
    </rPh>
    <rPh sb="7" eb="8">
      <t>ショウ</t>
    </rPh>
    <rPh sb="10" eb="11">
      <t>シャ</t>
    </rPh>
    <rPh sb="15" eb="17">
      <t>リヨウ</t>
    </rPh>
    <rPh sb="17" eb="18">
      <t>ケン</t>
    </rPh>
    <rPh sb="19" eb="21">
      <t>コウフ</t>
    </rPh>
    <rPh sb="23" eb="25">
      <t>リヨウ</t>
    </rPh>
    <rPh sb="34" eb="36">
      <t>イソウ</t>
    </rPh>
    <rPh sb="41" eb="43">
      <t>リョウキン</t>
    </rPh>
    <rPh sb="44" eb="46">
      <t>イチブ</t>
    </rPh>
    <rPh sb="47" eb="49">
      <t>ジョセイ</t>
    </rPh>
    <phoneticPr fontId="1"/>
  </si>
  <si>
    <t>重度障がい者自家用車燃料費助成事業</t>
    <rPh sb="0" eb="2">
      <t>ジュウド</t>
    </rPh>
    <rPh sb="2" eb="3">
      <t>ショウ</t>
    </rPh>
    <rPh sb="5" eb="6">
      <t>シャ</t>
    </rPh>
    <rPh sb="6" eb="10">
      <t>ジカヨウシャ</t>
    </rPh>
    <rPh sb="10" eb="13">
      <t>ネンリョウヒ</t>
    </rPh>
    <rPh sb="13" eb="15">
      <t>ジョセイ</t>
    </rPh>
    <rPh sb="15" eb="17">
      <t>ジギョウ</t>
    </rPh>
    <phoneticPr fontId="1"/>
  </si>
  <si>
    <t>八戸市重度心身障がい者自家用車燃料券を交付し、燃料費の一部を助成する。</t>
    <rPh sb="0" eb="3">
      <t>ハチノヘシ</t>
    </rPh>
    <rPh sb="3" eb="5">
      <t>ジュウド</t>
    </rPh>
    <rPh sb="5" eb="8">
      <t>シンシンショウ</t>
    </rPh>
    <rPh sb="10" eb="11">
      <t>シャ</t>
    </rPh>
    <rPh sb="11" eb="15">
      <t>ジカヨウシャ</t>
    </rPh>
    <rPh sb="15" eb="18">
      <t>ネンリョウケン</t>
    </rPh>
    <rPh sb="19" eb="21">
      <t>コウフ</t>
    </rPh>
    <rPh sb="23" eb="26">
      <t>ネンリョウヒ</t>
    </rPh>
    <rPh sb="27" eb="29">
      <t>イチブ</t>
    </rPh>
    <rPh sb="30" eb="32">
      <t>ジョセイ</t>
    </rPh>
    <phoneticPr fontId="1"/>
  </si>
  <si>
    <t>黒石市</t>
    <rPh sb="0" eb="3">
      <t>クロイシシ</t>
    </rPh>
    <phoneticPr fontId="1"/>
  </si>
  <si>
    <t>黒石市地域ささえ合い活動支援事業</t>
    <rPh sb="0" eb="3">
      <t>クロイシシ</t>
    </rPh>
    <rPh sb="3" eb="5">
      <t>チイキ</t>
    </rPh>
    <rPh sb="8" eb="9">
      <t>ア</t>
    </rPh>
    <rPh sb="10" eb="12">
      <t>カツドウ</t>
    </rPh>
    <rPh sb="12" eb="14">
      <t>シエン</t>
    </rPh>
    <rPh sb="14" eb="16">
      <t>ジギョウ</t>
    </rPh>
    <phoneticPr fontId="1"/>
  </si>
  <si>
    <t>3,094
※集いの場の運営に対する
補助金を含む</t>
    <rPh sb="7" eb="8">
      <t>ツド</t>
    </rPh>
    <rPh sb="10" eb="11">
      <t>バ</t>
    </rPh>
    <rPh sb="12" eb="14">
      <t>ウンエイ</t>
    </rPh>
    <rPh sb="15" eb="16">
      <t>タイ</t>
    </rPh>
    <rPh sb="19" eb="22">
      <t>ホジョキン</t>
    </rPh>
    <rPh sb="23" eb="24">
      <t>フク</t>
    </rPh>
    <phoneticPr fontId="1"/>
  </si>
  <si>
    <t>簡易的な生活支援、外出送迎の支援など</t>
    <rPh sb="0" eb="2">
      <t>カンイ</t>
    </rPh>
    <rPh sb="2" eb="3">
      <t>テキ</t>
    </rPh>
    <rPh sb="4" eb="8">
      <t>セイカツシエン</t>
    </rPh>
    <rPh sb="9" eb="11">
      <t>ガイシュツ</t>
    </rPh>
    <rPh sb="11" eb="13">
      <t>ソウゲイ</t>
    </rPh>
    <rPh sb="14" eb="16">
      <t>シエン</t>
    </rPh>
    <phoneticPr fontId="1"/>
  </si>
  <si>
    <t>身近な地域において住民同士での高齢者の日常生活上の助け合い活動や交流活動に対し、補助金を交付する。</t>
    <rPh sb="0" eb="2">
      <t>ミヂカ</t>
    </rPh>
    <rPh sb="3" eb="5">
      <t>チイキ</t>
    </rPh>
    <rPh sb="9" eb="11">
      <t>ジュウミン</t>
    </rPh>
    <rPh sb="11" eb="13">
      <t>ドウシ</t>
    </rPh>
    <rPh sb="15" eb="18">
      <t>コウレイ</t>
    </rPh>
    <rPh sb="19" eb="21">
      <t>ニチジョウ</t>
    </rPh>
    <rPh sb="21" eb="23">
      <t>セイカツ</t>
    </rPh>
    <rPh sb="23" eb="24">
      <t>ジョウ</t>
    </rPh>
    <rPh sb="25" eb="26">
      <t>タス</t>
    </rPh>
    <rPh sb="27" eb="28">
      <t>ア</t>
    </rPh>
    <rPh sb="29" eb="31">
      <t>カツドウ</t>
    </rPh>
    <rPh sb="32" eb="34">
      <t>コウリュウ</t>
    </rPh>
    <rPh sb="34" eb="36">
      <t>カツドウ</t>
    </rPh>
    <rPh sb="37" eb="38">
      <t>タイ</t>
    </rPh>
    <rPh sb="40" eb="43">
      <t>ホジョキン</t>
    </rPh>
    <rPh sb="44" eb="46">
      <t>コウフ</t>
    </rPh>
    <phoneticPr fontId="1"/>
  </si>
  <si>
    <t>住民主体の生活支援組織（町内会、地域住民、ボランティア団体など）</t>
    <rPh sb="0" eb="2">
      <t>ジュウミン</t>
    </rPh>
    <rPh sb="2" eb="4">
      <t>シュタイ</t>
    </rPh>
    <rPh sb="5" eb="9">
      <t>セイカツシエン</t>
    </rPh>
    <rPh sb="9" eb="11">
      <t>ソシキ</t>
    </rPh>
    <rPh sb="12" eb="15">
      <t>チョウナイカイ</t>
    </rPh>
    <rPh sb="16" eb="20">
      <t>チイキジュウミン</t>
    </rPh>
    <rPh sb="27" eb="29">
      <t>ダンタイ</t>
    </rPh>
    <phoneticPr fontId="1"/>
  </si>
  <si>
    <t>黒石市地域包括支援センター0172-52-2111
（内線530～532）</t>
    <rPh sb="0" eb="3">
      <t>クロイシシ</t>
    </rPh>
    <rPh sb="3" eb="5">
      <t>チイキ</t>
    </rPh>
    <rPh sb="5" eb="7">
      <t>ホウカツ</t>
    </rPh>
    <rPh sb="7" eb="9">
      <t>シエン</t>
    </rPh>
    <rPh sb="27" eb="29">
      <t>ナイセン</t>
    </rPh>
    <phoneticPr fontId="1"/>
  </si>
  <si>
    <t>黒石市予約型乗合タクシー実証運行事業</t>
    <rPh sb="0" eb="3">
      <t>クロイシシ</t>
    </rPh>
    <rPh sb="3" eb="5">
      <t>ヨヤク</t>
    </rPh>
    <rPh sb="5" eb="6">
      <t>ガタ</t>
    </rPh>
    <rPh sb="6" eb="7">
      <t>ノ</t>
    </rPh>
    <rPh sb="7" eb="8">
      <t>ア</t>
    </rPh>
    <rPh sb="12" eb="14">
      <t>ジッショウ</t>
    </rPh>
    <rPh sb="14" eb="16">
      <t>ウンコウ</t>
    </rPh>
    <rPh sb="16" eb="18">
      <t>ジギョウ</t>
    </rPh>
    <phoneticPr fontId="3"/>
  </si>
  <si>
    <t>高齢者等の通院、買物の移動手段を確保することを目的に、予約型の乗合タクシーの実証運行を実施する。</t>
    <rPh sb="0" eb="3">
      <t>コウレイシャ</t>
    </rPh>
    <rPh sb="3" eb="4">
      <t>トウ</t>
    </rPh>
    <rPh sb="5" eb="7">
      <t>ツウイン</t>
    </rPh>
    <rPh sb="8" eb="10">
      <t>カイモノ</t>
    </rPh>
    <rPh sb="11" eb="13">
      <t>イドウ</t>
    </rPh>
    <rPh sb="13" eb="15">
      <t>シュダン</t>
    </rPh>
    <rPh sb="16" eb="18">
      <t>カクホ</t>
    </rPh>
    <rPh sb="23" eb="25">
      <t>モクテキ</t>
    </rPh>
    <rPh sb="27" eb="29">
      <t>ヨヤク</t>
    </rPh>
    <rPh sb="29" eb="30">
      <t>ガタ</t>
    </rPh>
    <rPh sb="31" eb="33">
      <t>ノリアイ</t>
    </rPh>
    <rPh sb="38" eb="40">
      <t>ジッショウ</t>
    </rPh>
    <rPh sb="40" eb="42">
      <t>ウンコウ</t>
    </rPh>
    <rPh sb="43" eb="45">
      <t>ジッシ</t>
    </rPh>
    <phoneticPr fontId="3"/>
  </si>
  <si>
    <t>http://www.city.kuroishi.aomori.jp/kurashi/transportation/noriaitaxi.html</t>
  </si>
  <si>
    <t>企画財政部企画課
0172-52-2111（代表）</t>
    <rPh sb="0" eb="2">
      <t>キカク</t>
    </rPh>
    <rPh sb="2" eb="4">
      <t>ザイセイ</t>
    </rPh>
    <rPh sb="4" eb="5">
      <t>ブ</t>
    </rPh>
    <rPh sb="5" eb="7">
      <t>キカク</t>
    </rPh>
    <rPh sb="7" eb="8">
      <t>カ</t>
    </rPh>
    <rPh sb="22" eb="24">
      <t>ダイヒョウ</t>
    </rPh>
    <phoneticPr fontId="3"/>
  </si>
  <si>
    <t>黒石市回遊バス運行事業</t>
    <rPh sb="0" eb="3">
      <t>クロイシシ</t>
    </rPh>
    <rPh sb="3" eb="5">
      <t>カイユウ</t>
    </rPh>
    <rPh sb="7" eb="9">
      <t>ウンコウ</t>
    </rPh>
    <rPh sb="9" eb="11">
      <t>ジギョウ</t>
    </rPh>
    <phoneticPr fontId="3"/>
  </si>
  <si>
    <t>高齢者等の交通弱者の福祉対策及び中心商店街の活性化を目的に運行する回遊バス（ぷらっと号）の費用を補助する。</t>
    <rPh sb="0" eb="3">
      <t>コウレイシャ</t>
    </rPh>
    <rPh sb="3" eb="4">
      <t>トウ</t>
    </rPh>
    <rPh sb="5" eb="7">
      <t>コウツウ</t>
    </rPh>
    <rPh sb="7" eb="9">
      <t>ジャクシャ</t>
    </rPh>
    <rPh sb="10" eb="12">
      <t>フクシ</t>
    </rPh>
    <rPh sb="12" eb="14">
      <t>タイサク</t>
    </rPh>
    <rPh sb="14" eb="15">
      <t>オヨ</t>
    </rPh>
    <rPh sb="16" eb="18">
      <t>チュウシン</t>
    </rPh>
    <rPh sb="18" eb="21">
      <t>ショウテンガイ</t>
    </rPh>
    <rPh sb="22" eb="25">
      <t>カッセイカ</t>
    </rPh>
    <rPh sb="26" eb="28">
      <t>モクテキ</t>
    </rPh>
    <rPh sb="29" eb="31">
      <t>ウンコウ</t>
    </rPh>
    <rPh sb="33" eb="35">
      <t>カイユウ</t>
    </rPh>
    <rPh sb="42" eb="43">
      <t>ゴウ</t>
    </rPh>
    <rPh sb="45" eb="47">
      <t>ヒヨウ</t>
    </rPh>
    <rPh sb="48" eb="50">
      <t>ホジョ</t>
    </rPh>
    <phoneticPr fontId="3"/>
  </si>
  <si>
    <t>http://www.city.kuroishi.aomori.jp/kurashi/transportation/pra_main.html</t>
  </si>
  <si>
    <t>青森県</t>
    <rPh sb="0" eb="3">
      <t>アオモ</t>
    </rPh>
    <phoneticPr fontId="14"/>
  </si>
  <si>
    <t>五所川原市</t>
    <rPh sb="0" eb="5">
      <t>ゴショガワラシ</t>
    </rPh>
    <phoneticPr fontId="14"/>
  </si>
  <si>
    <t>川倉の湯っこバス</t>
    <rPh sb="0" eb="2">
      <t>カワクラ</t>
    </rPh>
    <rPh sb="3" eb="4">
      <t>ユ</t>
    </rPh>
    <phoneticPr fontId="14"/>
  </si>
  <si>
    <t>　平成１７年の合併当初から運行していた、金木各地区と温泉（健康増進）施設である「川倉の湯っこ」を結ぶ無料の送迎バスを、令和２年１０月より病院、スーパー等を経由し乗降可能としたもの。</t>
  </si>
  <si>
    <t>https://www.city.goshogawara.lg.jp/kurashi/machi/2020-1002-1614-111.html</t>
  </si>
  <si>
    <t>金木総合支所・地域振興係
0173-35-2111（内線3121）</t>
  </si>
  <si>
    <t>路線バス利用者補助事業</t>
    <rPh sb="0" eb="2">
      <t>ロセン</t>
    </rPh>
    <rPh sb="4" eb="7">
      <t>リヨウシャ</t>
    </rPh>
    <rPh sb="7" eb="9">
      <t>ホジョ</t>
    </rPh>
    <rPh sb="9" eb="11">
      <t>ジギョウ</t>
    </rPh>
    <phoneticPr fontId="14"/>
  </si>
  <si>
    <t>金木・市浦地域住民に対し既存のバス路線の運賃補助を行うことで、高齢者や交通弱者の移動手段を確保する。65歳以上および運転免許返納者は無料、それ以外の住民は200円で利用券を配布。</t>
  </si>
  <si>
    <t>https://www.city.goshogawara.lg.jp/kurashi/machi/rosen_bus.html</t>
  </si>
  <si>
    <t>五所川原市建設部都市・交通課
0173-35-2111（内線2672）</t>
    <rPh sb="0" eb="5">
      <t>ゴ</t>
    </rPh>
    <rPh sb="5" eb="8">
      <t>ケンセ</t>
    </rPh>
    <rPh sb="8" eb="14">
      <t>トシ</t>
    </rPh>
    <rPh sb="28" eb="30">
      <t>ナイセン</t>
    </rPh>
    <phoneticPr fontId="14"/>
  </si>
  <si>
    <t>予約型乗合タクシー運行費補助事業</t>
    <rPh sb="0" eb="2">
      <t>ヨヤク</t>
    </rPh>
    <rPh sb="2" eb="3">
      <t>カタ</t>
    </rPh>
    <rPh sb="3" eb="5">
      <t>ノリアイ</t>
    </rPh>
    <rPh sb="9" eb="11">
      <t>ウンコウ</t>
    </rPh>
    <rPh sb="11" eb="12">
      <t>ヒ</t>
    </rPh>
    <rPh sb="12" eb="14">
      <t>ホジョ</t>
    </rPh>
    <rPh sb="14" eb="16">
      <t>ジギョウ</t>
    </rPh>
    <phoneticPr fontId="14"/>
  </si>
  <si>
    <t>五所川原地域：バス路線の再編に伴って生じた交通空白エリアにおいて、自宅から路線バスの乗継拠点に移動可能な予約型乗合タクシーを運行し、高齢者や交通弱者の移動手段を確保する。運賃は300円。
金木地域：タクシー事業者のいない地域に対し、自宅から駅やスーパーなどに移動可能な予約型乗合タクシーを導入し、高齢者や交通弱者の移動手段を確保する。運賃は300円。</t>
  </si>
  <si>
    <t>金木地域自治体ライドシェア運行事業</t>
    <rPh sb="0" eb="2">
      <t>カナギ</t>
    </rPh>
    <rPh sb="2" eb="4">
      <t>チイキ</t>
    </rPh>
    <rPh sb="4" eb="7">
      <t>ジチタイ</t>
    </rPh>
    <rPh sb="13" eb="15">
      <t>ウンコウ</t>
    </rPh>
    <rPh sb="15" eb="17">
      <t>ジギョウ</t>
    </rPh>
    <phoneticPr fontId="14"/>
  </si>
  <si>
    <t>タクシー事業者が廃業し交通空白エリアとなった金木地域において自家用有償旅客運送によりデマンド交通を運行し、高齢者や交通弱者の移動手段を確保する。
　金木地域の自宅から駅やスーパーなどに移動でき、運賃は市民500円、市外在住者1,000円。</t>
    <rPh sb="4" eb="7">
      <t>ジギョウシャ</t>
    </rPh>
    <rPh sb="8" eb="10">
      <t>ハイギョウ</t>
    </rPh>
    <rPh sb="11" eb="13">
      <t>コウツウ</t>
    </rPh>
    <rPh sb="13" eb="15">
      <t>クウハク</t>
    </rPh>
    <rPh sb="22" eb="24">
      <t>カナギ</t>
    </rPh>
    <rPh sb="24" eb="26">
      <t>チイキ</t>
    </rPh>
    <rPh sb="30" eb="39">
      <t>ジカヨウユウショウリョカクウンソウ</t>
    </rPh>
    <rPh sb="46" eb="48">
      <t>コウツウ</t>
    </rPh>
    <rPh sb="49" eb="51">
      <t>ウンコウ</t>
    </rPh>
    <rPh sb="53" eb="56">
      <t>コウレイシャ</t>
    </rPh>
    <rPh sb="57" eb="62">
      <t>コウツウジ</t>
    </rPh>
    <rPh sb="62" eb="66">
      <t>イドウ</t>
    </rPh>
    <rPh sb="67" eb="69">
      <t>カクホ</t>
    </rPh>
    <rPh sb="74" eb="79">
      <t>カナギチ</t>
    </rPh>
    <rPh sb="79" eb="81">
      <t>ジタク</t>
    </rPh>
    <rPh sb="83" eb="84">
      <t>エキ</t>
    </rPh>
    <rPh sb="92" eb="94">
      <t>イドウ</t>
    </rPh>
    <rPh sb="97" eb="99">
      <t>ウンチン</t>
    </rPh>
    <rPh sb="100" eb="102">
      <t>シミン</t>
    </rPh>
    <rPh sb="105" eb="106">
      <t>エン</t>
    </rPh>
    <rPh sb="107" eb="109">
      <t>シガイ</t>
    </rPh>
    <rPh sb="109" eb="112">
      <t>ザイジュウシャ</t>
    </rPh>
    <rPh sb="117" eb="118">
      <t>エン</t>
    </rPh>
    <phoneticPr fontId="14"/>
  </si>
  <si>
    <t>見守り移動販売支援補助金</t>
  </si>
  <si>
    <t>移動販売及び見守り活動をするための移動販売車の購入又はリースによる借受の経費を補助する。
　【補助対象経費】　
①移動販売車の購入に要する経費
②移動販売車のリースに要する経費（ただし、リース料の頭金として支払う経費に限る。）
　【補助金の額】
①補助対象経費に3分の１を乗じて得た額又は100万円のいずれか少ない額
②補助対象経費の全額又は100万円のいずれか少ない額</t>
    <rPh sb="0" eb="4">
      <t>イドウハンバイ</t>
    </rPh>
    <rPh sb="4" eb="5">
      <t>オヨ</t>
    </rPh>
    <rPh sb="6" eb="8">
      <t>ミマモ</t>
    </rPh>
    <rPh sb="9" eb="11">
      <t>カツドウ</t>
    </rPh>
    <rPh sb="17" eb="23">
      <t>イドウハン</t>
    </rPh>
    <rPh sb="23" eb="25">
      <t>コウニュウ</t>
    </rPh>
    <rPh sb="25" eb="26">
      <t>マタ</t>
    </rPh>
    <rPh sb="33" eb="35">
      <t>カリウ</t>
    </rPh>
    <rPh sb="36" eb="38">
      <t>ケイヒ</t>
    </rPh>
    <rPh sb="39" eb="41">
      <t>ホジョ</t>
    </rPh>
    <rPh sb="47" eb="49">
      <t>ホジョ</t>
    </rPh>
    <rPh sb="49" eb="53">
      <t>タイショ</t>
    </rPh>
    <rPh sb="57" eb="63">
      <t>イドウハン</t>
    </rPh>
    <rPh sb="63" eb="65">
      <t>コウニュウ</t>
    </rPh>
    <rPh sb="66" eb="67">
      <t>ヨウ</t>
    </rPh>
    <rPh sb="69" eb="71">
      <t>ケイヒ</t>
    </rPh>
    <rPh sb="73" eb="79">
      <t>イドウハン</t>
    </rPh>
    <rPh sb="83" eb="84">
      <t>ヨウ</t>
    </rPh>
    <rPh sb="86" eb="88">
      <t>ケイヒ</t>
    </rPh>
    <rPh sb="96" eb="98">
      <t>リョ</t>
    </rPh>
    <rPh sb="98" eb="100">
      <t>アタマキン</t>
    </rPh>
    <rPh sb="103" eb="105">
      <t>シハラ</t>
    </rPh>
    <rPh sb="106" eb="108">
      <t>ケイヒ</t>
    </rPh>
    <rPh sb="109" eb="110">
      <t>カギ</t>
    </rPh>
    <rPh sb="116" eb="119">
      <t>ホジョキン</t>
    </rPh>
    <rPh sb="120" eb="121">
      <t>ガク</t>
    </rPh>
    <rPh sb="124" eb="130">
      <t>ホジョタイショウケイヒ</t>
    </rPh>
    <rPh sb="132" eb="133">
      <t>フン</t>
    </rPh>
    <rPh sb="136" eb="137">
      <t>ジョウ</t>
    </rPh>
    <rPh sb="139" eb="140">
      <t>エ</t>
    </rPh>
    <rPh sb="141" eb="142">
      <t>ガク</t>
    </rPh>
    <rPh sb="142" eb="143">
      <t>マタ</t>
    </rPh>
    <rPh sb="147" eb="149">
      <t>マンエン</t>
    </rPh>
    <rPh sb="154" eb="155">
      <t>スク</t>
    </rPh>
    <rPh sb="157" eb="158">
      <t>ガク</t>
    </rPh>
    <rPh sb="160" eb="167">
      <t>ホジョタイシ</t>
    </rPh>
    <rPh sb="167" eb="169">
      <t>ゼンガク</t>
    </rPh>
    <rPh sb="169" eb="170">
      <t>マタ</t>
    </rPh>
    <rPh sb="174" eb="176">
      <t>マンエン</t>
    </rPh>
    <rPh sb="181" eb="182">
      <t>スク</t>
    </rPh>
    <rPh sb="184" eb="185">
      <t>ガク</t>
    </rPh>
    <phoneticPr fontId="15"/>
  </si>
  <si>
    <t>地域包括支援課・高齢福祉係
0173-35-2111（内線2452）</t>
    <rPh sb="0" eb="7">
      <t>チイキホウカツシエンカ</t>
    </rPh>
    <phoneticPr fontId="14"/>
  </si>
  <si>
    <t>青森県</t>
    <rPh sb="0" eb="3">
      <t>アオモリケン</t>
    </rPh>
    <phoneticPr fontId="14"/>
  </si>
  <si>
    <t>NPO法人,</t>
  </si>
  <si>
    <t>三沢市</t>
    <rPh sb="0" eb="3">
      <t>ミサワシ</t>
    </rPh>
    <phoneticPr fontId="14"/>
  </si>
  <si>
    <t>「大津前平線オトクな２枚きっぷ」事業</t>
    <rPh sb="1" eb="6">
      <t>オオツマエタイセン</t>
    </rPh>
    <rPh sb="11" eb="12">
      <t>マイ</t>
    </rPh>
    <rPh sb="16" eb="18">
      <t>ジギョウ</t>
    </rPh>
    <phoneticPr fontId="14"/>
  </si>
  <si>
    <t>58,272の一部</t>
    <rPh sb="7" eb="9">
      <t>イチブ</t>
    </rPh>
    <phoneticPr fontId="14"/>
  </si>
  <si>
    <t>片道250円を超える区間を、きっぷ片道1枚（250円分）で乗車することができる。</t>
    <rPh sb="0" eb="2">
      <t>カタミチ</t>
    </rPh>
    <rPh sb="5" eb="6">
      <t>エン</t>
    </rPh>
    <rPh sb="7" eb="8">
      <t>コ</t>
    </rPh>
    <rPh sb="10" eb="12">
      <t>クカン</t>
    </rPh>
    <rPh sb="17" eb="19">
      <t>カタミチ</t>
    </rPh>
    <rPh sb="20" eb="21">
      <t>マイ</t>
    </rPh>
    <rPh sb="25" eb="26">
      <t>エン</t>
    </rPh>
    <rPh sb="26" eb="27">
      <t>ブン</t>
    </rPh>
    <rPh sb="29" eb="31">
      <t>ジョウシャ</t>
    </rPh>
    <phoneticPr fontId="14"/>
  </si>
  <si>
    <t>三沢市地域公共交通会議</t>
    <rPh sb="0" eb="3">
      <t>ミサワシ</t>
    </rPh>
    <rPh sb="3" eb="5">
      <t>チイキ</t>
    </rPh>
    <rPh sb="5" eb="7">
      <t>コウキョウ</t>
    </rPh>
    <rPh sb="7" eb="11">
      <t>コウツウカイギ</t>
    </rPh>
    <phoneticPr fontId="14"/>
  </si>
  <si>
    <t>政策調整課 政策調整係
0176-53-5111（内538）</t>
    <rPh sb="0" eb="5">
      <t>セイサクチョウセイカ</t>
    </rPh>
    <rPh sb="6" eb="10">
      <t>セイサクチョウセイ</t>
    </rPh>
    <rPh sb="10" eb="11">
      <t>カカリ</t>
    </rPh>
    <rPh sb="25" eb="26">
      <t>ナイ</t>
    </rPh>
    <phoneticPr fontId="14"/>
  </si>
  <si>
    <t>青森県</t>
    <rPh sb="0" eb="3">
      <t>アオモリケン</t>
    </rPh>
    <phoneticPr fontId="15"/>
  </si>
  <si>
    <t>三沢市</t>
    <rPh sb="0" eb="2">
      <t>ミサワ</t>
    </rPh>
    <rPh sb="2" eb="3">
      <t>シ</t>
    </rPh>
    <phoneticPr fontId="15"/>
  </si>
  <si>
    <t>軽度生活援助事業</t>
    <rPh sb="0" eb="2">
      <t>ケイド</t>
    </rPh>
    <rPh sb="2" eb="4">
      <t>セイカツ</t>
    </rPh>
    <rPh sb="4" eb="6">
      <t>エンジョ</t>
    </rPh>
    <rPh sb="6" eb="8">
      <t>ジギョウ</t>
    </rPh>
    <phoneticPr fontId="15"/>
  </si>
  <si>
    <t>1,228の一部</t>
    <rPh sb="6" eb="8">
      <t>イチブ</t>
    </rPh>
    <phoneticPr fontId="14"/>
  </si>
  <si>
    <t>65歳以上で構成され、一定の基準を満たした世帯を対象に買い物支援等の生活支援を行うもの</t>
    <rPh sb="2" eb="5">
      <t>サイイジョウ</t>
    </rPh>
    <rPh sb="6" eb="8">
      <t>コウセイ</t>
    </rPh>
    <rPh sb="11" eb="13">
      <t>イッテイ</t>
    </rPh>
    <rPh sb="14" eb="16">
      <t>キジュン</t>
    </rPh>
    <rPh sb="17" eb="18">
      <t>ミ</t>
    </rPh>
    <rPh sb="21" eb="23">
      <t>セタイ</t>
    </rPh>
    <rPh sb="24" eb="26">
      <t>タイショウ</t>
    </rPh>
    <rPh sb="27" eb="28">
      <t>カ</t>
    </rPh>
    <rPh sb="29" eb="30">
      <t>モノ</t>
    </rPh>
    <rPh sb="30" eb="32">
      <t>シエン</t>
    </rPh>
    <rPh sb="32" eb="33">
      <t>トウ</t>
    </rPh>
    <rPh sb="34" eb="36">
      <t>セイカツ</t>
    </rPh>
    <rPh sb="36" eb="38">
      <t>シエン</t>
    </rPh>
    <rPh sb="39" eb="40">
      <t>オコナ</t>
    </rPh>
    <phoneticPr fontId="15"/>
  </si>
  <si>
    <t>シルバー人材センター,</t>
  </si>
  <si>
    <t>https://www.city.misawa.lg.jp/index.cfm/20,1275,110,118,html</t>
  </si>
  <si>
    <t>介護福祉課
（0176-51-8773）</t>
    <rPh sb="0" eb="2">
      <t>カイゴ</t>
    </rPh>
    <rPh sb="2" eb="4">
      <t>フクシ</t>
    </rPh>
    <rPh sb="4" eb="5">
      <t>カ</t>
    </rPh>
    <phoneticPr fontId="15"/>
  </si>
  <si>
    <t>高齢者いきいきパス発券業務</t>
    <rPh sb="0" eb="3">
      <t>コウレイシャ</t>
    </rPh>
    <rPh sb="9" eb="11">
      <t>ハッケン</t>
    </rPh>
    <rPh sb="11" eb="13">
      <t>ギョウム</t>
    </rPh>
    <phoneticPr fontId="15"/>
  </si>
  <si>
    <t>70歳以上を対象に6000円のパス券代（バス乗車用）のうち、1/2を助成するもの</t>
    <rPh sb="2" eb="5">
      <t>サイイジョウ</t>
    </rPh>
    <rPh sb="6" eb="8">
      <t>タイショウ</t>
    </rPh>
    <rPh sb="13" eb="14">
      <t>エン</t>
    </rPh>
    <rPh sb="17" eb="18">
      <t>ケン</t>
    </rPh>
    <rPh sb="18" eb="19">
      <t>ダイ</t>
    </rPh>
    <rPh sb="22" eb="25">
      <t>ジョウシャヨウ</t>
    </rPh>
    <rPh sb="34" eb="36">
      <t>ジョセイ</t>
    </rPh>
    <phoneticPr fontId="15"/>
  </si>
  <si>
    <t>社会福祉協議会,</t>
  </si>
  <si>
    <t>https://www.city.misawa.lg.jp/index.cfm/20,1278,110,118,html</t>
  </si>
  <si>
    <t>配食サービス事業</t>
    <rPh sb="0" eb="2">
      <t>ハイショク</t>
    </rPh>
    <rPh sb="6" eb="8">
      <t>ジギョウ</t>
    </rPh>
    <phoneticPr fontId="15"/>
  </si>
  <si>
    <t>65歳以上の独居高齢者に見守りや生活支援・相談を兼ね配食するもの</t>
    <rPh sb="2" eb="5">
      <t>サイイジョウ</t>
    </rPh>
    <rPh sb="6" eb="8">
      <t>ドッキョ</t>
    </rPh>
    <rPh sb="8" eb="11">
      <t>コウレイシャ</t>
    </rPh>
    <rPh sb="12" eb="14">
      <t>ミマモ</t>
    </rPh>
    <rPh sb="16" eb="18">
      <t>セイカツ</t>
    </rPh>
    <rPh sb="18" eb="20">
      <t>シエン</t>
    </rPh>
    <rPh sb="21" eb="23">
      <t>ソウダン</t>
    </rPh>
    <rPh sb="24" eb="25">
      <t>カ</t>
    </rPh>
    <rPh sb="26" eb="28">
      <t>ハイショク</t>
    </rPh>
    <phoneticPr fontId="15"/>
  </si>
  <si>
    <t>https://misawa-shakyo.jp</t>
  </si>
  <si>
    <t>つがる市</t>
    <rPh sb="3" eb="4">
      <t>シ</t>
    </rPh>
    <phoneticPr fontId="14"/>
  </si>
  <si>
    <t>稲垣・車力地区移動販売事業</t>
    <rPh sb="0" eb="2">
      <t>イナガキ</t>
    </rPh>
    <rPh sb="3" eb="5">
      <t>シャリキ</t>
    </rPh>
    <rPh sb="5" eb="7">
      <t>チク</t>
    </rPh>
    <rPh sb="7" eb="11">
      <t>イドウ</t>
    </rPh>
    <rPh sb="11" eb="13">
      <t>ジギョウ</t>
    </rPh>
    <phoneticPr fontId="14"/>
  </si>
  <si>
    <t>車両購入費　6,921
運営補助　2,500</t>
    <rPh sb="0" eb="5">
      <t>シャリョウ</t>
    </rPh>
    <rPh sb="12" eb="16">
      <t>ウンエイ</t>
    </rPh>
    <phoneticPr fontId="14"/>
  </si>
  <si>
    <t>令和6年10月1日から、稲垣・車力地区を対象に移動販売を実施する。
1トン車タイプ。運行は月～金曜日。各地域の集会所やコミュニティセンターに停車して販売。希望があれば個別に自宅へ訪問して販売。</t>
    <rPh sb="0" eb="2">
      <t>レイワ</t>
    </rPh>
    <rPh sb="3" eb="4">
      <t>ネン</t>
    </rPh>
    <rPh sb="6" eb="7">
      <t>ガツ</t>
    </rPh>
    <rPh sb="8" eb="9">
      <t>ニチ</t>
    </rPh>
    <rPh sb="12" eb="14">
      <t>イナガキ</t>
    </rPh>
    <rPh sb="15" eb="17">
      <t>シャリキ</t>
    </rPh>
    <rPh sb="17" eb="19">
      <t>チク</t>
    </rPh>
    <rPh sb="20" eb="22">
      <t>タイショウ</t>
    </rPh>
    <rPh sb="23" eb="27">
      <t>イドウ</t>
    </rPh>
    <rPh sb="28" eb="30">
      <t>ジッシ</t>
    </rPh>
    <rPh sb="37" eb="38">
      <t>シャ</t>
    </rPh>
    <rPh sb="42" eb="44">
      <t>ウンコウ</t>
    </rPh>
    <rPh sb="45" eb="46">
      <t>ツキ</t>
    </rPh>
    <rPh sb="47" eb="50">
      <t>キンヨウビ</t>
    </rPh>
    <rPh sb="51" eb="54">
      <t>カクチイキ</t>
    </rPh>
    <rPh sb="55" eb="58">
      <t>シュウ</t>
    </rPh>
    <rPh sb="70" eb="72">
      <t>テイシャ</t>
    </rPh>
    <rPh sb="74" eb="76">
      <t>ハンバイ</t>
    </rPh>
    <rPh sb="83" eb="85">
      <t>コベツ</t>
    </rPh>
    <rPh sb="86" eb="88">
      <t>ジタク</t>
    </rPh>
    <rPh sb="89" eb="91">
      <t>ホウモン</t>
    </rPh>
    <rPh sb="93" eb="95">
      <t>ハンバイ</t>
    </rPh>
    <phoneticPr fontId="14"/>
  </si>
  <si>
    <t>事業者,</t>
  </si>
  <si>
    <t>つがる市ホームページ
https://www.city.tsugaru.aomori.jp/joho/mokuteki/life/health_welfare_medical/9720.html</t>
    <rPh sb="3" eb="4">
      <t>シ</t>
    </rPh>
    <phoneticPr fontId="14"/>
  </si>
  <si>
    <t>商工労政課（0173-23-6001）</t>
    <rPh sb="0" eb="5">
      <t>ショウコウ</t>
    </rPh>
    <phoneticPr fontId="14"/>
  </si>
  <si>
    <t>宅配サービス事業及び木造地区移動販売事業</t>
    <rPh sb="0" eb="2">
      <t>タクハイ</t>
    </rPh>
    <rPh sb="6" eb="8">
      <t>ジギョウ</t>
    </rPh>
    <rPh sb="8" eb="9">
      <t>オヨ</t>
    </rPh>
    <rPh sb="10" eb="14">
      <t>キヅク</t>
    </rPh>
    <rPh sb="14" eb="18">
      <t>イドウ</t>
    </rPh>
    <rPh sb="18" eb="20">
      <t>ジギョウ</t>
    </rPh>
    <phoneticPr fontId="14"/>
  </si>
  <si>
    <t>運営補助　5,500</t>
    <rPh sb="0" eb="4">
      <t>ウンエイ</t>
    </rPh>
    <phoneticPr fontId="14"/>
  </si>
  <si>
    <t>（継続事業）
①商店街等での買い物に対し、無料で宅配サービス支援を実施する。
②木造地区を対象に移動販売を実施する。
軽トラタイプ。運行は月～金曜日。希望する自宅へ訪問して販売。</t>
    <rPh sb="1" eb="5">
      <t>ケイゾ</t>
    </rPh>
    <rPh sb="8" eb="11">
      <t>ショウテンガイ</t>
    </rPh>
    <rPh sb="11" eb="12">
      <t>トウ</t>
    </rPh>
    <rPh sb="14" eb="15">
      <t>カ</t>
    </rPh>
    <rPh sb="16" eb="17">
      <t>モノ</t>
    </rPh>
    <rPh sb="18" eb="19">
      <t>タイ</t>
    </rPh>
    <rPh sb="21" eb="23">
      <t>ムリョウ</t>
    </rPh>
    <rPh sb="24" eb="26">
      <t>タクハイ</t>
    </rPh>
    <rPh sb="30" eb="32">
      <t>シエン</t>
    </rPh>
    <rPh sb="33" eb="35">
      <t>ジッシ</t>
    </rPh>
    <rPh sb="40" eb="42">
      <t>キヅクリ</t>
    </rPh>
    <rPh sb="42" eb="44">
      <t>チク</t>
    </rPh>
    <rPh sb="45" eb="47">
      <t>タイショウ</t>
    </rPh>
    <rPh sb="48" eb="52">
      <t>イドウ</t>
    </rPh>
    <rPh sb="53" eb="55">
      <t>ジッシ</t>
    </rPh>
    <rPh sb="59" eb="60">
      <t>ケイ</t>
    </rPh>
    <rPh sb="66" eb="68">
      <t>ウンコウ</t>
    </rPh>
    <rPh sb="69" eb="70">
      <t>ゲツ</t>
    </rPh>
    <rPh sb="71" eb="74">
      <t>キンヨウビ</t>
    </rPh>
    <rPh sb="75" eb="77">
      <t>キボウ</t>
    </rPh>
    <rPh sb="79" eb="81">
      <t>ジタク</t>
    </rPh>
    <rPh sb="82" eb="84">
      <t>ホウモン</t>
    </rPh>
    <rPh sb="86" eb="88">
      <t>ハンバイ</t>
    </rPh>
    <phoneticPr fontId="14"/>
  </si>
  <si>
    <t>商工労政課（0173-23-6001）</t>
  </si>
  <si>
    <t>むつ市</t>
    <rPh sb="2" eb="3">
      <t>シ</t>
    </rPh>
    <phoneticPr fontId="1"/>
  </si>
  <si>
    <t>デマンド型乗合タクシー運行事業</t>
  </si>
  <si>
    <t>【大畑～奥薬研地区デマンド型乗合タクシー】
・平成21年10月に廃止されたバス路線『薬研・小目名線』に代わる交通手段として、平成22年8月から完全予約制の『デマンド型乗合タクシー』の運行を開始。
　○運行便数：1日10便
　○365日運行（予約が無い便は運行しない）
　○利用料金は、一人当たり片道300円～1,000円
　○運行時刻の1時間前までに電話予約</t>
    <rPh sb="23" eb="25">
      <t>ヘイセイ</t>
    </rPh>
    <rPh sb="27" eb="28">
      <t>ネン</t>
    </rPh>
    <rPh sb="30" eb="31">
      <t>ツキ</t>
    </rPh>
    <rPh sb="100" eb="102">
      <t>ウンコウ</t>
    </rPh>
    <rPh sb="102" eb="104">
      <t>ビンスウ</t>
    </rPh>
    <phoneticPr fontId="1"/>
  </si>
  <si>
    <t>自治体,_x000D_
タクシー、バス事業者等,</t>
  </si>
  <si>
    <t>https://www.city.mutsu.lg.jp/kurashi/koutsu/koutsu_sisaku/ohata_demandtaxi.html</t>
  </si>
  <si>
    <t>政策推進部交通政策課
0175-22-1111</t>
    <rPh sb="0" eb="2">
      <t>セイサク</t>
    </rPh>
    <rPh sb="2" eb="5">
      <t>スイシンブ</t>
    </rPh>
    <rPh sb="5" eb="7">
      <t>コウツウ</t>
    </rPh>
    <rPh sb="7" eb="10">
      <t>セイサクカ</t>
    </rPh>
    <phoneticPr fontId="1"/>
  </si>
  <si>
    <t>むつ市コミュニティタクシー運行事業</t>
    <rPh sb="2" eb="3">
      <t>シ</t>
    </rPh>
    <rPh sb="13" eb="15">
      <t>ウンコウ</t>
    </rPh>
    <rPh sb="15" eb="17">
      <t>ジギョウ</t>
    </rPh>
    <phoneticPr fontId="1"/>
  </si>
  <si>
    <t>【むつ市コミュニティタクシー（川内湯野川線）】
・令和5年3月に廃止されたバス路線『川内～湯野川線』に代わる交通手段として、令和5年度に『川内～湯野川地区デマンド型乗合タクシー』の実証運行を実施。
・令和6年度からは、市内タクシー事業者の運転手不足等の問題があることから、市の直営運行（事業者協力型の自家用有償旅客運送）に事業を改め『むつ市コミュニティタクシー』として運行を開始。
　○1日6便
　○平日運行（予約が無い便は運行しない）
　○利用料金は、一人当たり片道200円～1,000円
　○運行日の前日15時前までに電話予約</t>
    <rPh sb="3" eb="4">
      <t>シ</t>
    </rPh>
    <rPh sb="15" eb="17">
      <t>カワウチ</t>
    </rPh>
    <rPh sb="17" eb="20">
      <t>ユノカワ</t>
    </rPh>
    <rPh sb="20" eb="21">
      <t>セン</t>
    </rPh>
    <rPh sb="25" eb="27">
      <t>レイワ</t>
    </rPh>
    <rPh sb="28" eb="29">
      <t>ネン</t>
    </rPh>
    <rPh sb="30" eb="31">
      <t>ツキ</t>
    </rPh>
    <rPh sb="62" eb="64">
      <t>レイワ</t>
    </rPh>
    <rPh sb="65" eb="67">
      <t>ネンド</t>
    </rPh>
    <rPh sb="69" eb="71">
      <t>カワウチ</t>
    </rPh>
    <rPh sb="72" eb="75">
      <t>ユノカワ</t>
    </rPh>
    <rPh sb="75" eb="77">
      <t>チク</t>
    </rPh>
    <rPh sb="95" eb="97">
      <t>ジッシ</t>
    </rPh>
    <rPh sb="109" eb="111">
      <t>シナイ</t>
    </rPh>
    <rPh sb="115" eb="118">
      <t>ジギョウシャ</t>
    </rPh>
    <rPh sb="119" eb="122">
      <t>ウンテンシュ</t>
    </rPh>
    <rPh sb="122" eb="124">
      <t>ブソク</t>
    </rPh>
    <rPh sb="124" eb="125">
      <t>トウ</t>
    </rPh>
    <rPh sb="126" eb="128">
      <t>モンダイ</t>
    </rPh>
    <rPh sb="136" eb="137">
      <t>シ</t>
    </rPh>
    <rPh sb="138" eb="140">
      <t>チョクエイ</t>
    </rPh>
    <rPh sb="140" eb="142">
      <t>ウンコウ</t>
    </rPh>
    <rPh sb="143" eb="146">
      <t>ジギョウシャ</t>
    </rPh>
    <rPh sb="146" eb="149">
      <t>キョウリョクガタ</t>
    </rPh>
    <rPh sb="161" eb="163">
      <t>ジギョウ</t>
    </rPh>
    <rPh sb="164" eb="165">
      <t>アラタ</t>
    </rPh>
    <rPh sb="169" eb="170">
      <t>シ</t>
    </rPh>
    <rPh sb="184" eb="186">
      <t>ウンコウ</t>
    </rPh>
    <rPh sb="187" eb="189">
      <t>カイシ</t>
    </rPh>
    <phoneticPr fontId="1"/>
  </si>
  <si>
    <t>https://www.city.mutsu.lg.jp/kurashi/koutsu/koutsu_sisaku/kawauti-yunokawa-comunitytaxi.html</t>
  </si>
  <si>
    <t>むつ市高齢者無料乗車証事業</t>
    <rPh sb="2" eb="3">
      <t>シ</t>
    </rPh>
    <rPh sb="3" eb="6">
      <t>コウレイシャ</t>
    </rPh>
    <rPh sb="6" eb="8">
      <t>ムリョウ</t>
    </rPh>
    <rPh sb="8" eb="11">
      <t>ジョウシャショウ</t>
    </rPh>
    <rPh sb="11" eb="13">
      <t>ジギョウ</t>
    </rPh>
    <phoneticPr fontId="1"/>
  </si>
  <si>
    <t>・市内高齢者の積極的な社会参加による健康増進及び福祉の向上を図るとともに、公共交通機関の利用促進を図ることを目的に、マイナンバーカードを所有し、市内に住所を有する75歳以上の方を対象に市内路線バス及びデマンド型乗合タクシー、コミュニティタクシーの運賃を無料とする。
・市内外を跨がる路線に関しては、市内分のみ無料とする。</t>
  </si>
  <si>
    <t>https://www.city.mutsu.lg.jp/kurashi/koutsu/koutsu_sisaku/ageha.html</t>
  </si>
  <si>
    <t>平川市</t>
    <rPh sb="0" eb="2">
      <t>ヒラカワ</t>
    </rPh>
    <rPh sb="2" eb="3">
      <t>シ</t>
    </rPh>
    <phoneticPr fontId="1"/>
  </si>
  <si>
    <t>平川市循環バス運行事業</t>
  </si>
  <si>
    <t>平賀地域を循環するコミュニティバスである。直接的な買物弱者への支援策ではないが、鉄道、公共施設、スーパー等にアクセスが可能である。</t>
  </si>
  <si>
    <t>https://www.city.hirakawa.lg.jp/kurashi/koutsu/hirakawashibasu.html</t>
    <phoneticPr fontId="1"/>
  </si>
  <si>
    <t>平川市総務部政策推進課政策推進係、0172-55-5737</t>
    <rPh sb="0" eb="3">
      <t>ヒラカワシ</t>
    </rPh>
    <rPh sb="3" eb="5">
      <t>ソウム</t>
    </rPh>
    <rPh sb="5" eb="6">
      <t>ブ</t>
    </rPh>
    <rPh sb="6" eb="8">
      <t>セイサク</t>
    </rPh>
    <rPh sb="8" eb="10">
      <t>スイシン</t>
    </rPh>
    <rPh sb="10" eb="11">
      <t>カ</t>
    </rPh>
    <rPh sb="11" eb="13">
      <t>セイサク</t>
    </rPh>
    <rPh sb="13" eb="15">
      <t>スイシン</t>
    </rPh>
    <rPh sb="15" eb="16">
      <t>カカリ</t>
    </rPh>
    <phoneticPr fontId="3"/>
  </si>
  <si>
    <t>碇ヶ関・平賀線バス運行事業</t>
    <rPh sb="0" eb="3">
      <t>イカリガセキ</t>
    </rPh>
    <rPh sb="4" eb="6">
      <t>ヒラカ</t>
    </rPh>
    <rPh sb="6" eb="7">
      <t>セン</t>
    </rPh>
    <rPh sb="9" eb="11">
      <t>ウンコウ</t>
    </rPh>
    <rPh sb="11" eb="13">
      <t>ジギョウ</t>
    </rPh>
    <phoneticPr fontId="2"/>
  </si>
  <si>
    <t>碇ヶ関地域住民の生活交通を確保するため、市が交通事業者に委託し運行。市中心部と碇ヶ関地域を結ぶコミュニティバスであり、鉄道、公共施設、スーパー等にアクセスが可能である。</t>
  </si>
  <si>
    <t>乗合タクシー東部・平賀線バス運行事業</t>
    <rPh sb="0" eb="2">
      <t>ノリアイ</t>
    </rPh>
    <rPh sb="6" eb="8">
      <t>トウブ</t>
    </rPh>
    <rPh sb="9" eb="11">
      <t>ヒラカ</t>
    </rPh>
    <rPh sb="11" eb="12">
      <t>セン</t>
    </rPh>
    <rPh sb="14" eb="16">
      <t>ウンコウ</t>
    </rPh>
    <rPh sb="16" eb="18">
      <t>ジギョウ</t>
    </rPh>
    <phoneticPr fontId="2"/>
  </si>
  <si>
    <t>平賀地域東部地区住民の生活交通を確保するため、市が交通事業者に委託し運行。東部地区から市中心部までを結ぶ予約型乗合タクシーであり、公共施設、スーパー等にアクセスが可能である。</t>
    <rPh sb="52" eb="54">
      <t>ヨヤク</t>
    </rPh>
    <phoneticPr fontId="1"/>
  </si>
  <si>
    <t>尾上地域乗合タクシー運行事業</t>
    <rPh sb="0" eb="2">
      <t>オノエ</t>
    </rPh>
    <rPh sb="2" eb="4">
      <t>チイキ</t>
    </rPh>
    <rPh sb="4" eb="5">
      <t>ノ</t>
    </rPh>
    <rPh sb="5" eb="6">
      <t>ア</t>
    </rPh>
    <rPh sb="10" eb="12">
      <t>ウンコウ</t>
    </rPh>
    <rPh sb="12" eb="14">
      <t>ジギョウ</t>
    </rPh>
    <phoneticPr fontId="2"/>
  </si>
  <si>
    <t>尾上地域住民の生活交通を確保するため、市が交通事業者に委託し運行。尾上地域から市中心部までを結ぶ予約型乗合タクシーであり、鉄道、公共施設、スーパー等にアクセスが可能である。</t>
    <rPh sb="48" eb="50">
      <t>ヨヤク</t>
    </rPh>
    <phoneticPr fontId="1"/>
  </si>
  <si>
    <t>平内町</t>
    <rPh sb="0" eb="3">
      <t>ヒラナイマチ</t>
    </rPh>
    <phoneticPr fontId="14"/>
  </si>
  <si>
    <t>平内町民バス高齢者等無償化事業</t>
  </si>
  <si>
    <t>町民バス運行事業者への委託（福祉乗車証の交付は町で行う）</t>
    <rPh sb="0" eb="2">
      <t>チョウミン</t>
    </rPh>
    <rPh sb="4" eb="6">
      <t>ウンコウ</t>
    </rPh>
    <rPh sb="6" eb="9">
      <t>ジギョウシャ</t>
    </rPh>
    <rPh sb="11" eb="13">
      <t>イタク</t>
    </rPh>
    <rPh sb="14" eb="16">
      <t>フクシ</t>
    </rPh>
    <rPh sb="16" eb="19">
      <t>ジョウシャショウ</t>
    </rPh>
    <rPh sb="20" eb="22">
      <t>コウフ</t>
    </rPh>
    <rPh sb="23" eb="24">
      <t>マチ</t>
    </rPh>
    <rPh sb="25" eb="26">
      <t>オコナ</t>
    </rPh>
    <phoneticPr fontId="14"/>
  </si>
  <si>
    <t>買物弱者の支援と位置づけた事業ではないが、高齢者等の生活行動範囲の拡大と社会参加の促進を図るため、平内町に居住する高齢者、身体障害者、知的障害者及び精神障害者、運転免許証自主返納者に対し、平内町民バスに無料で乗車できる「平内町民バス福祉乗車証」を交付している。</t>
    <rPh sb="116" eb="118">
      <t>フクシ</t>
    </rPh>
    <phoneticPr fontId="14"/>
  </si>
  <si>
    <t>https://www.town.hiranai.aomori.jp/kenko_fukushi_kaigo/fukushi/1/1242.html</t>
  </si>
  <si>
    <t>福祉介護課</t>
    <rPh sb="0" eb="2">
      <t>フクシ</t>
    </rPh>
    <rPh sb="2" eb="5">
      <t>カイゴカ</t>
    </rPh>
    <phoneticPr fontId="14"/>
  </si>
  <si>
    <t>今別町</t>
    <rPh sb="0" eb="3">
      <t>イマベツマチ</t>
    </rPh>
    <phoneticPr fontId="1"/>
  </si>
  <si>
    <t>福祉乗車証発行事業</t>
    <rPh sb="0" eb="2">
      <t>フクシ</t>
    </rPh>
    <rPh sb="2" eb="4">
      <t>ジョウシャ</t>
    </rPh>
    <rPh sb="4" eb="5">
      <t>ショウ</t>
    </rPh>
    <rPh sb="5" eb="7">
      <t>ハッコウ</t>
    </rPh>
    <rPh sb="7" eb="9">
      <t>ジギョウ</t>
    </rPh>
    <phoneticPr fontId="1"/>
  </si>
  <si>
    <t xml:space="preserve">買物弱者の支援と位置付けた事業ではないが、今別町に居住
する高齢者等に対して青森市営バス及び今別町巡回バスに無
料で乗車できる福祉乗車証を発行し、高齢者等の生活範囲拡
大を図っている。
</t>
    <rPh sb="0" eb="2">
      <t>カイモノ</t>
    </rPh>
    <rPh sb="2" eb="4">
      <t>ジャクシャ</t>
    </rPh>
    <rPh sb="5" eb="7">
      <t>シエン</t>
    </rPh>
    <rPh sb="8" eb="10">
      <t>イチ</t>
    </rPh>
    <rPh sb="10" eb="11">
      <t>ヅ</t>
    </rPh>
    <rPh sb="13" eb="15">
      <t>ジギョウ</t>
    </rPh>
    <rPh sb="21" eb="24">
      <t>イマベツマチ</t>
    </rPh>
    <rPh sb="25" eb="27">
      <t>キョジュウ</t>
    </rPh>
    <rPh sb="30" eb="33">
      <t>コウレイシャ</t>
    </rPh>
    <rPh sb="33" eb="34">
      <t>トウ</t>
    </rPh>
    <rPh sb="35" eb="36">
      <t>タイ</t>
    </rPh>
    <rPh sb="38" eb="40">
      <t>アオモリ</t>
    </rPh>
    <rPh sb="40" eb="42">
      <t>シエイ</t>
    </rPh>
    <rPh sb="44" eb="45">
      <t>オヨ</t>
    </rPh>
    <rPh sb="46" eb="49">
      <t>イマベツマチ</t>
    </rPh>
    <rPh sb="49" eb="51">
      <t>ジュンカイ</t>
    </rPh>
    <rPh sb="54" eb="55">
      <t>ム</t>
    </rPh>
    <rPh sb="56" eb="57">
      <t>リョウ</t>
    </rPh>
    <rPh sb="58" eb="60">
      <t>ジョウシャ</t>
    </rPh>
    <rPh sb="63" eb="65">
      <t>フクシ</t>
    </rPh>
    <rPh sb="65" eb="67">
      <t>ジョウシャ</t>
    </rPh>
    <rPh sb="67" eb="68">
      <t>ショウ</t>
    </rPh>
    <rPh sb="69" eb="71">
      <t>ハッコウ</t>
    </rPh>
    <rPh sb="73" eb="76">
      <t>コウレイシャ</t>
    </rPh>
    <rPh sb="76" eb="77">
      <t>トウ</t>
    </rPh>
    <rPh sb="78" eb="80">
      <t>セイカツ</t>
    </rPh>
    <rPh sb="80" eb="82">
      <t>ハンイ</t>
    </rPh>
    <rPh sb="82" eb="83">
      <t>カク</t>
    </rPh>
    <rPh sb="84" eb="85">
      <t>オオ</t>
    </rPh>
    <rPh sb="86" eb="87">
      <t>ハカ</t>
    </rPh>
    <phoneticPr fontId="1"/>
  </si>
  <si>
    <t>今別町町民福祉課
0174-35-3004</t>
    <rPh sb="0" eb="3">
      <t>イマベツマチ</t>
    </rPh>
    <rPh sb="3" eb="5">
      <t>チョウミン</t>
    </rPh>
    <rPh sb="5" eb="8">
      <t>フクシカ</t>
    </rPh>
    <phoneticPr fontId="1"/>
  </si>
  <si>
    <t>高齢者等移送サービス</t>
    <rPh sb="0" eb="3">
      <t>コウレイシャ</t>
    </rPh>
    <rPh sb="3" eb="4">
      <t>トウ</t>
    </rPh>
    <rPh sb="4" eb="6">
      <t>イソウ</t>
    </rPh>
    <phoneticPr fontId="1"/>
  </si>
  <si>
    <t>買物弱者の支援と位置付けた事業ではないが、高齢者等で公
共交通機関への乗車が困難な方が役場や病院に行く際に利用
できるサービス。買い物での利用も可能。</t>
    <rPh sb="0" eb="2">
      <t>カイモノ</t>
    </rPh>
    <rPh sb="2" eb="4">
      <t>ジャクシャ</t>
    </rPh>
    <rPh sb="5" eb="7">
      <t>シエン</t>
    </rPh>
    <rPh sb="8" eb="10">
      <t>イチ</t>
    </rPh>
    <rPh sb="10" eb="11">
      <t>ヅ</t>
    </rPh>
    <rPh sb="13" eb="15">
      <t>ジギョウ</t>
    </rPh>
    <rPh sb="21" eb="24">
      <t>コウレイシャ</t>
    </rPh>
    <rPh sb="24" eb="25">
      <t>トウ</t>
    </rPh>
    <rPh sb="26" eb="27">
      <t>コウ</t>
    </rPh>
    <rPh sb="28" eb="29">
      <t>トモ</t>
    </rPh>
    <rPh sb="29" eb="31">
      <t>コウツウ</t>
    </rPh>
    <rPh sb="31" eb="33">
      <t>キカン</t>
    </rPh>
    <rPh sb="35" eb="37">
      <t>ジョウシャ</t>
    </rPh>
    <rPh sb="38" eb="40">
      <t>コンナン</t>
    </rPh>
    <rPh sb="41" eb="42">
      <t>カタ</t>
    </rPh>
    <rPh sb="43" eb="45">
      <t>ヤクバ</t>
    </rPh>
    <rPh sb="46" eb="48">
      <t>ビョウイン</t>
    </rPh>
    <rPh sb="49" eb="50">
      <t>イ</t>
    </rPh>
    <rPh sb="51" eb="52">
      <t>サイ</t>
    </rPh>
    <rPh sb="53" eb="55">
      <t>リヨウ</t>
    </rPh>
    <rPh sb="64" eb="65">
      <t>カ</t>
    </rPh>
    <rPh sb="66" eb="67">
      <t>モノ</t>
    </rPh>
    <rPh sb="69" eb="71">
      <t>リヨウ</t>
    </rPh>
    <rPh sb="72" eb="74">
      <t>カノウ</t>
    </rPh>
    <phoneticPr fontId="1"/>
  </si>
  <si>
    <t>蓬田村</t>
    <rPh sb="0" eb="3">
      <t>ヨモギタムラ</t>
    </rPh>
    <phoneticPr fontId="1"/>
  </si>
  <si>
    <t>空白地有償運送事業</t>
  </si>
  <si>
    <t>600千円の一部</t>
    <rPh sb="3" eb="5">
      <t>センエン</t>
    </rPh>
    <rPh sb="6" eb="8">
      <t>イチブ</t>
    </rPh>
    <phoneticPr fontId="1"/>
  </si>
  <si>
    <t>　買物弱者を含む交通弱者支援のため、有償ボランティアの方が運転協力者となり、村内外の通院や商業施設での買い物を展開することで利便性を確保する。</t>
    <rPh sb="1" eb="2">
      <t>カ</t>
    </rPh>
    <rPh sb="2" eb="3">
      <t>モノ</t>
    </rPh>
    <rPh sb="3" eb="5">
      <t>ジャクシャ</t>
    </rPh>
    <rPh sb="6" eb="7">
      <t>フク</t>
    </rPh>
    <rPh sb="12" eb="14">
      <t>シエン</t>
    </rPh>
    <phoneticPr fontId="1"/>
  </si>
  <si>
    <t>https://www.yomogitashakyo.jp/index.html</t>
    <phoneticPr fontId="1"/>
  </si>
  <si>
    <t>住民課
0174-27-2112</t>
    <rPh sb="0" eb="3">
      <t>ジュウミンカ</t>
    </rPh>
    <phoneticPr fontId="1"/>
  </si>
  <si>
    <t>鰺ヶ沢町</t>
    <rPh sb="0" eb="4">
      <t>アジガサワマチ</t>
    </rPh>
    <phoneticPr fontId="1"/>
  </si>
  <si>
    <t>コミュニティバス運行事業</t>
    <rPh sb="8" eb="10">
      <t>ウンコウ</t>
    </rPh>
    <rPh sb="10" eb="12">
      <t>ジギョウ</t>
    </rPh>
    <phoneticPr fontId="1"/>
  </si>
  <si>
    <t>運行委託料のほか、バス停点検・修繕料、使用料等</t>
    <rPh sb="0" eb="2">
      <t>ウンコウ</t>
    </rPh>
    <rPh sb="2" eb="5">
      <t>イタクリョウ</t>
    </rPh>
    <rPh sb="11" eb="12">
      <t>テイ</t>
    </rPh>
    <rPh sb="12" eb="14">
      <t>テンケン</t>
    </rPh>
    <rPh sb="15" eb="17">
      <t>シュウゼン</t>
    </rPh>
    <rPh sb="17" eb="18">
      <t>リョウ</t>
    </rPh>
    <rPh sb="19" eb="22">
      <t>シヨウリョウ</t>
    </rPh>
    <rPh sb="22" eb="23">
      <t>トウ</t>
    </rPh>
    <phoneticPr fontId="1"/>
  </si>
  <si>
    <t>買物弱者支援事業の位置づけではないが、日常生活の移動手段確保のため、域内路線バスとスクールバスを一体化した乗り合いの公共交通機関として運行している。</t>
    <rPh sb="0" eb="2">
      <t>カイモノ</t>
    </rPh>
    <rPh sb="2" eb="4">
      <t>ジャクシャ</t>
    </rPh>
    <rPh sb="4" eb="8">
      <t>シエンジギョウ</t>
    </rPh>
    <rPh sb="9" eb="11">
      <t>イチ</t>
    </rPh>
    <rPh sb="19" eb="23">
      <t>ニチジョウセイカツ</t>
    </rPh>
    <rPh sb="24" eb="28">
      <t>イドウシュダン</t>
    </rPh>
    <rPh sb="28" eb="30">
      <t>カクホ</t>
    </rPh>
    <rPh sb="34" eb="36">
      <t>イキナイ</t>
    </rPh>
    <rPh sb="36" eb="38">
      <t>ロセン</t>
    </rPh>
    <rPh sb="48" eb="51">
      <t>イッタイカ</t>
    </rPh>
    <rPh sb="53" eb="54">
      <t>ノ</t>
    </rPh>
    <rPh sb="55" eb="56">
      <t>ア</t>
    </rPh>
    <rPh sb="58" eb="60">
      <t>コウキョウ</t>
    </rPh>
    <rPh sb="60" eb="64">
      <t>コウツウキカン</t>
    </rPh>
    <rPh sb="67" eb="69">
      <t>ウンコウ</t>
    </rPh>
    <phoneticPr fontId="1"/>
  </si>
  <si>
    <t>鰺ヶ沢町</t>
    <rPh sb="0" eb="3">
      <t>アジガサワ</t>
    </rPh>
    <rPh sb="3" eb="4">
      <t>マチ</t>
    </rPh>
    <phoneticPr fontId="1"/>
  </si>
  <si>
    <t>https://www.town.ajigasawa.lg.jp/kurashi/seikatsu/ajibus_shokai.html</t>
  </si>
  <si>
    <t>企画観光課 企画振興班
0173-82-0922</t>
    <rPh sb="0" eb="2">
      <t>キカク</t>
    </rPh>
    <rPh sb="2" eb="4">
      <t>カンコウ</t>
    </rPh>
    <rPh sb="4" eb="5">
      <t>カ</t>
    </rPh>
    <rPh sb="6" eb="11">
      <t>キカクシンコウハン</t>
    </rPh>
    <phoneticPr fontId="1"/>
  </si>
  <si>
    <t>買い物支援バス</t>
    <rPh sb="0" eb="1">
      <t>カ</t>
    </rPh>
    <rPh sb="2" eb="5">
      <t>モノシエン</t>
    </rPh>
    <phoneticPr fontId="1"/>
  </si>
  <si>
    <t>買物支援（代行、送迎、宅配等）、配食サービス,_x000D_
その他,</t>
  </si>
  <si>
    <t>町から社協へ福祉バス運行委託料の一部として支払い</t>
    <rPh sb="0" eb="1">
      <t>マチ</t>
    </rPh>
    <rPh sb="3" eb="5">
      <t>シャキョウ</t>
    </rPh>
    <rPh sb="6" eb="8">
      <t>フクシ</t>
    </rPh>
    <rPh sb="10" eb="12">
      <t>ウンコウ</t>
    </rPh>
    <rPh sb="12" eb="15">
      <t>イタクリョウ</t>
    </rPh>
    <rPh sb="16" eb="18">
      <t>イチブ</t>
    </rPh>
    <rPh sb="21" eb="23">
      <t>シハラ</t>
    </rPh>
    <phoneticPr fontId="1"/>
  </si>
  <si>
    <t>買い物の移動に不便を抱えている高齢者等の困りごとを解消するため、町内５地区を毎月２回、自宅とスーパーを繋ぐデマンドバスを運行している。</t>
    <rPh sb="0" eb="1">
      <t>カ</t>
    </rPh>
    <rPh sb="2" eb="3">
      <t>モノ</t>
    </rPh>
    <rPh sb="4" eb="6">
      <t>イドウ</t>
    </rPh>
    <rPh sb="7" eb="9">
      <t>フベン</t>
    </rPh>
    <rPh sb="10" eb="11">
      <t>カカ</t>
    </rPh>
    <rPh sb="15" eb="18">
      <t>コウレイシャ</t>
    </rPh>
    <rPh sb="18" eb="19">
      <t>トウ</t>
    </rPh>
    <rPh sb="20" eb="21">
      <t>コマ</t>
    </rPh>
    <rPh sb="25" eb="27">
      <t>カイショウ</t>
    </rPh>
    <rPh sb="32" eb="34">
      <t>チョウナイ</t>
    </rPh>
    <rPh sb="35" eb="37">
      <t>チク</t>
    </rPh>
    <rPh sb="38" eb="40">
      <t>マイツキ</t>
    </rPh>
    <rPh sb="41" eb="42">
      <t>カイ</t>
    </rPh>
    <rPh sb="43" eb="45">
      <t>ジタク</t>
    </rPh>
    <rPh sb="51" eb="52">
      <t>ツナ</t>
    </rPh>
    <rPh sb="60" eb="62">
      <t>ウンコウ</t>
    </rPh>
    <phoneticPr fontId="1"/>
  </si>
  <si>
    <t>鯵ヶ沢町社会福祉協議会</t>
    <rPh sb="0" eb="3">
      <t>アジガサワ</t>
    </rPh>
    <rPh sb="3" eb="4">
      <t>マチ</t>
    </rPh>
    <rPh sb="4" eb="6">
      <t>シャカイ</t>
    </rPh>
    <rPh sb="6" eb="8">
      <t>フクシ</t>
    </rPh>
    <rPh sb="8" eb="11">
      <t>キョウギカイ</t>
    </rPh>
    <phoneticPr fontId="1"/>
  </si>
  <si>
    <t>鯵ヶ沢町社会福祉協議会
0173-82-1602</t>
    <rPh sb="0" eb="4">
      <t>アジガサワマチ</t>
    </rPh>
    <rPh sb="4" eb="8">
      <t>シャカイフクシ</t>
    </rPh>
    <rPh sb="8" eb="11">
      <t>キョウギカイ</t>
    </rPh>
    <phoneticPr fontId="1"/>
  </si>
  <si>
    <t>深浦町</t>
    <rPh sb="0" eb="3">
      <t>フカウラマチ</t>
    </rPh>
    <phoneticPr fontId="1"/>
  </si>
  <si>
    <t>コミュニティバス運行事業</t>
    <rPh sb="8" eb="12">
      <t>ウンコウジギョウ</t>
    </rPh>
    <phoneticPr fontId="1"/>
  </si>
  <si>
    <t>運行委託料</t>
    <rPh sb="0" eb="5">
      <t>ウンコウイタクリョウ</t>
    </rPh>
    <phoneticPr fontId="1"/>
  </si>
  <si>
    <t>買い物弱者の支援と位置付けた事業ではないが、日常生活における町民の通院・買い物等の移動を目的とした交通空白地域の解消を図るため運行している。１乗車100円</t>
    <rPh sb="0" eb="1">
      <t>カ</t>
    </rPh>
    <rPh sb="2" eb="5">
      <t>モノジャクシャ</t>
    </rPh>
    <rPh sb="6" eb="8">
      <t>シエン</t>
    </rPh>
    <rPh sb="9" eb="12">
      <t>イチヅ</t>
    </rPh>
    <rPh sb="14" eb="16">
      <t>ジギョウ</t>
    </rPh>
    <rPh sb="22" eb="26">
      <t>ニチジョウセイカツ</t>
    </rPh>
    <rPh sb="30" eb="32">
      <t>チョウミン</t>
    </rPh>
    <rPh sb="33" eb="35">
      <t>ツウイン</t>
    </rPh>
    <rPh sb="36" eb="37">
      <t>カ</t>
    </rPh>
    <rPh sb="38" eb="39">
      <t>モノ</t>
    </rPh>
    <rPh sb="39" eb="40">
      <t>トウ</t>
    </rPh>
    <rPh sb="41" eb="43">
      <t>イドウ</t>
    </rPh>
    <rPh sb="44" eb="46">
      <t>モクテキ</t>
    </rPh>
    <rPh sb="49" eb="51">
      <t>コウツウ</t>
    </rPh>
    <rPh sb="51" eb="53">
      <t>クウハク</t>
    </rPh>
    <rPh sb="53" eb="55">
      <t>チイキ</t>
    </rPh>
    <rPh sb="56" eb="58">
      <t>カイショウ</t>
    </rPh>
    <rPh sb="59" eb="60">
      <t>ハカ</t>
    </rPh>
    <rPh sb="63" eb="65">
      <t>ウンコウ</t>
    </rPh>
    <rPh sb="71" eb="73">
      <t>ジョウシャ</t>
    </rPh>
    <rPh sb="76" eb="77">
      <t>エン</t>
    </rPh>
    <phoneticPr fontId="1"/>
  </si>
  <si>
    <t>㈱ふかうら開発</t>
    <rPh sb="5" eb="7">
      <t>カイハツ</t>
    </rPh>
    <phoneticPr fontId="1"/>
  </si>
  <si>
    <t>https://www.town.fukaura.lg.jp/fixed_docs/2023040300013/</t>
  </si>
  <si>
    <t>総合戦略課
0173-74-2122</t>
    <rPh sb="0" eb="5">
      <t>ソウゴウセンリャクカ</t>
    </rPh>
    <phoneticPr fontId="1"/>
  </si>
  <si>
    <t>青森県</t>
    <rPh sb="0" eb="3">
      <t>アオモリケン</t>
    </rPh>
    <phoneticPr fontId="3"/>
  </si>
  <si>
    <t>藤崎町</t>
    <rPh sb="0" eb="3">
      <t>フジサキマチ</t>
    </rPh>
    <phoneticPr fontId="3"/>
  </si>
  <si>
    <t>藤崎町軽度生活援助事業</t>
    <rPh sb="0" eb="3">
      <t>フジサキマチ</t>
    </rPh>
    <rPh sb="3" eb="5">
      <t>ケイド</t>
    </rPh>
    <rPh sb="5" eb="7">
      <t>セイカツ</t>
    </rPh>
    <rPh sb="7" eb="9">
      <t>エンジョ</t>
    </rPh>
    <rPh sb="9" eb="11">
      <t>ジギョウ</t>
    </rPh>
    <phoneticPr fontId="3"/>
  </si>
  <si>
    <t>町に居住する要援護高齢者及びひとり暮らし高齢者等に対し、軽度の生活援助等（食材等の買い物等）の支援を行う。</t>
    <rPh sb="0" eb="1">
      <t>マチ</t>
    </rPh>
    <rPh sb="2" eb="4">
      <t>キョジュウ</t>
    </rPh>
    <rPh sb="6" eb="7">
      <t>ヨウ</t>
    </rPh>
    <rPh sb="7" eb="9">
      <t>エンゴ</t>
    </rPh>
    <rPh sb="9" eb="12">
      <t>コウレイシャ</t>
    </rPh>
    <rPh sb="12" eb="13">
      <t>オヨ</t>
    </rPh>
    <rPh sb="17" eb="18">
      <t>グ</t>
    </rPh>
    <rPh sb="20" eb="23">
      <t>コウレイシャ</t>
    </rPh>
    <rPh sb="23" eb="24">
      <t>トウ</t>
    </rPh>
    <rPh sb="25" eb="26">
      <t>タイ</t>
    </rPh>
    <rPh sb="28" eb="30">
      <t>ケイド</t>
    </rPh>
    <rPh sb="31" eb="33">
      <t>セイカツ</t>
    </rPh>
    <rPh sb="33" eb="35">
      <t>エンジョ</t>
    </rPh>
    <rPh sb="35" eb="36">
      <t>トウ</t>
    </rPh>
    <rPh sb="37" eb="39">
      <t>ショクザイ</t>
    </rPh>
    <rPh sb="39" eb="40">
      <t>トウ</t>
    </rPh>
    <rPh sb="41" eb="42">
      <t>カ</t>
    </rPh>
    <rPh sb="43" eb="44">
      <t>モノ</t>
    </rPh>
    <rPh sb="44" eb="45">
      <t>トウ</t>
    </rPh>
    <rPh sb="47" eb="49">
      <t>シエン</t>
    </rPh>
    <rPh sb="50" eb="51">
      <t>オコナ</t>
    </rPh>
    <phoneticPr fontId="3"/>
  </si>
  <si>
    <t>福祉課福祉係
0172-88-8195</t>
    <rPh sb="0" eb="3">
      <t>フクシカ</t>
    </rPh>
    <rPh sb="3" eb="6">
      <t>フクシガカリ</t>
    </rPh>
    <phoneticPr fontId="3"/>
  </si>
  <si>
    <t>介護予防・生活支援サービス事業</t>
    <rPh sb="0" eb="2">
      <t>カイゴ</t>
    </rPh>
    <rPh sb="2" eb="4">
      <t>ヨボウ</t>
    </rPh>
    <rPh sb="5" eb="7">
      <t>セイカツ</t>
    </rPh>
    <rPh sb="7" eb="9">
      <t>シエン</t>
    </rPh>
    <rPh sb="13" eb="15">
      <t>ジギョウ</t>
    </rPh>
    <phoneticPr fontId="3"/>
  </si>
  <si>
    <t>地域の住民主体の団体や個人の有償・無償ボランティアが、高齢者に対して、買い物など日常生活の支援等、介護専門職以外の方も提供できる家事援助サービスの提供を行う。</t>
    <rPh sb="0" eb="2">
      <t>チイキ</t>
    </rPh>
    <rPh sb="3" eb="5">
      <t>ジュウミン</t>
    </rPh>
    <rPh sb="5" eb="7">
      <t>シュタイ</t>
    </rPh>
    <rPh sb="8" eb="10">
      <t>ダンタイ</t>
    </rPh>
    <rPh sb="11" eb="13">
      <t>コジン</t>
    </rPh>
    <rPh sb="14" eb="16">
      <t>ユウショウ</t>
    </rPh>
    <rPh sb="17" eb="19">
      <t>ムショウ</t>
    </rPh>
    <rPh sb="27" eb="30">
      <t>コウレイシャ</t>
    </rPh>
    <rPh sb="31" eb="32">
      <t>タイ</t>
    </rPh>
    <rPh sb="35" eb="36">
      <t>カ</t>
    </rPh>
    <rPh sb="37" eb="38">
      <t>モノ</t>
    </rPh>
    <rPh sb="40" eb="42">
      <t>ニチジョウ</t>
    </rPh>
    <rPh sb="42" eb="44">
      <t>セイカツ</t>
    </rPh>
    <rPh sb="45" eb="47">
      <t>シエン</t>
    </rPh>
    <rPh sb="47" eb="48">
      <t>トウ</t>
    </rPh>
    <rPh sb="49" eb="51">
      <t>カイゴ</t>
    </rPh>
    <rPh sb="51" eb="54">
      <t>センモンショク</t>
    </rPh>
    <rPh sb="54" eb="56">
      <t>イガイ</t>
    </rPh>
    <rPh sb="57" eb="58">
      <t>カタ</t>
    </rPh>
    <rPh sb="59" eb="61">
      <t>テイキョウ</t>
    </rPh>
    <rPh sb="64" eb="66">
      <t>カジ</t>
    </rPh>
    <rPh sb="66" eb="68">
      <t>エンジョ</t>
    </rPh>
    <rPh sb="73" eb="75">
      <t>テイキョウ</t>
    </rPh>
    <rPh sb="76" eb="77">
      <t>オコナ</t>
    </rPh>
    <phoneticPr fontId="3"/>
  </si>
  <si>
    <t>福祉課介護保健係
0172-88-8198</t>
    <rPh sb="0" eb="3">
      <t>フクシカ</t>
    </rPh>
    <rPh sb="3" eb="5">
      <t>カイゴ</t>
    </rPh>
    <rPh sb="5" eb="8">
      <t>ホケンガカリ</t>
    </rPh>
    <phoneticPr fontId="3"/>
  </si>
  <si>
    <t>大鰐町</t>
    <rPh sb="0" eb="3">
      <t>オオワニマチ</t>
    </rPh>
    <phoneticPr fontId="1"/>
  </si>
  <si>
    <t>デマンドバス運行補助金</t>
    <rPh sb="8" eb="11">
      <t>ホジョキン</t>
    </rPh>
    <phoneticPr fontId="1"/>
  </si>
  <si>
    <t>デマンドバス運行事業者に委託料を支給。</t>
    <rPh sb="6" eb="8">
      <t>ウンコウ</t>
    </rPh>
    <rPh sb="8" eb="11">
      <t>ジギョウシャ</t>
    </rPh>
    <rPh sb="12" eb="15">
      <t>イタクリョウ</t>
    </rPh>
    <rPh sb="16" eb="18">
      <t>シキュウ</t>
    </rPh>
    <phoneticPr fontId="1"/>
  </si>
  <si>
    <t>町内の山間部の各集落と、町中心にある大鰐温泉駅や大鰐診療所を３路線で結び、交通弱者や買物弱者、高齢者等の生活交通手段を確保・提供している。金銭的な負担の少ない公共交通機関としてデマンドバスを運行し、運賃は1乗降200円としている。</t>
    <rPh sb="0" eb="2">
      <t>チョウナイ</t>
    </rPh>
    <rPh sb="3" eb="5">
      <t>ヤマアイ</t>
    </rPh>
    <rPh sb="5" eb="6">
      <t>ブ</t>
    </rPh>
    <rPh sb="7" eb="8">
      <t>カク</t>
    </rPh>
    <rPh sb="8" eb="10">
      <t>シュウラク</t>
    </rPh>
    <rPh sb="12" eb="13">
      <t>マチ</t>
    </rPh>
    <rPh sb="13" eb="15">
      <t>チュウシン</t>
    </rPh>
    <rPh sb="18" eb="22">
      <t>オオワニオンセン</t>
    </rPh>
    <rPh sb="22" eb="23">
      <t>エキ</t>
    </rPh>
    <rPh sb="24" eb="29">
      <t>オオワニシンリョウジョ</t>
    </rPh>
    <phoneticPr fontId="1"/>
  </si>
  <si>
    <t>大鰐町地域公共交通会議</t>
    <rPh sb="0" eb="3">
      <t>オオワニマチ</t>
    </rPh>
    <rPh sb="3" eb="5">
      <t>チイキ</t>
    </rPh>
    <rPh sb="5" eb="11">
      <t>コウキョウコウツウカイギ</t>
    </rPh>
    <phoneticPr fontId="1"/>
  </si>
  <si>
    <t>http://www.town.owani.lg.jp/index.cfm/7,263,23,1,html</t>
    <phoneticPr fontId="1"/>
  </si>
  <si>
    <t>企画観光課
0172-55-6561</t>
    <rPh sb="2" eb="4">
      <t>カンコウ</t>
    </rPh>
    <phoneticPr fontId="1"/>
  </si>
  <si>
    <t>鶴田町</t>
    <rPh sb="0" eb="3">
      <t>ツルタマチ</t>
    </rPh>
    <phoneticPr fontId="1"/>
  </si>
  <si>
    <t>介護予防送迎車運行事業（スマイル号）</t>
    <rPh sb="6" eb="7">
      <t>クルマ</t>
    </rPh>
    <phoneticPr fontId="1"/>
  </si>
  <si>
    <t>介護予防送迎車運行事業（スマイル号）
介護予防事業の一つとして鶴田町社会福祉協議会に委託。自ら移動手段を持たない65歳以上の高齢者の方を対象とした外出支援として、大型ワゴン車で町の健康福祉・介護予防事業の拠点施設「鶴遊館」と各集落との町内巡回送迎を実施。町の中心街も経由し高齢者の買い物弱者支援も併せて実施。利用には事前登録が必要。運行は月～金の1日2便で送迎車2台ずつで無料実施。※一般介護予防事業予算額22,544千円のうち11,307千円が該当予算となります）</t>
  </si>
  <si>
    <t>鶴田町福祉介護課
介護保険係
0173-22-2111</t>
    <rPh sb="0" eb="3">
      <t>ツルタマチ</t>
    </rPh>
    <rPh sb="3" eb="5">
      <t>フクシ</t>
    </rPh>
    <rPh sb="5" eb="7">
      <t>カイゴ</t>
    </rPh>
    <rPh sb="7" eb="8">
      <t>カ</t>
    </rPh>
    <rPh sb="9" eb="11">
      <t>カイゴ</t>
    </rPh>
    <rPh sb="11" eb="14">
      <t>ホケンガカリ</t>
    </rPh>
    <phoneticPr fontId="1"/>
  </si>
  <si>
    <t xml:space="preserve">地域巡回バス運行業務委託                                </t>
  </si>
  <si>
    <t>地域巡回バス運行業務委託
病院・役場・町中心部への移動において、公共交通に不便を感じている町民に対し、移動支援策として、町がバス会社へ事業を委託し町内バスを運行している。</t>
  </si>
  <si>
    <t>鶴田町企画交流課
計画係
0173-22-2111</t>
    <rPh sb="0" eb="3">
      <t>ツルタマチ</t>
    </rPh>
    <rPh sb="3" eb="5">
      <t>キカク</t>
    </rPh>
    <rPh sb="5" eb="8">
      <t>コウリュウカ</t>
    </rPh>
    <rPh sb="9" eb="11">
      <t>ケイカク</t>
    </rPh>
    <rPh sb="11" eb="12">
      <t>カカリ</t>
    </rPh>
    <phoneticPr fontId="1"/>
  </si>
  <si>
    <t>中泊町</t>
    <rPh sb="0" eb="3">
      <t>ナカドマリマチ</t>
    </rPh>
    <phoneticPr fontId="1"/>
  </si>
  <si>
    <t>在宅心身障害者福祉タクシー事業</t>
    <rPh sb="0" eb="2">
      <t>ザイタク</t>
    </rPh>
    <rPh sb="2" eb="4">
      <t>シンシン</t>
    </rPh>
    <rPh sb="4" eb="7">
      <t>ショウガイシャ</t>
    </rPh>
    <rPh sb="7" eb="9">
      <t>フクシ</t>
    </rPh>
    <rPh sb="13" eb="15">
      <t>ジギョウ</t>
    </rPh>
    <phoneticPr fontId="1"/>
  </si>
  <si>
    <t>在宅の心身障害者がタクシーを利用する場合の料金の一部を助成することにより、日常生活活動の便宜を図り、その福祉の増進に資することを目的とする。（1年間：12枚　対象：身体障害者手帳：１級・療育手帳：A判定の者）</t>
  </si>
  <si>
    <t>https://www.town.nakadomari.lg.jp</t>
  </si>
  <si>
    <t>福祉課福祉推進第一係・第二係
0173-57-2111</t>
    <rPh sb="0" eb="3">
      <t>フクシカ</t>
    </rPh>
    <rPh sb="3" eb="5">
      <t>フクシ</t>
    </rPh>
    <rPh sb="5" eb="7">
      <t>スイシン</t>
    </rPh>
    <rPh sb="7" eb="8">
      <t>ダイ</t>
    </rPh>
    <rPh sb="8" eb="9">
      <t>イチ</t>
    </rPh>
    <rPh sb="9" eb="10">
      <t>カカリ</t>
    </rPh>
    <rPh sb="11" eb="12">
      <t>ダイ</t>
    </rPh>
    <rPh sb="12" eb="13">
      <t>ニ</t>
    </rPh>
    <rPh sb="13" eb="14">
      <t>カカリ</t>
    </rPh>
    <phoneticPr fontId="1"/>
  </si>
  <si>
    <t>武田・中里地区循環バス</t>
    <rPh sb="0" eb="2">
      <t>タケダ</t>
    </rPh>
    <rPh sb="3" eb="5">
      <t>ナカサト</t>
    </rPh>
    <rPh sb="5" eb="7">
      <t>チク</t>
    </rPh>
    <rPh sb="7" eb="9">
      <t>ジュンカン</t>
    </rPh>
    <phoneticPr fontId="1"/>
  </si>
  <si>
    <t>町民の買い物や通院、入浴施設への移動など、日常生活に必要な活動が公共交通で行えるよう、令和5年4月から運行開始。路線内フリー乗降制であり、安全が確保される場所であれば路線内どこでも乗り降りが可能。
１乗降：200円（小学生以下無料）</t>
  </si>
  <si>
    <t>総合戦略課企画係
0173-57-2111</t>
    <rPh sb="0" eb="2">
      <t>ソウゴウ</t>
    </rPh>
    <rPh sb="2" eb="4">
      <t>センリャク</t>
    </rPh>
    <rPh sb="4" eb="5">
      <t>カ</t>
    </rPh>
    <rPh sb="5" eb="7">
      <t>キカク</t>
    </rPh>
    <rPh sb="7" eb="8">
      <t>カカリ</t>
    </rPh>
    <phoneticPr fontId="1"/>
  </si>
  <si>
    <t>地域拠点連絡バス運行事業</t>
    <rPh sb="0" eb="2">
      <t>チイキ</t>
    </rPh>
    <rPh sb="2" eb="4">
      <t>キョテン</t>
    </rPh>
    <rPh sb="4" eb="6">
      <t>レンラク</t>
    </rPh>
    <rPh sb="8" eb="10">
      <t>ウンコウ</t>
    </rPh>
    <rPh sb="10" eb="12">
      <t>ジギョウ</t>
    </rPh>
    <phoneticPr fontId="1"/>
  </si>
  <si>
    <t>当町は飛び地合併であるため、両地域の役所を循環するバスの運行をスタート。
その後、運行ルートを一部延伸し、町民の交通手段として利用されている。
・１乗降：200円</t>
    <rPh sb="21" eb="23">
      <t>ジュンカン</t>
    </rPh>
    <rPh sb="53" eb="55">
      <t>チョウミン</t>
    </rPh>
    <rPh sb="56" eb="58">
      <t>コウツウ</t>
    </rPh>
    <rPh sb="58" eb="60">
      <t>シュダン</t>
    </rPh>
    <phoneticPr fontId="1"/>
  </si>
  <si>
    <t>東通村</t>
    <rPh sb="0" eb="3">
      <t>ヒガシドオリムラ</t>
    </rPh>
    <phoneticPr fontId="1"/>
  </si>
  <si>
    <t>移動販売車を活用した集落の維持活性化事業</t>
    <rPh sb="0" eb="5">
      <t>イドウハンバイシャ</t>
    </rPh>
    <rPh sb="6" eb="8">
      <t>カツヨウ</t>
    </rPh>
    <rPh sb="10" eb="12">
      <t>シュウラク</t>
    </rPh>
    <rPh sb="13" eb="15">
      <t>イジ</t>
    </rPh>
    <rPh sb="15" eb="18">
      <t>カッセイカ</t>
    </rPh>
    <rPh sb="18" eb="20">
      <t>ジギョウ</t>
    </rPh>
    <phoneticPr fontId="1"/>
  </si>
  <si>
    <t>集落支援員制度</t>
    <rPh sb="0" eb="5">
      <t>シュウラクシエンイン</t>
    </rPh>
    <rPh sb="5" eb="7">
      <t>セイド</t>
    </rPh>
    <phoneticPr fontId="1"/>
  </si>
  <si>
    <t>集落支援員による見守り活動等も含め、
買い物支援として移動販売を行っている。</t>
    <rPh sb="0" eb="5">
      <t>シュウラクシエンイン</t>
    </rPh>
    <rPh sb="8" eb="10">
      <t>ミマモ</t>
    </rPh>
    <rPh sb="11" eb="13">
      <t>カツドウ</t>
    </rPh>
    <rPh sb="13" eb="14">
      <t>トウ</t>
    </rPh>
    <rPh sb="15" eb="16">
      <t>フク</t>
    </rPh>
    <rPh sb="19" eb="20">
      <t>カ</t>
    </rPh>
    <rPh sb="21" eb="24">
      <t>モノシエン</t>
    </rPh>
    <rPh sb="27" eb="31">
      <t>イドウハンバイ</t>
    </rPh>
    <rPh sb="32" eb="33">
      <t>オコナ</t>
    </rPh>
    <phoneticPr fontId="1"/>
  </si>
  <si>
    <t>←で選択できませんでしたが、
（一社）東通東風塾へ委託しています。</t>
    <rPh sb="2" eb="4">
      <t>センタク</t>
    </rPh>
    <rPh sb="16" eb="18">
      <t>イッシャ</t>
    </rPh>
    <rPh sb="19" eb="20">
      <t>ヒガシ</t>
    </rPh>
    <rPh sb="20" eb="21">
      <t>ドオ</t>
    </rPh>
    <rPh sb="21" eb="22">
      <t>ヒガシ</t>
    </rPh>
    <rPh sb="22" eb="23">
      <t>カゼ</t>
    </rPh>
    <rPh sb="23" eb="24">
      <t>ジュク</t>
    </rPh>
    <rPh sb="25" eb="27">
      <t>イタク</t>
    </rPh>
    <phoneticPr fontId="1"/>
  </si>
  <si>
    <t>企画課（0175-33-2263）</t>
    <phoneticPr fontId="1"/>
  </si>
  <si>
    <t>風間浦村</t>
    <rPh sb="0" eb="2">
      <t>カザマ</t>
    </rPh>
    <rPh sb="2" eb="3">
      <t>ウラ</t>
    </rPh>
    <rPh sb="3" eb="4">
      <t>ムラ</t>
    </rPh>
    <phoneticPr fontId="1"/>
  </si>
  <si>
    <t>高齢者配食・見守りサービス事業</t>
    <rPh sb="0" eb="2">
      <t>コウレイ</t>
    </rPh>
    <rPh sb="2" eb="3">
      <t>シャ</t>
    </rPh>
    <rPh sb="3" eb="5">
      <t>ハイショク</t>
    </rPh>
    <rPh sb="6" eb="8">
      <t>ミマモ</t>
    </rPh>
    <rPh sb="13" eb="15">
      <t>ジギョウ</t>
    </rPh>
    <phoneticPr fontId="1"/>
  </si>
  <si>
    <t>買い物弱者の支援とした事業ではないが、日常の買い物や交通手段が不便な地域でもあるため、独居高齢者及び高齢者のみの世帯に対して、曜日を決め、見守りを兼ねた配食を実施している。</t>
  </si>
  <si>
    <t>風間浦村社会福祉協議会</t>
    <rPh sb="0" eb="2">
      <t>カザマ</t>
    </rPh>
    <rPh sb="2" eb="3">
      <t>ウラ</t>
    </rPh>
    <rPh sb="3" eb="4">
      <t>ムラ</t>
    </rPh>
    <rPh sb="4" eb="6">
      <t>シャカイ</t>
    </rPh>
    <rPh sb="6" eb="8">
      <t>フクシ</t>
    </rPh>
    <rPh sb="8" eb="11">
      <t>キョウギカイ</t>
    </rPh>
    <phoneticPr fontId="1"/>
  </si>
  <si>
    <t>村民生活課</t>
    <rPh sb="0" eb="2">
      <t>ソンミン</t>
    </rPh>
    <rPh sb="2" eb="4">
      <t>セイカツ</t>
    </rPh>
    <rPh sb="4" eb="5">
      <t>カ</t>
    </rPh>
    <phoneticPr fontId="1"/>
  </si>
  <si>
    <t>佐井村</t>
    <rPh sb="0" eb="3">
      <t>サイムラ</t>
    </rPh>
    <phoneticPr fontId="1"/>
  </si>
  <si>
    <t>過疎地有償運送事業運営補助金</t>
    <rPh sb="0" eb="3">
      <t>カソチ</t>
    </rPh>
    <rPh sb="3" eb="5">
      <t>ユウショウ</t>
    </rPh>
    <rPh sb="5" eb="7">
      <t>ウンソウ</t>
    </rPh>
    <rPh sb="7" eb="9">
      <t>ジギョウ</t>
    </rPh>
    <rPh sb="9" eb="11">
      <t>ウンエイ</t>
    </rPh>
    <rPh sb="11" eb="14">
      <t>ホジョキン</t>
    </rPh>
    <phoneticPr fontId="1"/>
  </si>
  <si>
    <t>本事業に要する専従職員の人件費及び事業運営経費の補助を行い、
公共交通機関の貧弱な本村において、住民の生活の足を確保している。</t>
    <rPh sb="0" eb="1">
      <t>ホン</t>
    </rPh>
    <rPh sb="1" eb="3">
      <t>ジギョウ</t>
    </rPh>
    <rPh sb="4" eb="5">
      <t>ヨウ</t>
    </rPh>
    <rPh sb="7" eb="9">
      <t>センジュウ</t>
    </rPh>
    <rPh sb="9" eb="11">
      <t>ショクイン</t>
    </rPh>
    <rPh sb="12" eb="15">
      <t>ジンケンヒ</t>
    </rPh>
    <rPh sb="15" eb="16">
      <t>オヨ</t>
    </rPh>
    <rPh sb="17" eb="19">
      <t>ジギョウ</t>
    </rPh>
    <rPh sb="19" eb="21">
      <t>ウンエイ</t>
    </rPh>
    <rPh sb="21" eb="23">
      <t>ケイヒ</t>
    </rPh>
    <rPh sb="24" eb="26">
      <t>ホジョ</t>
    </rPh>
    <rPh sb="27" eb="28">
      <t>オコナ</t>
    </rPh>
    <rPh sb="31" eb="33">
      <t>コウキョウ</t>
    </rPh>
    <rPh sb="33" eb="35">
      <t>コウツウ</t>
    </rPh>
    <rPh sb="35" eb="37">
      <t>キカン</t>
    </rPh>
    <rPh sb="38" eb="40">
      <t>ヒンジャク</t>
    </rPh>
    <rPh sb="41" eb="42">
      <t>ホン</t>
    </rPh>
    <rPh sb="42" eb="43">
      <t>ムラ</t>
    </rPh>
    <rPh sb="48" eb="50">
      <t>ジュウミン</t>
    </rPh>
    <rPh sb="51" eb="53">
      <t>セイカツ</t>
    </rPh>
    <rPh sb="54" eb="55">
      <t>アシ</t>
    </rPh>
    <rPh sb="56" eb="58">
      <t>カクホ</t>
    </rPh>
    <phoneticPr fontId="1"/>
  </si>
  <si>
    <t>総合戦略課
0175-38-2111</t>
    <rPh sb="0" eb="2">
      <t>ソウゴウ</t>
    </rPh>
    <rPh sb="2" eb="4">
      <t>センリャク</t>
    </rPh>
    <rPh sb="4" eb="5">
      <t>カ</t>
    </rPh>
    <phoneticPr fontId="1"/>
  </si>
  <si>
    <t>南部町</t>
    <rPh sb="0" eb="3">
      <t>ナンブチョウ</t>
    </rPh>
    <phoneticPr fontId="1"/>
  </si>
  <si>
    <t>達者村宅配及び移動販売サービス事業</t>
  </si>
  <si>
    <t>高齢者等買い物弱者に日常生活に必要な食料品、日用雑貨品等を供給し、買い物不便の解消を図るとともに地域商業の活性化を図るため、宅配サービス事業及びその拠点施設維持、移動販売サービス事業に要する経費について、事業実施主体である南部町商工会に対し予算の範囲内で補助金を交付するもの</t>
    <rPh sb="102" eb="104">
      <t>ジギョウ</t>
    </rPh>
    <rPh sb="104" eb="106">
      <t>ジッシ</t>
    </rPh>
    <rPh sb="106" eb="108">
      <t>シュタイ</t>
    </rPh>
    <rPh sb="111" eb="114">
      <t>ナンブチョウ</t>
    </rPh>
    <rPh sb="114" eb="117">
      <t>ショウコウカイ</t>
    </rPh>
    <rPh sb="118" eb="119">
      <t>タイ</t>
    </rPh>
    <phoneticPr fontId="1"/>
  </si>
  <si>
    <t xml:space="preserve">http://tassyamura-takuhai.com/
http://tassyamura-takuhai.com/u/tailgate_sell
</t>
    <phoneticPr fontId="1"/>
  </si>
  <si>
    <t>南部町商工観光課（0178-38-5965）
南部町商工会（0178-38-1159）</t>
    <rPh sb="0" eb="3">
      <t>ナンブチョウ</t>
    </rPh>
    <rPh sb="3" eb="8">
      <t>シ</t>
    </rPh>
    <rPh sb="23" eb="26">
      <t>ナンブチョウ</t>
    </rPh>
    <rPh sb="26" eb="29">
      <t>ショウコウカイ</t>
    </rPh>
    <phoneticPr fontId="1"/>
  </si>
  <si>
    <t>岩手県</t>
    <rPh sb="0" eb="3">
      <t>イワテケン</t>
    </rPh>
    <phoneticPr fontId="1"/>
  </si>
  <si>
    <t>宮古市</t>
    <rPh sb="0" eb="3">
      <t>ミヤコシ</t>
    </rPh>
    <phoneticPr fontId="1"/>
  </si>
  <si>
    <t>買物弱者対策支援事業
※宮古市商業振興対策事業費補助金制度の補助対象事業の一部</t>
    <rPh sb="0" eb="2">
      <t>カイモノ</t>
    </rPh>
    <rPh sb="2" eb="4">
      <t>ジャクシャ</t>
    </rPh>
    <rPh sb="4" eb="6">
      <t>タイサク</t>
    </rPh>
    <rPh sb="6" eb="10">
      <t>シエンジギョウ</t>
    </rPh>
    <rPh sb="12" eb="15">
      <t>ミヤコシ</t>
    </rPh>
    <rPh sb="15" eb="19">
      <t>ショウギョウシンコウ</t>
    </rPh>
    <rPh sb="19" eb="21">
      <t>タイサク</t>
    </rPh>
    <rPh sb="21" eb="23">
      <t>ジギョウ</t>
    </rPh>
    <rPh sb="23" eb="24">
      <t>ヒ</t>
    </rPh>
    <rPh sb="24" eb="26">
      <t>ホジョ</t>
    </rPh>
    <rPh sb="26" eb="27">
      <t>キン</t>
    </rPh>
    <rPh sb="27" eb="29">
      <t>セイド</t>
    </rPh>
    <rPh sb="30" eb="32">
      <t>ホジョ</t>
    </rPh>
    <rPh sb="32" eb="34">
      <t>タイショウ</t>
    </rPh>
    <rPh sb="34" eb="36">
      <t>ジギョウ</t>
    </rPh>
    <rPh sb="37" eb="39">
      <t>イチブ</t>
    </rPh>
    <phoneticPr fontId="2"/>
  </si>
  <si>
    <t>商店街振興組合、事業協同組合、商店街を構成している中小商業者等の団体等が実施する買物弱者対策のための事業</t>
  </si>
  <si>
    <t>商店街団体等が実施する買物弱者対策のための事業に係る経費の一部を補助
【対象経費】
店舗賃借料、消耗品費、印刷製本費、工事費、備品購入費、原材料費、借上料（事業費の2分の1以内・上限150万円）</t>
    <rPh sb="0" eb="3">
      <t>ショウテンガイ</t>
    </rPh>
    <rPh sb="3" eb="5">
      <t>ダンタイ</t>
    </rPh>
    <rPh sb="5" eb="6">
      <t>トウ</t>
    </rPh>
    <rPh sb="7" eb="9">
      <t>ジッシ</t>
    </rPh>
    <rPh sb="11" eb="15">
      <t>カイモノジャクシャ</t>
    </rPh>
    <rPh sb="15" eb="17">
      <t>タイサク</t>
    </rPh>
    <rPh sb="21" eb="23">
      <t>ジギョウ</t>
    </rPh>
    <rPh sb="24" eb="25">
      <t>カカ</t>
    </rPh>
    <rPh sb="26" eb="28">
      <t>ケイヒ</t>
    </rPh>
    <rPh sb="29" eb="31">
      <t>イチブ</t>
    </rPh>
    <rPh sb="32" eb="34">
      <t>ホジョ</t>
    </rPh>
    <rPh sb="36" eb="40">
      <t>タイショウケイヒ</t>
    </rPh>
    <rPh sb="42" eb="44">
      <t>テンポ</t>
    </rPh>
    <rPh sb="44" eb="46">
      <t>チンシャク</t>
    </rPh>
    <rPh sb="46" eb="47">
      <t>リョウ</t>
    </rPh>
    <rPh sb="48" eb="52">
      <t>ショウモウヒンヒ</t>
    </rPh>
    <rPh sb="53" eb="58">
      <t>インサツセイホンヒ</t>
    </rPh>
    <rPh sb="59" eb="62">
      <t>コウジヒ</t>
    </rPh>
    <rPh sb="63" eb="68">
      <t>ビヒンコウニュウヒ</t>
    </rPh>
    <rPh sb="69" eb="73">
      <t>ゲンザイリョウヒ</t>
    </rPh>
    <rPh sb="74" eb="76">
      <t>カリア</t>
    </rPh>
    <rPh sb="76" eb="77">
      <t>リョウ</t>
    </rPh>
    <rPh sb="78" eb="81">
      <t>ジギョウヒ</t>
    </rPh>
    <rPh sb="83" eb="84">
      <t>ブン</t>
    </rPh>
    <rPh sb="86" eb="88">
      <t>イナイ</t>
    </rPh>
    <rPh sb="89" eb="91">
      <t>ジョウゲン</t>
    </rPh>
    <rPh sb="94" eb="95">
      <t>マン</t>
    </rPh>
    <rPh sb="95" eb="96">
      <t>エン</t>
    </rPh>
    <phoneticPr fontId="2"/>
  </si>
  <si>
    <t>https://www.city.miyako.iwate.jp/sangyo/taisaku_hoiyokin.html</t>
  </si>
  <si>
    <t>宮古市産業振興部
産業支援センター
商業労政係
０１９３－６８－９０６７</t>
    <rPh sb="0" eb="3">
      <t>ミヤコシ</t>
    </rPh>
    <rPh sb="3" eb="5">
      <t>サンギョウ</t>
    </rPh>
    <rPh sb="5" eb="8">
      <t>シンコウブ</t>
    </rPh>
    <rPh sb="9" eb="13">
      <t>サンギョウシエン</t>
    </rPh>
    <rPh sb="18" eb="23">
      <t>ショウギョウロウセイガカリ</t>
    </rPh>
    <phoneticPr fontId="2"/>
  </si>
  <si>
    <t>福祉タクシー事業</t>
  </si>
  <si>
    <t>重度障害者の社会参加の促進を目的とし、タクシー初乗り運賃分（年24枚、人工透析者は48枚）を助成。
対象者：身体障害者手帳１・２級、療育手帳A、精神保健福祉手帳１級</t>
    <rPh sb="14" eb="16">
      <t>モクテキ</t>
    </rPh>
    <rPh sb="23" eb="25">
      <t>ハツノ</t>
    </rPh>
    <rPh sb="26" eb="28">
      <t>ウンチン</t>
    </rPh>
    <rPh sb="28" eb="29">
      <t>ブン</t>
    </rPh>
    <rPh sb="30" eb="31">
      <t>ネン</t>
    </rPh>
    <rPh sb="33" eb="34">
      <t>マイ</t>
    </rPh>
    <rPh sb="35" eb="37">
      <t>ジンコウ</t>
    </rPh>
    <rPh sb="37" eb="39">
      <t>トウセキ</t>
    </rPh>
    <rPh sb="39" eb="40">
      <t>シャ</t>
    </rPh>
    <rPh sb="43" eb="44">
      <t>マイ</t>
    </rPh>
    <rPh sb="46" eb="48">
      <t>ジョセイ</t>
    </rPh>
    <rPh sb="50" eb="53">
      <t>タイショウシャ</t>
    </rPh>
    <rPh sb="54" eb="56">
      <t>シンタイ</t>
    </rPh>
    <rPh sb="56" eb="59">
      <t>ショウガイシャ</t>
    </rPh>
    <rPh sb="59" eb="61">
      <t>テチョウ</t>
    </rPh>
    <rPh sb="64" eb="65">
      <t>キュウ</t>
    </rPh>
    <rPh sb="66" eb="68">
      <t>リョウイク</t>
    </rPh>
    <rPh sb="68" eb="70">
      <t>テチョウ</t>
    </rPh>
    <rPh sb="72" eb="74">
      <t>セイシン</t>
    </rPh>
    <rPh sb="74" eb="76">
      <t>ホケン</t>
    </rPh>
    <rPh sb="76" eb="78">
      <t>フクシ</t>
    </rPh>
    <rPh sb="78" eb="80">
      <t>テチョウ</t>
    </rPh>
    <rPh sb="81" eb="82">
      <t>キュウ</t>
    </rPh>
    <phoneticPr fontId="1"/>
  </si>
  <si>
    <t>宮古市保健福祉部
福祉課障がい福祉係
0193-68-9135</t>
    <rPh sb="0" eb="3">
      <t>ミヤコシ</t>
    </rPh>
    <rPh sb="3" eb="7">
      <t>ホケンフクシ</t>
    </rPh>
    <rPh sb="7" eb="8">
      <t>ブ</t>
    </rPh>
    <rPh sb="9" eb="11">
      <t>フクシ</t>
    </rPh>
    <rPh sb="11" eb="12">
      <t>カ</t>
    </rPh>
    <rPh sb="12" eb="13">
      <t>ショウ</t>
    </rPh>
    <rPh sb="15" eb="18">
      <t>フクシカカリ</t>
    </rPh>
    <phoneticPr fontId="1"/>
  </si>
  <si>
    <t>門馬地域送迎チーム</t>
    <rPh sb="0" eb="2">
      <t>カドマ</t>
    </rPh>
    <rPh sb="2" eb="6">
      <t>チイキソウゲイ</t>
    </rPh>
    <phoneticPr fontId="1"/>
  </si>
  <si>
    <t>サロン送迎、その他所要の外出支援対応。</t>
    <rPh sb="3" eb="5">
      <t>ソウゲイ</t>
    </rPh>
    <rPh sb="8" eb="9">
      <t>タ</t>
    </rPh>
    <rPh sb="9" eb="11">
      <t>ショヨウ</t>
    </rPh>
    <rPh sb="12" eb="14">
      <t>ガイシュツ</t>
    </rPh>
    <rPh sb="14" eb="18">
      <t>シエンタイオウ</t>
    </rPh>
    <phoneticPr fontId="1"/>
  </si>
  <si>
    <t>地域住民</t>
    <rPh sb="0" eb="4">
      <t>チイキジュウミン</t>
    </rPh>
    <phoneticPr fontId="1"/>
  </si>
  <si>
    <t>https://www.city.miyako.iwate.jp/koukyoukoutsu/tiikikyoujogatakoutsu_shien.html</t>
  </si>
  <si>
    <t>宮古市企画部
公共交通推進課公共交通係
0193-68-9134</t>
    <rPh sb="0" eb="3">
      <t>ミヤコシ</t>
    </rPh>
    <rPh sb="3" eb="6">
      <t>キカクブ</t>
    </rPh>
    <rPh sb="7" eb="9">
      <t>コウキョウ</t>
    </rPh>
    <rPh sb="9" eb="11">
      <t>コウツウ</t>
    </rPh>
    <rPh sb="11" eb="14">
      <t>スイシンカ</t>
    </rPh>
    <rPh sb="14" eb="16">
      <t>コウキョウ</t>
    </rPh>
    <rPh sb="16" eb="18">
      <t>コウツウ</t>
    </rPh>
    <rPh sb="18" eb="19">
      <t>ガカリ</t>
    </rPh>
    <phoneticPr fontId="1"/>
  </si>
  <si>
    <t>田代カーシェア会</t>
    <rPh sb="0" eb="2">
      <t>タシロ</t>
    </rPh>
    <rPh sb="7" eb="8">
      <t>カイ</t>
    </rPh>
    <phoneticPr fontId="1"/>
  </si>
  <si>
    <t>買物支援、その他所要の外出支援対応。</t>
    <rPh sb="0" eb="4">
      <t>カイモノシエン</t>
    </rPh>
    <rPh sb="7" eb="8">
      <t>タ</t>
    </rPh>
    <rPh sb="8" eb="10">
      <t>ショヨウ</t>
    </rPh>
    <rPh sb="11" eb="13">
      <t>ガイシュツ</t>
    </rPh>
    <rPh sb="13" eb="17">
      <t>シエンタイオウ</t>
    </rPh>
    <phoneticPr fontId="1"/>
  </si>
  <si>
    <t>大船渡市</t>
    <rPh sb="0" eb="4">
      <t>オオフナトシ</t>
    </rPh>
    <phoneticPr fontId="1"/>
  </si>
  <si>
    <t>日頃市地区デマンド交通</t>
    <rPh sb="0" eb="1">
      <t>ヒ</t>
    </rPh>
    <rPh sb="1" eb="2">
      <t>コロ</t>
    </rPh>
    <rPh sb="2" eb="3">
      <t>シ</t>
    </rPh>
    <rPh sb="3" eb="5">
      <t>チク</t>
    </rPh>
    <rPh sb="9" eb="11">
      <t>コウツウ</t>
    </rPh>
    <phoneticPr fontId="3"/>
  </si>
  <si>
    <t>買物弱者の支援と位置付けた事業ではないが、交通空白地域における住民の移動手段確保に向け、高齢者の通院、買い物等の移動支援を実施。</t>
    <rPh sb="0" eb="2">
      <t>カイモノ</t>
    </rPh>
    <rPh sb="2" eb="4">
      <t>ジャクシャ</t>
    </rPh>
    <rPh sb="5" eb="7">
      <t>シエン</t>
    </rPh>
    <rPh sb="8" eb="11">
      <t>イチヅ</t>
    </rPh>
    <rPh sb="13" eb="15">
      <t>ジギョウ</t>
    </rPh>
    <rPh sb="21" eb="23">
      <t>コウツウ</t>
    </rPh>
    <rPh sb="23" eb="25">
      <t>クウハク</t>
    </rPh>
    <rPh sb="25" eb="27">
      <t>チイキ</t>
    </rPh>
    <rPh sb="31" eb="33">
      <t>ジュウミン</t>
    </rPh>
    <rPh sb="34" eb="36">
      <t>イドウ</t>
    </rPh>
    <rPh sb="36" eb="38">
      <t>シュダン</t>
    </rPh>
    <rPh sb="38" eb="40">
      <t>カクホ</t>
    </rPh>
    <rPh sb="41" eb="42">
      <t>ム</t>
    </rPh>
    <rPh sb="44" eb="47">
      <t>コウレイシャ</t>
    </rPh>
    <rPh sb="48" eb="50">
      <t>ツウイン</t>
    </rPh>
    <rPh sb="51" eb="52">
      <t>カ</t>
    </rPh>
    <rPh sb="53" eb="54">
      <t>モノ</t>
    </rPh>
    <rPh sb="54" eb="55">
      <t>トウ</t>
    </rPh>
    <rPh sb="56" eb="58">
      <t>イドウ</t>
    </rPh>
    <rPh sb="58" eb="60">
      <t>シエン</t>
    </rPh>
    <rPh sb="61" eb="63">
      <t>ジッシ</t>
    </rPh>
    <phoneticPr fontId="3"/>
  </si>
  <si>
    <t>タクシー、バス事業者等,</t>
    <phoneticPr fontId="1"/>
  </si>
  <si>
    <t>http://www.city.ofunato.iwate.jp</t>
    <phoneticPr fontId="3"/>
  </si>
  <si>
    <t>商工港湾部企業立地港湾課　
交通通信係
0192-27-3111（内線120）</t>
    <rPh sb="0" eb="2">
      <t>ショウコウ</t>
    </rPh>
    <rPh sb="2" eb="4">
      <t>コウワン</t>
    </rPh>
    <rPh sb="4" eb="5">
      <t>ブ</t>
    </rPh>
    <rPh sb="5" eb="7">
      <t>キギョウ</t>
    </rPh>
    <rPh sb="7" eb="9">
      <t>リッチ</t>
    </rPh>
    <rPh sb="9" eb="11">
      <t>コウワン</t>
    </rPh>
    <rPh sb="11" eb="12">
      <t>カ</t>
    </rPh>
    <rPh sb="14" eb="16">
      <t>コウツウ</t>
    </rPh>
    <rPh sb="16" eb="18">
      <t>ツウシン</t>
    </rPh>
    <rPh sb="18" eb="19">
      <t>カカリ</t>
    </rPh>
    <rPh sb="33" eb="35">
      <t>ナイセン</t>
    </rPh>
    <phoneticPr fontId="3"/>
  </si>
  <si>
    <t>越喜来地区デマンド交通</t>
    <phoneticPr fontId="3"/>
  </si>
  <si>
    <t>商工港湾部企業立地港湾課　
交通通信係
0192-27-3111（内線120）</t>
    <rPh sb="0" eb="2">
      <t>ショウコウ</t>
    </rPh>
    <rPh sb="2" eb="4">
      <t>コウワン</t>
    </rPh>
    <rPh sb="4" eb="5">
      <t>ブ</t>
    </rPh>
    <rPh sb="5" eb="7">
      <t>キギョウ</t>
    </rPh>
    <rPh sb="7" eb="9">
      <t>リッチ</t>
    </rPh>
    <rPh sb="9" eb="11">
      <t>コウワン</t>
    </rPh>
    <rPh sb="11" eb="12">
      <t>カ</t>
    </rPh>
    <rPh sb="14" eb="16">
      <t>コウツウ</t>
    </rPh>
    <rPh sb="16" eb="18">
      <t>ツウシン</t>
    </rPh>
    <rPh sb="18" eb="19">
      <t>カカリ</t>
    </rPh>
    <rPh sb="32" eb="34">
      <t>ナイセン</t>
    </rPh>
    <phoneticPr fontId="3"/>
  </si>
  <si>
    <t>末崎地区デマンド交通
（実証実験）</t>
    <rPh sb="0" eb="2">
      <t>マッサキ</t>
    </rPh>
    <phoneticPr fontId="3"/>
  </si>
  <si>
    <t>買物弱者の支援と位置付けた事業ではないが、交通空白地域における住民の移動手段確保に向け、高齢者の通院、買い物等の移動支援を実施。（令和6年10月1日より開始予定）</t>
    <rPh sb="0" eb="2">
      <t>カイモノ</t>
    </rPh>
    <rPh sb="2" eb="4">
      <t>ジャクシャ</t>
    </rPh>
    <rPh sb="5" eb="7">
      <t>シエン</t>
    </rPh>
    <rPh sb="8" eb="11">
      <t>イチヅ</t>
    </rPh>
    <rPh sb="13" eb="15">
      <t>ジギョウ</t>
    </rPh>
    <rPh sb="21" eb="23">
      <t>コウツウ</t>
    </rPh>
    <rPh sb="23" eb="25">
      <t>クウハク</t>
    </rPh>
    <rPh sb="25" eb="27">
      <t>チイキ</t>
    </rPh>
    <rPh sb="31" eb="33">
      <t>ジュウミン</t>
    </rPh>
    <rPh sb="34" eb="36">
      <t>イドウ</t>
    </rPh>
    <rPh sb="36" eb="38">
      <t>シュダン</t>
    </rPh>
    <rPh sb="38" eb="40">
      <t>カクホ</t>
    </rPh>
    <rPh sb="41" eb="42">
      <t>ム</t>
    </rPh>
    <rPh sb="44" eb="47">
      <t>コウレイシャ</t>
    </rPh>
    <rPh sb="48" eb="50">
      <t>ツウイン</t>
    </rPh>
    <rPh sb="51" eb="52">
      <t>カ</t>
    </rPh>
    <rPh sb="53" eb="54">
      <t>モノ</t>
    </rPh>
    <rPh sb="54" eb="55">
      <t>トウ</t>
    </rPh>
    <rPh sb="56" eb="58">
      <t>イドウ</t>
    </rPh>
    <rPh sb="58" eb="60">
      <t>シエン</t>
    </rPh>
    <rPh sb="61" eb="63">
      <t>ジッシ</t>
    </rPh>
    <rPh sb="65" eb="67">
      <t>レイワ</t>
    </rPh>
    <rPh sb="68" eb="69">
      <t>ネン</t>
    </rPh>
    <rPh sb="71" eb="72">
      <t>ガツ</t>
    </rPh>
    <rPh sb="73" eb="74">
      <t>ニチ</t>
    </rPh>
    <rPh sb="76" eb="78">
      <t>カイシ</t>
    </rPh>
    <rPh sb="78" eb="80">
      <t>ヨテイ</t>
    </rPh>
    <phoneticPr fontId="3"/>
  </si>
  <si>
    <t>タクシーチケット配布事業</t>
    <phoneticPr fontId="3"/>
  </si>
  <si>
    <t>日常生活における買い物、通院等の移動に対し、要件を満たす対象者へ、タクシーを利用した場合の料金の一部（１枚当たり500円）を助成し、交通空白地域の移動対策を実施。</t>
    <rPh sb="22" eb="24">
      <t>ヨウケン</t>
    </rPh>
    <rPh sb="25" eb="26">
      <t>ミ</t>
    </rPh>
    <rPh sb="28" eb="30">
      <t>タイショウ</t>
    </rPh>
    <rPh sb="30" eb="31">
      <t>シャ</t>
    </rPh>
    <phoneticPr fontId="3"/>
  </si>
  <si>
    <t>花巻市</t>
    <rPh sb="0" eb="2">
      <t>ハナマキ</t>
    </rPh>
    <rPh sb="2" eb="3">
      <t>シ</t>
    </rPh>
    <phoneticPr fontId="1"/>
  </si>
  <si>
    <t>事業名なし</t>
    <rPh sb="0" eb="2">
      <t>ジギョウ</t>
    </rPh>
    <rPh sb="2" eb="3">
      <t>メイ</t>
    </rPh>
    <phoneticPr fontId="1"/>
  </si>
  <si>
    <t>移動販売等を行う事業者の状況把握と市ホームページでの情報提供</t>
    <rPh sb="12" eb="14">
      <t>ジョウキョウ</t>
    </rPh>
    <rPh sb="14" eb="16">
      <t>ハアク</t>
    </rPh>
    <rPh sb="17" eb="18">
      <t>シ</t>
    </rPh>
    <rPh sb="26" eb="28">
      <t>ジョウホウ</t>
    </rPh>
    <rPh sb="28" eb="30">
      <t>テイキョウ</t>
    </rPh>
    <phoneticPr fontId="1"/>
  </si>
  <si>
    <t>https://www.city.hanamaki.iwate.jp/kenko_iryo_fukushi/koureinokata/1019852/1001832.html</t>
  </si>
  <si>
    <t>北上市</t>
    <rPh sb="0" eb="3">
      <t>キタカミシ</t>
    </rPh>
    <phoneticPr fontId="1"/>
  </si>
  <si>
    <t>地域内交通運行補助金</t>
  </si>
  <si>
    <t>買い物や通院の足を確保するため、地域の交通事情に応じて、NPOが実施する自家用有償旅客運送やタクシー事業者が運行する乗合タクシー、地域住民が自主的に行う互助輸送事業に係る経費に補助金を交付する。</t>
  </si>
  <si>
    <t>都市整備部都市再生推進課交通政策係
0197-72-8312</t>
  </si>
  <si>
    <t>久慈市</t>
    <rPh sb="0" eb="2">
      <t>クジ</t>
    </rPh>
    <rPh sb="2" eb="3">
      <t>シ</t>
    </rPh>
    <phoneticPr fontId="1"/>
  </si>
  <si>
    <t>地域支援事業「介護予防・日常生活支援総合事業・生活支援サービス事業」</t>
  </si>
  <si>
    <t>「訪問型サービスB」を実施
支援の対象者：事業対象者、要支援１、要支援２
支援内容：買い物支援、買い物同行　ほか
支援者（活動員）：活動員養成講座を修了し、事業委託先であるシルバー人材センターに登録した者
※地域支援事業交付金を活用。本支援事業は、介護保険法に基づく地域支援事業のなかの取組の一つで、久慈市は久慈広域連合（当地域の介護保険の保険者）から事業を受託し実施している。</t>
  </si>
  <si>
    <t>自治体,_x000D_
シルバー人材センター,</t>
  </si>
  <si>
    <t>地域包括支援センター
0194-61-1557</t>
  </si>
  <si>
    <t>久慈市</t>
    <rPh sb="0" eb="3">
      <t>クジシ</t>
    </rPh>
    <phoneticPr fontId="1"/>
  </si>
  <si>
    <t>遠距離通学支援事業（小学校）</t>
  </si>
  <si>
    <t>買物弱者の支援と位置付けた事業ではないが、市が直営で運行しているスクールバスに、地域の一般住民混乗を認めている。</t>
  </si>
  <si>
    <t>教育委員会事務局
教育総務課学校事務係
0194-52-2154</t>
  </si>
  <si>
    <t>遠距離通学支援事業（中学校）</t>
  </si>
  <si>
    <t>あんしんサポート事業</t>
  </si>
  <si>
    <t>　地域のボランティア（協力会員）から500円／時間で買い物や家事支援などをうけることができる会員方式の在宅福祉サービス事業です。
　利用には会員登録が必要。久慈市社会福祉協議会がサービスのコーディネーターとなり、利用会員と協力会員をつなぎ、サービスを提供しています。</t>
  </si>
  <si>
    <t>重度障害者へのタクシー料金の一部助成</t>
  </si>
  <si>
    <t>久慈市生活福祉部社会福祉課
0194-52-2119</t>
  </si>
  <si>
    <t>一関市</t>
    <rPh sb="0" eb="3">
      <t>イチノセキシ</t>
    </rPh>
    <phoneticPr fontId="1"/>
  </si>
  <si>
    <t>高齢者福祉乗車券交付</t>
  </si>
  <si>
    <t>買物弱者支援に特化したものではないが、高齢者の社会参加を目的として、在宅で暮らす70歳以上の市民税非課税世帯のうち、ひとり暮らしの方、高齢者のみ世帯等を対象にバスやタクシーで利用できる乗車券を交付。（１２，０００円/年）</t>
  </si>
  <si>
    <t>タクシー会社
バス会社</t>
    <rPh sb="9" eb="11">
      <t>カイシャ</t>
    </rPh>
    <phoneticPr fontId="1"/>
  </si>
  <si>
    <t>福祉部長寿社会課
0191-21-8370</t>
  </si>
  <si>
    <t>障がい者福祉乗車券</t>
  </si>
  <si>
    <t>買い物弱者の支援と位置付けた事業ではないが、一定の障がいのある方のタクシー・バスの乗車料金の一部を助成する。（最大で年12,000円）</t>
  </si>
  <si>
    <t>一関市福祉課
0191－21－8355</t>
  </si>
  <si>
    <t>釜石市</t>
    <rPh sb="0" eb="3">
      <t>カマイシシ</t>
    </rPh>
    <phoneticPr fontId="1"/>
  </si>
  <si>
    <t>鵜住居地区商業施設運営支援事業</t>
  </si>
  <si>
    <t>公設民営店舗の整備、運営,</t>
  </si>
  <si>
    <t>―</t>
  </si>
  <si>
    <t>鵜住居地区の生活利便性向上と東日本大震災により被害を受けた中小企業者の事業再建を目的に整備した鵜住居地区商業施設の安定的な運営を図るため、運営経費の一部を補助するもの。</t>
  </si>
  <si>
    <t>商業施設運営会社</t>
  </si>
  <si>
    <t>商工観光課
商工業支援係
0193-27-8421</t>
  </si>
  <si>
    <t>岩手県</t>
    <rPh sb="0" eb="3">
      <t>イワテケン</t>
    </rPh>
    <phoneticPr fontId="3"/>
  </si>
  <si>
    <t>釜石市</t>
    <rPh sb="0" eb="3">
      <t>カマイシシ</t>
    </rPh>
    <phoneticPr fontId="3"/>
  </si>
  <si>
    <t>高齢者等配食サービス事業委託料</t>
  </si>
  <si>
    <t>調理が困難な高齢者に対して、定期的に居宅に訪問し、栄養バランスのとれた食事の提供と利用者の安否確認を行う。
※地域支援事業交付金</t>
  </si>
  <si>
    <t>高齢介護福祉課
高齢介護係
0193-22-0178</t>
    <rPh sb="0" eb="7">
      <t>コウレイカイゴフクシカ</t>
    </rPh>
    <rPh sb="8" eb="13">
      <t>コウレイカイゴカカリ</t>
    </rPh>
    <phoneticPr fontId="1"/>
  </si>
  <si>
    <t>釜石市住民主体による介護予防・生活支援サービス（訪問型サービスB）事業</t>
  </si>
  <si>
    <t>地域住民を主体に構成された団体が、利用者（要支援者等）の自宅を訪問して生活支援（買い物代行等）を行うもの。利用者負担：200円／回
※サービスを提供した住民主体団体に対し補助金を交付</t>
  </si>
  <si>
    <t>住民主体</t>
    <rPh sb="0" eb="4">
      <t>ジュウミンシュタイ</t>
    </rPh>
    <phoneticPr fontId="1"/>
  </si>
  <si>
    <t>福祉タクシー利用料給付事業</t>
  </si>
  <si>
    <t>障がい者の社会参加の促進を図ることを目的に、市内に住所を有する在宅重度障がい者に対し、タクシー利用料金の基本料金分を年間24回まで助成するもの。
・重度障がい者　身体障害者手帳: 1級の者（視覚・下肢・体幹）
・療育手帳: Ａ判定の者
・精神保健福祉手帳: 1級又は障害基礎年金(精神障がい)1級の者</t>
  </si>
  <si>
    <t>地域福祉課
障がい福祉係
0193-22-0177</t>
  </si>
  <si>
    <t>奥州市</t>
    <rPh sb="0" eb="3">
      <t>オウシュウシ</t>
    </rPh>
    <phoneticPr fontId="1"/>
  </si>
  <si>
    <t>地区内交通運行事業</t>
  </si>
  <si>
    <t>公共交通空白地域、交通不便地域を対象に、主として高齢者の通院、買物利用を目的に特定の区域内のみを運行するデマンド交通の運営団体を補助。乗換え拠点で路線バスに乗り継ぐことにより、市内山間部に住んでいても小売店等が多い市街地へ移動できる。</t>
  </si>
  <si>
    <t>地域運営組織（地区振興会等）、タクシー事業者</t>
  </si>
  <si>
    <t>https://www.city.oshu.iwate.jp/soshiki/2/1004/741.html</t>
  </si>
  <si>
    <t>政策企画部政策企画課
公共交通対策室
（0197-34-2383）</t>
    <rPh sb="0" eb="2">
      <t>セイサク</t>
    </rPh>
    <phoneticPr fontId="1"/>
  </si>
  <si>
    <t>紫波町</t>
    <rPh sb="0" eb="3">
      <t>シワチョウ</t>
    </rPh>
    <phoneticPr fontId="1"/>
  </si>
  <si>
    <t>デマンド型乗合バス運行補助事業</t>
    <rPh sb="13" eb="15">
      <t>ジギョウ</t>
    </rPh>
    <phoneticPr fontId="1"/>
  </si>
  <si>
    <t>生活の足の確保や観光などの目的のためにデマンド型乗合バスの運行を行う、タクシー事業者へ補助金を交付している。
利用者はドアツードア方式で自宅の前から目的地まで移動することが可能。
運行範囲は町内全域となっており、買い物、通院、観光などどんな用途でも利用可能</t>
  </si>
  <si>
    <t>株式会社ヒノヤタクシー</t>
    <rPh sb="0" eb="4">
      <t>カブ</t>
    </rPh>
    <phoneticPr fontId="1"/>
  </si>
  <si>
    <t>企画総務部　企画課
総合政策係
019-672-6884</t>
    <rPh sb="0" eb="2">
      <t>キカク</t>
    </rPh>
    <rPh sb="2" eb="4">
      <t>ソウム</t>
    </rPh>
    <rPh sb="4" eb="5">
      <t>ブ</t>
    </rPh>
    <rPh sb="6" eb="9">
      <t>キカクカ</t>
    </rPh>
    <rPh sb="10" eb="12">
      <t>ソウゴウ</t>
    </rPh>
    <rPh sb="12" eb="14">
      <t>セイサク</t>
    </rPh>
    <rPh sb="14" eb="15">
      <t>カカリ</t>
    </rPh>
    <phoneticPr fontId="1"/>
  </si>
  <si>
    <t>金ケ崎町</t>
    <rPh sb="0" eb="4">
      <t>カネガサキチョウ</t>
    </rPh>
    <phoneticPr fontId="1"/>
  </si>
  <si>
    <t>田園バス運行事業</t>
  </si>
  <si>
    <t>通院、買い物等のための交通手段を確保するため田園バスを運行している交通事業者へ運行に係る経費を補助。</t>
  </si>
  <si>
    <t>町ＨＰ
https://www.town.kanegasaki.iwate.jp/docs/2017072100611/</t>
  </si>
  <si>
    <t>都市建設課
0197-42-2111</t>
  </si>
  <si>
    <t>買物弱者支援というよりも高齢者ドライバーによる交通事故を防ぐことを目的に、運転免許証を自主返納した70歳以上の方にタクシーチケット（10,000円分/1回かぎり）を交付している事業であるが、タクシーチケットの交付を受けた者は、自家用車の代わりにタクシーを利用して買物や通院に利用している。</t>
  </si>
  <si>
    <t>生活環境課
消防交通係
0197-42-2111</t>
  </si>
  <si>
    <t>岩手県</t>
  </si>
  <si>
    <t>金ケ崎町</t>
  </si>
  <si>
    <t>金ケ崎町福祉タクシー事業</t>
  </si>
  <si>
    <t>75歳以上のみで構成される高齢者世帯及び重度障がい者（身体1・２級、療育Ａ、精神1級）で、非課税世帯の者を対象にタクシー券を交付する。（申請月から１月２枚計算で交付（最大24枚/年）。１枚につき初乗運賃分を助成。１回の利用枚数上限なし）
【活用イメージ】タクシーを利用しての買物</t>
  </si>
  <si>
    <t>町ＨＰ
https://www.town.kanegasaki.iwate.jp/docs/2017072100895/</t>
  </si>
  <si>
    <t>保健福祉センター
0197-44-4560</t>
  </si>
  <si>
    <t>金ケ崎町福祉有償運送利用助成事業</t>
  </si>
  <si>
    <t>買物支援というよりも通所・通院支援が主</t>
    <rPh sb="0" eb="2">
      <t>カイモノ</t>
    </rPh>
    <rPh sb="2" eb="4">
      <t>シエン</t>
    </rPh>
    <rPh sb="10" eb="12">
      <t>ツウショ</t>
    </rPh>
    <rPh sb="13" eb="15">
      <t>ツウイン</t>
    </rPh>
    <rPh sb="15" eb="17">
      <t>シエン</t>
    </rPh>
    <rPh sb="18" eb="19">
      <t>シュ</t>
    </rPh>
    <phoneticPr fontId="1"/>
  </si>
  <si>
    <t>町内社会福祉法人が行う福祉有償運送の利用者のうち、要介護３以上の在宅利用者を対象に利用料の1/2（上限1,500円/月）を助成する。
【活用イメージ】買物支援というよりも通所・通院支援が主</t>
  </si>
  <si>
    <t>町内社会福祉法人</t>
    <rPh sb="0" eb="2">
      <t>チョウナイ</t>
    </rPh>
    <rPh sb="2" eb="4">
      <t>シャカイ</t>
    </rPh>
    <rPh sb="4" eb="6">
      <t>フクシ</t>
    </rPh>
    <rPh sb="6" eb="8">
      <t>ホウジン</t>
    </rPh>
    <phoneticPr fontId="1"/>
  </si>
  <si>
    <t>町ＨＰ
https://www.town.kanegasaki.iwate.jp/docs/2017072100413/</t>
  </si>
  <si>
    <t>金ケ崎町高齢者配食サービス事業補助金</t>
  </si>
  <si>
    <t>社会福祉協議会ＨＰ
https://www.kin-syakyo.jp/chiikifukushi.html</t>
  </si>
  <si>
    <t>平泉町</t>
    <rPh sb="0" eb="3">
      <t>ヒライズミチョウ</t>
    </rPh>
    <phoneticPr fontId="1"/>
  </si>
  <si>
    <t>交通弱者乗車券交付事業</t>
    <rPh sb="0" eb="2">
      <t>コウツウ</t>
    </rPh>
    <rPh sb="2" eb="4">
      <t>ジャクシャ</t>
    </rPh>
    <rPh sb="4" eb="7">
      <t>ジョウシャケン</t>
    </rPh>
    <rPh sb="7" eb="9">
      <t>コウフ</t>
    </rPh>
    <rPh sb="9" eb="11">
      <t>ジギョウ</t>
    </rPh>
    <phoneticPr fontId="3"/>
  </si>
  <si>
    <t>65歳以上で介護保険の介護認定を受けた方、重度障がい者の方、肢体不自由等で単独で交通機関の利用が困難な方に、タクシー料金の一部を助成。（2,000円/月）</t>
  </si>
  <si>
    <t>https://www.town.hiraizumi.iwate.jp/index.cfm/22,820,101,165,html</t>
  </si>
  <si>
    <t>保健センター
0191-46-5571</t>
    <rPh sb="0" eb="2">
      <t>ホケン</t>
    </rPh>
    <phoneticPr fontId="3"/>
  </si>
  <si>
    <t>平泉町</t>
    <rPh sb="0" eb="3">
      <t>ヒライズミチョウ</t>
    </rPh>
    <phoneticPr fontId="3"/>
  </si>
  <si>
    <t>福祉乗車券交付事業</t>
    <rPh sb="0" eb="2">
      <t>フクシ</t>
    </rPh>
    <rPh sb="2" eb="5">
      <t>ジョウシャケン</t>
    </rPh>
    <rPh sb="5" eb="7">
      <t>コウフ</t>
    </rPh>
    <rPh sb="7" eb="9">
      <t>ジギョウ</t>
    </rPh>
    <phoneticPr fontId="3"/>
  </si>
  <si>
    <t>在宅の精神障害者の社会参加を進めるため、精神保健福祉手帳1級に該当する方、精神障害を理由に障害基礎年金1級を受給している方（施設に入所している方や手帳交付者で自動車税の減免を受けている方は対象外）に福祉乗車券を交付し、タクシーまたはバス料金の一部を助成。（1,200円/月）</t>
    <rPh sb="96" eb="97">
      <t>ガイ</t>
    </rPh>
    <phoneticPr fontId="3"/>
  </si>
  <si>
    <t>https://www.town.hiraizumi.iwate.jp/index.cfm/22,863,106,185,html</t>
  </si>
  <si>
    <t>おおむね65歳以上の単身世帯、高齢者のみの世帯並びに身体障害者で、老衰、心身の障害等により食事調理が困難な方に対し、定期的に訪問して食事を提供する。（450円/1食）</t>
    <rPh sb="53" eb="54">
      <t>カタ</t>
    </rPh>
    <rPh sb="81" eb="82">
      <t>ショク</t>
    </rPh>
    <phoneticPr fontId="3"/>
  </si>
  <si>
    <t>自治体,_x000D_
社会福祉協議会,</t>
  </si>
  <si>
    <t>岩泉町</t>
    <rPh sb="0" eb="3">
      <t>イワイズミチョウ</t>
    </rPh>
    <phoneticPr fontId="1"/>
  </si>
  <si>
    <t>路線バス高齢者利用促進事業補助金</t>
    <rPh sb="0" eb="2">
      <t>ロセン</t>
    </rPh>
    <rPh sb="4" eb="7">
      <t>コウレイシャ</t>
    </rPh>
    <rPh sb="7" eb="11">
      <t>リヨウソクシン</t>
    </rPh>
    <rPh sb="11" eb="13">
      <t>ジギョウ</t>
    </rPh>
    <rPh sb="13" eb="16">
      <t>ホジョキン</t>
    </rPh>
    <phoneticPr fontId="1"/>
  </si>
  <si>
    <t>直接的な買い物弱者への支援策ではないが、65歳以上の町民を対象に実質的にバスの運賃が半額になる割引を実施。
町民バス割引証を提示することで回数券を半額で購入。
広域路線の早坂高原線と田老小本線は降車時に割引証を提示すると発行される証明書を役場に提出することで料金の半額分を補助。</t>
    <rPh sb="0" eb="3">
      <t>チョクセツテキ</t>
    </rPh>
    <rPh sb="4" eb="5">
      <t>カ</t>
    </rPh>
    <rPh sb="6" eb="9">
      <t>モノジャクシャ</t>
    </rPh>
    <rPh sb="11" eb="14">
      <t>シエンサク</t>
    </rPh>
    <rPh sb="22" eb="25">
      <t>サイイジョウ</t>
    </rPh>
    <rPh sb="26" eb="28">
      <t>チョウミン</t>
    </rPh>
    <rPh sb="29" eb="31">
      <t>タイショウ</t>
    </rPh>
    <rPh sb="32" eb="35">
      <t>ジッシツテキ</t>
    </rPh>
    <rPh sb="39" eb="41">
      <t>ウンチン</t>
    </rPh>
    <rPh sb="42" eb="44">
      <t>ハンガク</t>
    </rPh>
    <rPh sb="47" eb="49">
      <t>ワリビキ</t>
    </rPh>
    <rPh sb="50" eb="52">
      <t>ジッシ</t>
    </rPh>
    <rPh sb="54" eb="56">
      <t>チョウミン</t>
    </rPh>
    <rPh sb="58" eb="61">
      <t>ワリビキショウ</t>
    </rPh>
    <rPh sb="62" eb="64">
      <t>テイジ</t>
    </rPh>
    <rPh sb="69" eb="72">
      <t>カイスウケン</t>
    </rPh>
    <rPh sb="73" eb="75">
      <t>ハンガク</t>
    </rPh>
    <rPh sb="76" eb="78">
      <t>コウニュウ</t>
    </rPh>
    <rPh sb="80" eb="84">
      <t>コウイキロセン</t>
    </rPh>
    <rPh sb="85" eb="90">
      <t>ハヤサカコウゲンセン</t>
    </rPh>
    <rPh sb="91" eb="96">
      <t>タロウオモトセン</t>
    </rPh>
    <rPh sb="97" eb="100">
      <t>コウシャジ</t>
    </rPh>
    <rPh sb="101" eb="104">
      <t>ワリビキショウ</t>
    </rPh>
    <rPh sb="105" eb="107">
      <t>テイジ</t>
    </rPh>
    <rPh sb="110" eb="112">
      <t>ハッコウ</t>
    </rPh>
    <rPh sb="115" eb="118">
      <t>ショウメイショ</t>
    </rPh>
    <rPh sb="119" eb="121">
      <t>ヤクバ</t>
    </rPh>
    <rPh sb="122" eb="124">
      <t>テイシュツ</t>
    </rPh>
    <phoneticPr fontId="1"/>
  </si>
  <si>
    <t>https://www1.g-reiki.net/town.iwaizumi/reiki_honbun/c147RG00000682.html</t>
  </si>
  <si>
    <t>政策推進課政策推進室
0194-22-2111（代表）
内線：405</t>
    <rPh sb="0" eb="5">
      <t>セイサクスイシンカ</t>
    </rPh>
    <rPh sb="5" eb="10">
      <t>セイサクスイシンシツ</t>
    </rPh>
    <rPh sb="24" eb="26">
      <t>ダイヒョウ</t>
    </rPh>
    <rPh sb="28" eb="30">
      <t>ナイセン</t>
    </rPh>
    <phoneticPr fontId="1"/>
  </si>
  <si>
    <t>田野畑村</t>
    <rPh sb="0" eb="4">
      <t>タノハタムラ</t>
    </rPh>
    <phoneticPr fontId="1"/>
  </si>
  <si>
    <t>総合バス運行事業</t>
    <rPh sb="0" eb="2">
      <t>ソウゴウ</t>
    </rPh>
    <rPh sb="4" eb="6">
      <t>ウンコウ</t>
    </rPh>
    <rPh sb="6" eb="8">
      <t>ジギョウ</t>
    </rPh>
    <phoneticPr fontId="1"/>
  </si>
  <si>
    <t>買物弱者の支援と位置付けた事業ではないが、公共交通の利用に不便を感じている地域に対する移動支援策として重要な役割を担う。
時間帯によってスクールバスとしても運行。
村の委託事業で全線無料としている。</t>
    <rPh sb="0" eb="2">
      <t>カイモノ</t>
    </rPh>
    <rPh sb="2" eb="4">
      <t>ジャクシャ</t>
    </rPh>
    <rPh sb="5" eb="7">
      <t>シエン</t>
    </rPh>
    <rPh sb="8" eb="11">
      <t>イチヅ</t>
    </rPh>
    <rPh sb="13" eb="15">
      <t>ジギョウ</t>
    </rPh>
    <rPh sb="21" eb="23">
      <t>コウキョウ</t>
    </rPh>
    <rPh sb="23" eb="25">
      <t>コウツウ</t>
    </rPh>
    <rPh sb="26" eb="28">
      <t>リヨウ</t>
    </rPh>
    <rPh sb="29" eb="31">
      <t>フベン</t>
    </rPh>
    <rPh sb="32" eb="33">
      <t>カン</t>
    </rPh>
    <rPh sb="37" eb="39">
      <t>チイキ</t>
    </rPh>
    <rPh sb="40" eb="41">
      <t>タイ</t>
    </rPh>
    <rPh sb="43" eb="45">
      <t>イドウ</t>
    </rPh>
    <rPh sb="45" eb="47">
      <t>シエン</t>
    </rPh>
    <rPh sb="47" eb="48">
      <t>サク</t>
    </rPh>
    <rPh sb="51" eb="53">
      <t>ジュウヨウ</t>
    </rPh>
    <rPh sb="54" eb="56">
      <t>ヤクワリ</t>
    </rPh>
    <rPh sb="57" eb="58">
      <t>ニナ</t>
    </rPh>
    <rPh sb="61" eb="64">
      <t>ジカンタイ</t>
    </rPh>
    <rPh sb="78" eb="80">
      <t>ウンコウ</t>
    </rPh>
    <rPh sb="82" eb="83">
      <t>ムラ</t>
    </rPh>
    <rPh sb="84" eb="86">
      <t>イタク</t>
    </rPh>
    <rPh sb="86" eb="88">
      <t>ジギョウ</t>
    </rPh>
    <rPh sb="89" eb="91">
      <t>ゼンセン</t>
    </rPh>
    <rPh sb="91" eb="93">
      <t>ムリョウ</t>
    </rPh>
    <phoneticPr fontId="1"/>
  </si>
  <si>
    <t>https://www.vill.tanohata.iwate.jp/kanko/sonnaijumin.html</t>
  </si>
  <si>
    <t>特定政策推進室
0194-34-2111</t>
    <rPh sb="0" eb="2">
      <t>トクテイ</t>
    </rPh>
    <rPh sb="2" eb="4">
      <t>セイサク</t>
    </rPh>
    <rPh sb="4" eb="6">
      <t>スイシン</t>
    </rPh>
    <rPh sb="6" eb="7">
      <t>シツ</t>
    </rPh>
    <phoneticPr fontId="1"/>
  </si>
  <si>
    <t>生活交通対策事業
(予約運行交通)</t>
    <rPh sb="0" eb="2">
      <t>セイカツ</t>
    </rPh>
    <rPh sb="2" eb="4">
      <t>コウツウ</t>
    </rPh>
    <rPh sb="4" eb="6">
      <t>タイサク</t>
    </rPh>
    <rPh sb="6" eb="8">
      <t>ジギョウ</t>
    </rPh>
    <rPh sb="10" eb="12">
      <t>ヨヤク</t>
    </rPh>
    <rPh sb="12" eb="14">
      <t>ウンコウ</t>
    </rPh>
    <rPh sb="14" eb="16">
      <t>コウツウ</t>
    </rPh>
    <phoneticPr fontId="1"/>
  </si>
  <si>
    <t>村内4つのエリアに分けた対象地区を走る乗合交通。
通院等に配慮して自宅まで迎えに来る予約型。
村施設や商店等の主要施設であれば乗り降り可能。
運賃一律(小学生未満、障がい者手帳を提示した方は半額、運行経歴証明書を提示した方は、1日1往復、月5回まで無料)。</t>
  </si>
  <si>
    <t>野田村</t>
    <rPh sb="0" eb="3">
      <t>ノダムラ</t>
    </rPh>
    <phoneticPr fontId="1"/>
  </si>
  <si>
    <t>あづび買い物代行サービス</t>
    <rPh sb="3" eb="4">
      <t>カ</t>
    </rPh>
    <rPh sb="5" eb="8">
      <t>モノダイコウ</t>
    </rPh>
    <phoneticPr fontId="1"/>
  </si>
  <si>
    <t>１回の注文につき500円で村内のお店の買い物を支援する</t>
    <rPh sb="1" eb="2">
      <t>カイ</t>
    </rPh>
    <rPh sb="3" eb="5">
      <t>チュウモン</t>
    </rPh>
    <rPh sb="11" eb="12">
      <t>エン</t>
    </rPh>
    <rPh sb="13" eb="15">
      <t>ソンナイ</t>
    </rPh>
    <rPh sb="17" eb="18">
      <t>ミセ</t>
    </rPh>
    <rPh sb="19" eb="20">
      <t>カ</t>
    </rPh>
    <rPh sb="21" eb="22">
      <t>モノ</t>
    </rPh>
    <rPh sb="23" eb="25">
      <t>シエン</t>
    </rPh>
    <phoneticPr fontId="1"/>
  </si>
  <si>
    <t>保健福祉課（78-2913）</t>
    <rPh sb="0" eb="2">
      <t>ホケン</t>
    </rPh>
    <rPh sb="2" eb="5">
      <t>フクシカ</t>
    </rPh>
    <phoneticPr fontId="1"/>
  </si>
  <si>
    <t>九戸村</t>
    <rPh sb="0" eb="3">
      <t>クノヘムラ</t>
    </rPh>
    <phoneticPr fontId="1"/>
  </si>
  <si>
    <t>デマンド交通運行事業</t>
    <rPh sb="4" eb="10">
      <t>コウツウウンコウジギョウ</t>
    </rPh>
    <phoneticPr fontId="1"/>
  </si>
  <si>
    <t>デマンドバス運行補助</t>
    <rPh sb="6" eb="8">
      <t>ウンコウ</t>
    </rPh>
    <rPh sb="8" eb="10">
      <t>ホジョ</t>
    </rPh>
    <phoneticPr fontId="1"/>
  </si>
  <si>
    <t>　従来の路線バスからの切り替えに合わせ、スーパーやホームセンターなども新たに乗降場所とし、買物弱者の足を確保。
　小学生以下及び75歳以上の高齢者は無料、それ以外は100円。
　運行に係る経費についてバス会社に補助金を交付。</t>
    <rPh sb="1" eb="3">
      <t>ジュウライ</t>
    </rPh>
    <rPh sb="4" eb="6">
      <t>ロセン</t>
    </rPh>
    <rPh sb="11" eb="12">
      <t>キ</t>
    </rPh>
    <rPh sb="13" eb="14">
      <t>カ</t>
    </rPh>
    <rPh sb="16" eb="17">
      <t>ア</t>
    </rPh>
    <rPh sb="24" eb="25">
      <t>アシ</t>
    </rPh>
    <rPh sb="26" eb="28">
      <t>カクホ</t>
    </rPh>
    <rPh sb="35" eb="36">
      <t>アラ</t>
    </rPh>
    <rPh sb="38" eb="40">
      <t>ジョウコウ</t>
    </rPh>
    <rPh sb="40" eb="42">
      <t>バショ</t>
    </rPh>
    <rPh sb="43" eb="46">
      <t>サイイジョウ</t>
    </rPh>
    <rPh sb="47" eb="50">
      <t>コウレイシャ</t>
    </rPh>
    <rPh sb="51" eb="53">
      <t>ムリョウ</t>
    </rPh>
    <rPh sb="62" eb="63">
      <t>エン</t>
    </rPh>
    <rPh sb="64" eb="66">
      <t>ウンコウ</t>
    </rPh>
    <rPh sb="67" eb="68">
      <t>カカ</t>
    </rPh>
    <phoneticPr fontId="1"/>
  </si>
  <si>
    <t>村づくり推進課
0195-43-3272</t>
    <rPh sb="0" eb="1">
      <t>ムラ</t>
    </rPh>
    <rPh sb="4" eb="7">
      <t>スイシンカ</t>
    </rPh>
    <phoneticPr fontId="1"/>
  </si>
  <si>
    <t>タクシー運行維持対策事業</t>
  </si>
  <si>
    <t>タクシー運行補助</t>
    <rPh sb="4" eb="6">
      <t>ウンコウ</t>
    </rPh>
    <rPh sb="6" eb="8">
      <t>ホジョ</t>
    </rPh>
    <phoneticPr fontId="1"/>
  </si>
  <si>
    <t>　上記デマンドバスの運行時間外の交通を補完するため、75歳以上の高齢者を対象に初乗り運賃を除いた運賃分について助成（上限2,000円）運行するタクシー会社に対し、補助金として交付。</t>
    <rPh sb="1" eb="3">
      <t>ジョウキ</t>
    </rPh>
    <rPh sb="10" eb="12">
      <t>ウンコウ</t>
    </rPh>
    <rPh sb="12" eb="14">
      <t>ジカン</t>
    </rPh>
    <rPh sb="14" eb="15">
      <t>ガイ</t>
    </rPh>
    <rPh sb="16" eb="18">
      <t>コウツウ</t>
    </rPh>
    <rPh sb="19" eb="21">
      <t>ホカン</t>
    </rPh>
    <rPh sb="28" eb="31">
      <t>サイイジョウ</t>
    </rPh>
    <rPh sb="32" eb="35">
      <t>コウレイシャ</t>
    </rPh>
    <rPh sb="36" eb="38">
      <t>タイショウ</t>
    </rPh>
    <rPh sb="39" eb="41">
      <t>ハツノ</t>
    </rPh>
    <rPh sb="42" eb="44">
      <t>ウンチン</t>
    </rPh>
    <rPh sb="45" eb="46">
      <t>ノゾ</t>
    </rPh>
    <rPh sb="48" eb="51">
      <t>ウンチンブン</t>
    </rPh>
    <rPh sb="55" eb="57">
      <t>ジョセイ</t>
    </rPh>
    <rPh sb="58" eb="60">
      <t>ジョウゲン</t>
    </rPh>
    <rPh sb="61" eb="66">
      <t>000エン</t>
    </rPh>
    <rPh sb="67" eb="69">
      <t>ウンコウ</t>
    </rPh>
    <rPh sb="75" eb="77">
      <t>ガイシャ</t>
    </rPh>
    <rPh sb="78" eb="79">
      <t>タイ</t>
    </rPh>
    <rPh sb="81" eb="84">
      <t>ホジョキン</t>
    </rPh>
    <rPh sb="87" eb="89">
      <t>コウフ</t>
    </rPh>
    <phoneticPr fontId="1"/>
  </si>
  <si>
    <t>　高齢者の低栄養による心身状況の悪化を防ぐため、栄養バランスの取れた食事の提供を行うとともに、見守りと栄養指導を行い自立した生活を支援する。</t>
    <rPh sb="1" eb="4">
      <t>コウレイシャ</t>
    </rPh>
    <rPh sb="5" eb="8">
      <t>テイエイヨウ</t>
    </rPh>
    <rPh sb="11" eb="15">
      <t>シンシンジョウキョウ</t>
    </rPh>
    <rPh sb="16" eb="18">
      <t>アッカ</t>
    </rPh>
    <rPh sb="19" eb="20">
      <t>フセ</t>
    </rPh>
    <rPh sb="24" eb="26">
      <t>エイヨウ</t>
    </rPh>
    <rPh sb="31" eb="32">
      <t>ト</t>
    </rPh>
    <rPh sb="34" eb="36">
      <t>ショクジ</t>
    </rPh>
    <rPh sb="37" eb="39">
      <t>テイキョウ</t>
    </rPh>
    <rPh sb="40" eb="41">
      <t>オコナ</t>
    </rPh>
    <rPh sb="47" eb="49">
      <t>ミマモ</t>
    </rPh>
    <phoneticPr fontId="1"/>
  </si>
  <si>
    <t>保健福祉課
0195-42-2113</t>
    <rPh sb="0" eb="5">
      <t>ホケンフクシカ</t>
    </rPh>
    <phoneticPr fontId="1"/>
  </si>
  <si>
    <t>岩手県</t>
    <rPh sb="0" eb="3">
      <t>イワテケン</t>
    </rPh>
    <phoneticPr fontId="11"/>
  </si>
  <si>
    <t>一戸町</t>
    <rPh sb="0" eb="3">
      <t>イチノヘマチ</t>
    </rPh>
    <phoneticPr fontId="11"/>
  </si>
  <si>
    <t>買物弱者支援に特化した事業ではないが、公共交通機関を補完して町民の移動手段を確保する目的で、利用者の自宅や指定場所から目的地までを乗り合いで送迎するデマンド交通を、町の委託事業として運行している。</t>
  </si>
  <si>
    <t>有限責任事業組合一戸デマンド交通</t>
  </si>
  <si>
    <t>https://www.town.ichinohe.iwate.jp/soshikikarasagasu/seisakukikakuka/kokyokotsu/2373.html</t>
  </si>
  <si>
    <t>政策企画部政策企画課
0195-33-4851</t>
  </si>
  <si>
    <t>宮城県</t>
    <phoneticPr fontId="1"/>
  </si>
  <si>
    <t>塩竈市</t>
    <rPh sb="0" eb="3">
      <t>シオガマシ</t>
    </rPh>
    <phoneticPr fontId="1"/>
  </si>
  <si>
    <t>買物支援マップ・リスト</t>
    <rPh sb="0" eb="2">
      <t>カイモノ</t>
    </rPh>
    <rPh sb="2" eb="4">
      <t>シエン</t>
    </rPh>
    <phoneticPr fontId="1"/>
  </si>
  <si>
    <t>店舗・事業所の位置、配達に関する詳細情報（配達区域・料金・注文方法・対象商品など）を、マップ・リストとして配付。</t>
    <rPh sb="0" eb="2">
      <t>テンポ</t>
    </rPh>
    <rPh sb="3" eb="6">
      <t>ジギョウショ</t>
    </rPh>
    <rPh sb="7" eb="9">
      <t>イチ</t>
    </rPh>
    <rPh sb="10" eb="12">
      <t>ハイタツ</t>
    </rPh>
    <rPh sb="13" eb="14">
      <t>カン</t>
    </rPh>
    <rPh sb="16" eb="20">
      <t>ショウサイジョウホウ</t>
    </rPh>
    <rPh sb="21" eb="23">
      <t>ハイタツ</t>
    </rPh>
    <rPh sb="23" eb="25">
      <t>クイキ</t>
    </rPh>
    <rPh sb="26" eb="28">
      <t>リョウキン</t>
    </rPh>
    <rPh sb="29" eb="33">
      <t>チュウモンホウホウ</t>
    </rPh>
    <rPh sb="34" eb="38">
      <t>タイショウショウヒン</t>
    </rPh>
    <rPh sb="53" eb="55">
      <t>ハイフ</t>
    </rPh>
    <phoneticPr fontId="1"/>
  </si>
  <si>
    <t>自治体,_x000D_
事業者,</t>
  </si>
  <si>
    <t>https://www.city.shiogama.miyagi.jp/soshiki/12/31165.html</t>
  </si>
  <si>
    <t>塩竈市福祉子ども未来部高齢福祉課</t>
    <rPh sb="0" eb="3">
      <t>シオガマシ</t>
    </rPh>
    <rPh sb="3" eb="5">
      <t>フクシ</t>
    </rPh>
    <rPh sb="5" eb="6">
      <t>コ</t>
    </rPh>
    <rPh sb="8" eb="11">
      <t>ミライブ</t>
    </rPh>
    <rPh sb="11" eb="16">
      <t>コウレイフクシカ</t>
    </rPh>
    <phoneticPr fontId="1"/>
  </si>
  <si>
    <t>宮城県</t>
    <rPh sb="0" eb="3">
      <t>ミヤギケン</t>
    </rPh>
    <phoneticPr fontId="1"/>
  </si>
  <si>
    <t>ひとり暮らし高齢者等に対して、週2回を限度に配食サービスを実施し、併せて安否確認を行う。民間事業者に委託、１食あたり助成額350円。</t>
    <rPh sb="3" eb="4">
      <t>グ</t>
    </rPh>
    <rPh sb="6" eb="9">
      <t>コウレイシャ</t>
    </rPh>
    <rPh sb="9" eb="10">
      <t>トウ</t>
    </rPh>
    <rPh sb="11" eb="12">
      <t>タイ</t>
    </rPh>
    <rPh sb="15" eb="16">
      <t>シュウ</t>
    </rPh>
    <rPh sb="17" eb="18">
      <t>カイ</t>
    </rPh>
    <rPh sb="19" eb="21">
      <t>ゲンド</t>
    </rPh>
    <rPh sb="22" eb="24">
      <t>ハイショク</t>
    </rPh>
    <rPh sb="29" eb="31">
      <t>ジッシ</t>
    </rPh>
    <rPh sb="33" eb="34">
      <t>アワ</t>
    </rPh>
    <rPh sb="36" eb="38">
      <t>アンピ</t>
    </rPh>
    <rPh sb="38" eb="40">
      <t>カクニン</t>
    </rPh>
    <rPh sb="41" eb="42">
      <t>オコナ</t>
    </rPh>
    <rPh sb="44" eb="46">
      <t>ミンカン</t>
    </rPh>
    <rPh sb="46" eb="49">
      <t>ジギョウシャ</t>
    </rPh>
    <rPh sb="50" eb="52">
      <t>イタク</t>
    </rPh>
    <rPh sb="54" eb="55">
      <t>ショク</t>
    </rPh>
    <rPh sb="58" eb="60">
      <t>ジョセイ</t>
    </rPh>
    <rPh sb="60" eb="61">
      <t>ガク</t>
    </rPh>
    <rPh sb="64" eb="65">
      <t>エン</t>
    </rPh>
    <phoneticPr fontId="1"/>
  </si>
  <si>
    <t>https://www.city.shiogama.miyagi.jp/soshiki/12/1912.html</t>
  </si>
  <si>
    <t>白石市</t>
    <rPh sb="0" eb="3">
      <t>シロイシシ</t>
    </rPh>
    <phoneticPr fontId="1"/>
  </si>
  <si>
    <t>白石市高齢者等地域ささえ愛互助活動支援事業</t>
  </si>
  <si>
    <t>有償ボランティアによる移動支援サービス</t>
    <rPh sb="0" eb="2">
      <t>ユウショウ</t>
    </rPh>
    <rPh sb="11" eb="13">
      <t>イドウ</t>
    </rPh>
    <rPh sb="13" eb="15">
      <t>シエン</t>
    </rPh>
    <phoneticPr fontId="1"/>
  </si>
  <si>
    <t>https://shiroishi-shakyo.jp/?page_id=88</t>
  </si>
  <si>
    <t>白石市長寿課
（0224-22-1361）</t>
    <rPh sb="0" eb="3">
      <t>シロイシシ</t>
    </rPh>
    <rPh sb="3" eb="5">
      <t>チョウジュ</t>
    </rPh>
    <rPh sb="5" eb="6">
      <t>カ</t>
    </rPh>
    <phoneticPr fontId="1"/>
  </si>
  <si>
    <t>名取市</t>
    <rPh sb="0" eb="3">
      <t>ナトリシ</t>
    </rPh>
    <phoneticPr fontId="1"/>
  </si>
  <si>
    <t>買い物困難者支援事業運営補助金</t>
    <rPh sb="0" eb="1">
      <t>カ</t>
    </rPh>
    <rPh sb="2" eb="3">
      <t>モノ</t>
    </rPh>
    <rPh sb="3" eb="5">
      <t>コンナン</t>
    </rPh>
    <rPh sb="5" eb="6">
      <t>シャ</t>
    </rPh>
    <rPh sb="6" eb="8">
      <t>シエン</t>
    </rPh>
    <rPh sb="8" eb="10">
      <t>ジギョウ</t>
    </rPh>
    <rPh sb="10" eb="12">
      <t>ウンエイ</t>
    </rPh>
    <rPh sb="12" eb="15">
      <t>ホジョキン</t>
    </rPh>
    <phoneticPr fontId="1"/>
  </si>
  <si>
    <t>スーパー等の撤退や高齢化により、日常生活に必要な食料品等の買い物が困難な状況に置かれた地区・高齢者を対象とし、地域の買い物機能の強化及び拡充を図る民間事業者等が行う地域の買い物機能強化の取り組み（移動販売や店舗建設等）に対し、補助するもの。
【新規事業への補助】
補助率1/3　上限1,333千円
【本事業に採択された事業に対する継続補助】
補助率1/2　上限500千円　採択された翌年から2か年</t>
    <phoneticPr fontId="1"/>
  </si>
  <si>
    <t>【お買い物バス】https://www.city.natori.miyagi.jp/page/4329.html
【移動販売】https://www.city.natori.miyagi.jp/page/4269.html</t>
    <rPh sb="2" eb="3">
      <t>カ</t>
    </rPh>
    <rPh sb="4" eb="5">
      <t>モノ</t>
    </rPh>
    <rPh sb="58" eb="60">
      <t>イドウ</t>
    </rPh>
    <rPh sb="60" eb="62">
      <t>ハンバイ</t>
    </rPh>
    <phoneticPr fontId="1"/>
  </si>
  <si>
    <t>企画部政策企画課
022-724-7144</t>
    <rPh sb="0" eb="2">
      <t>キカク</t>
    </rPh>
    <rPh sb="2" eb="3">
      <t>ブ</t>
    </rPh>
    <rPh sb="3" eb="5">
      <t>セイサク</t>
    </rPh>
    <rPh sb="5" eb="7">
      <t>キカク</t>
    </rPh>
    <rPh sb="7" eb="8">
      <t>カ</t>
    </rPh>
    <phoneticPr fontId="1"/>
  </si>
  <si>
    <t>登米市</t>
    <rPh sb="0" eb="3">
      <t>トメシ</t>
    </rPh>
    <phoneticPr fontId="1"/>
  </si>
  <si>
    <t>登米市買い物機能強化
支援事業費</t>
    <rPh sb="0" eb="3">
      <t>トメシ</t>
    </rPh>
    <rPh sb="3" eb="4">
      <t>カ</t>
    </rPh>
    <rPh sb="5" eb="6">
      <t>モノ</t>
    </rPh>
    <rPh sb="6" eb="8">
      <t>キノウ</t>
    </rPh>
    <rPh sb="8" eb="10">
      <t>キョウカ</t>
    </rPh>
    <rPh sb="11" eb="13">
      <t>シエン</t>
    </rPh>
    <rPh sb="13" eb="16">
      <t>ジギョウヒ</t>
    </rPh>
    <phoneticPr fontId="1"/>
  </si>
  <si>
    <t>非公表</t>
    <rPh sb="0" eb="3">
      <t>ヒコウヒョウ</t>
    </rPh>
    <phoneticPr fontId="1"/>
  </si>
  <si>
    <t>タクシー、バス等による送迎,_x000D_
買物支援（代行、送迎、宅配等）、配食サービス,_x000D_
移動販売事業,</t>
  </si>
  <si>
    <t>商業者、商店街による移動販売、宅配、送迎等、環境に合わせた販売手法の宅配を通じた商業機能の許可を支援するため、事業者に県及び市で補助を行う。</t>
    <rPh sb="0" eb="3">
      <t>ショウギョウシャ</t>
    </rPh>
    <rPh sb="4" eb="7">
      <t>ショウテンガイ</t>
    </rPh>
    <rPh sb="10" eb="12">
      <t>イドウ</t>
    </rPh>
    <rPh sb="12" eb="14">
      <t>ハンバイ</t>
    </rPh>
    <rPh sb="15" eb="17">
      <t>タクハイ</t>
    </rPh>
    <rPh sb="18" eb="21">
      <t>ソウゲイトウ</t>
    </rPh>
    <rPh sb="22" eb="24">
      <t>カンキョウ</t>
    </rPh>
    <rPh sb="25" eb="26">
      <t>ア</t>
    </rPh>
    <rPh sb="29" eb="31">
      <t>ハンバイ</t>
    </rPh>
    <rPh sb="31" eb="33">
      <t>シュホウ</t>
    </rPh>
    <rPh sb="34" eb="36">
      <t>タクハイ</t>
    </rPh>
    <rPh sb="37" eb="38">
      <t>ツウ</t>
    </rPh>
    <rPh sb="40" eb="42">
      <t>ショウギョウ</t>
    </rPh>
    <rPh sb="42" eb="44">
      <t>キノウ</t>
    </rPh>
    <rPh sb="45" eb="47">
      <t>キョカ</t>
    </rPh>
    <rPh sb="48" eb="50">
      <t>シエン</t>
    </rPh>
    <rPh sb="55" eb="58">
      <t>ジギョウシャ</t>
    </rPh>
    <rPh sb="59" eb="60">
      <t>ケン</t>
    </rPh>
    <rPh sb="60" eb="61">
      <t>オヨ</t>
    </rPh>
    <rPh sb="62" eb="63">
      <t>シ</t>
    </rPh>
    <rPh sb="64" eb="66">
      <t>ホジョ</t>
    </rPh>
    <rPh sb="67" eb="68">
      <t>オコナ</t>
    </rPh>
    <phoneticPr fontId="1"/>
  </si>
  <si>
    <t>産業経済部
地域ビジネス支援課
0220-34-2706</t>
    <rPh sb="0" eb="5">
      <t>サンギョウケイザイブ</t>
    </rPh>
    <rPh sb="6" eb="8">
      <t>チイキ</t>
    </rPh>
    <rPh sb="12" eb="15">
      <t>シエンカ</t>
    </rPh>
    <phoneticPr fontId="1"/>
  </si>
  <si>
    <t>福祉タクシー利用
助成事業</t>
    <rPh sb="0" eb="2">
      <t>フクシ</t>
    </rPh>
    <rPh sb="6" eb="8">
      <t>リヨウ</t>
    </rPh>
    <rPh sb="9" eb="11">
      <t>ジョセイ</t>
    </rPh>
    <rPh sb="11" eb="13">
      <t>ジギョウ</t>
    </rPh>
    <phoneticPr fontId="1"/>
  </si>
  <si>
    <t>障がい者の社会参加を促進し、福祉の向上を図るため、障がい者（身体・知的・精神）手帳保持者のうち、一定等級以上の方へ１月当たり２千円（500円券を４枚交付）のタクシー利用券を交付する。取得条件として世帯全員が非課税。</t>
    <rPh sb="0" eb="1">
      <t>ショウ</t>
    </rPh>
    <rPh sb="3" eb="4">
      <t>シャ</t>
    </rPh>
    <rPh sb="5" eb="9">
      <t>シャカイサンカ</t>
    </rPh>
    <rPh sb="10" eb="12">
      <t>ソクシン</t>
    </rPh>
    <rPh sb="14" eb="16">
      <t>フクシ</t>
    </rPh>
    <rPh sb="17" eb="19">
      <t>コウジョウ</t>
    </rPh>
    <rPh sb="20" eb="21">
      <t>ハカ</t>
    </rPh>
    <rPh sb="25" eb="26">
      <t>ショウ</t>
    </rPh>
    <rPh sb="28" eb="29">
      <t>シャ</t>
    </rPh>
    <rPh sb="30" eb="32">
      <t>シンタイ</t>
    </rPh>
    <rPh sb="33" eb="35">
      <t>チテキ</t>
    </rPh>
    <rPh sb="36" eb="38">
      <t>セイシン</t>
    </rPh>
    <rPh sb="39" eb="41">
      <t>テチョウ</t>
    </rPh>
    <rPh sb="41" eb="44">
      <t>ホジシャ</t>
    </rPh>
    <rPh sb="48" eb="50">
      <t>イッテイ</t>
    </rPh>
    <rPh sb="50" eb="52">
      <t>トウキュウ</t>
    </rPh>
    <rPh sb="52" eb="54">
      <t>イジョウ</t>
    </rPh>
    <rPh sb="55" eb="56">
      <t>カタ</t>
    </rPh>
    <rPh sb="57" eb="59">
      <t>イチガツ</t>
    </rPh>
    <rPh sb="59" eb="60">
      <t>ア</t>
    </rPh>
    <rPh sb="63" eb="65">
      <t>センエン</t>
    </rPh>
    <rPh sb="69" eb="70">
      <t>エン</t>
    </rPh>
    <rPh sb="70" eb="71">
      <t>ケン</t>
    </rPh>
    <rPh sb="73" eb="74">
      <t>マイ</t>
    </rPh>
    <rPh sb="74" eb="76">
      <t>コウフ</t>
    </rPh>
    <rPh sb="82" eb="85">
      <t>リヨウケン</t>
    </rPh>
    <rPh sb="86" eb="88">
      <t>コウフ</t>
    </rPh>
    <rPh sb="91" eb="93">
      <t>シュトク</t>
    </rPh>
    <rPh sb="93" eb="95">
      <t>ジョウケン</t>
    </rPh>
    <rPh sb="98" eb="100">
      <t>セタイ</t>
    </rPh>
    <rPh sb="100" eb="102">
      <t>ゼンイン</t>
    </rPh>
    <rPh sb="103" eb="106">
      <t>ヒカゼイ</t>
    </rPh>
    <phoneticPr fontId="1"/>
  </si>
  <si>
    <t>https://www.city.tome.miyagi.jp/seikatufukusi/kurashi/fukushi/shogaisha/syogaisiori.html</t>
  </si>
  <si>
    <t>福祉事務所生活福祉課
0220-58-5552</t>
    <rPh sb="0" eb="2">
      <t>フクシ</t>
    </rPh>
    <rPh sb="2" eb="5">
      <t>ジムショ</t>
    </rPh>
    <rPh sb="5" eb="7">
      <t>セイカツ</t>
    </rPh>
    <rPh sb="7" eb="10">
      <t>フクシカ</t>
    </rPh>
    <phoneticPr fontId="1"/>
  </si>
  <si>
    <t>障がい者自動車燃料費
助成事業</t>
    <rPh sb="0" eb="1">
      <t>ショウ</t>
    </rPh>
    <rPh sb="3" eb="4">
      <t>シャ</t>
    </rPh>
    <rPh sb="4" eb="7">
      <t>ジドウシャ</t>
    </rPh>
    <rPh sb="7" eb="10">
      <t>ネンリョウヒ</t>
    </rPh>
    <rPh sb="11" eb="13">
      <t>ジョセイ</t>
    </rPh>
    <rPh sb="13" eb="15">
      <t>ジギョウ</t>
    </rPh>
    <phoneticPr fontId="1"/>
  </si>
  <si>
    <t>障がい者の社会参加を促進し、福祉の向上を図るため、障がい者（身体・知的・精神）手帳保持者のうち、一定等級以上の方へ１月当たり２千円（１千円を２枚交付）の自動車燃料費助成券（ガソリン券）を交付する。取得条件として世帯全員が非課税。</t>
    <rPh sb="0" eb="1">
      <t>ショウ</t>
    </rPh>
    <rPh sb="3" eb="4">
      <t>シャ</t>
    </rPh>
    <rPh sb="5" eb="9">
      <t>シャカイサンカ</t>
    </rPh>
    <rPh sb="10" eb="12">
      <t>ソクシン</t>
    </rPh>
    <rPh sb="14" eb="16">
      <t>フクシ</t>
    </rPh>
    <rPh sb="17" eb="19">
      <t>コウジョウ</t>
    </rPh>
    <rPh sb="20" eb="21">
      <t>ハカ</t>
    </rPh>
    <rPh sb="25" eb="26">
      <t>ショウ</t>
    </rPh>
    <rPh sb="28" eb="29">
      <t>シャ</t>
    </rPh>
    <rPh sb="30" eb="32">
      <t>シンタイ</t>
    </rPh>
    <rPh sb="33" eb="35">
      <t>チテキ</t>
    </rPh>
    <rPh sb="36" eb="38">
      <t>セイシン</t>
    </rPh>
    <rPh sb="39" eb="41">
      <t>テチョウ</t>
    </rPh>
    <rPh sb="41" eb="44">
      <t>ホジシャ</t>
    </rPh>
    <rPh sb="48" eb="50">
      <t>イッテイ</t>
    </rPh>
    <rPh sb="50" eb="52">
      <t>トウキュウ</t>
    </rPh>
    <rPh sb="52" eb="54">
      <t>イジョウ</t>
    </rPh>
    <rPh sb="55" eb="56">
      <t>カタ</t>
    </rPh>
    <rPh sb="58" eb="59">
      <t>ガツ</t>
    </rPh>
    <rPh sb="59" eb="60">
      <t>ア</t>
    </rPh>
    <rPh sb="63" eb="65">
      <t>センエン</t>
    </rPh>
    <rPh sb="67" eb="69">
      <t>センエン</t>
    </rPh>
    <rPh sb="71" eb="72">
      <t>マイ</t>
    </rPh>
    <rPh sb="72" eb="74">
      <t>コウフ</t>
    </rPh>
    <rPh sb="76" eb="79">
      <t>ジドウシャ</t>
    </rPh>
    <rPh sb="79" eb="82">
      <t>ネンリョウヒ</t>
    </rPh>
    <rPh sb="82" eb="84">
      <t>ジョセイ</t>
    </rPh>
    <rPh sb="84" eb="85">
      <t>ケン</t>
    </rPh>
    <rPh sb="90" eb="91">
      <t>ケン</t>
    </rPh>
    <rPh sb="93" eb="95">
      <t>コウフ</t>
    </rPh>
    <rPh sb="98" eb="100">
      <t>シュトク</t>
    </rPh>
    <rPh sb="100" eb="102">
      <t>ジョウケン</t>
    </rPh>
    <rPh sb="105" eb="107">
      <t>セタイ</t>
    </rPh>
    <rPh sb="107" eb="109">
      <t>ゼンイン</t>
    </rPh>
    <rPh sb="110" eb="113">
      <t>ヒカゼイ</t>
    </rPh>
    <phoneticPr fontId="1"/>
  </si>
  <si>
    <t>食事の調理が困難な高齢者などに対し、栄養バランスのとれた食事（お弁当）を自宅へ提供するもの。
１日１食で週３回（月・水・金）を限度とし、お弁当の宅配と同時に安否確認を行う。（１食あたり450円）</t>
    <rPh sb="0" eb="2">
      <t>ショクジ</t>
    </rPh>
    <rPh sb="3" eb="5">
      <t>チョウリ</t>
    </rPh>
    <rPh sb="6" eb="8">
      <t>コンナン</t>
    </rPh>
    <rPh sb="9" eb="12">
      <t>コウレイシャ</t>
    </rPh>
    <rPh sb="15" eb="16">
      <t>タイ</t>
    </rPh>
    <rPh sb="18" eb="20">
      <t>エイヨウ</t>
    </rPh>
    <rPh sb="28" eb="30">
      <t>ショクジ</t>
    </rPh>
    <rPh sb="32" eb="34">
      <t>ベントウ</t>
    </rPh>
    <rPh sb="36" eb="38">
      <t>ジタク</t>
    </rPh>
    <rPh sb="39" eb="41">
      <t>テイキョウ</t>
    </rPh>
    <rPh sb="48" eb="49">
      <t>ニチ</t>
    </rPh>
    <rPh sb="50" eb="51">
      <t>ショク</t>
    </rPh>
    <rPh sb="52" eb="53">
      <t>シュウ</t>
    </rPh>
    <rPh sb="54" eb="55">
      <t>カイ</t>
    </rPh>
    <rPh sb="56" eb="57">
      <t>ガツ</t>
    </rPh>
    <rPh sb="58" eb="59">
      <t>スイ</t>
    </rPh>
    <rPh sb="60" eb="61">
      <t>キン</t>
    </rPh>
    <rPh sb="63" eb="65">
      <t>ゲンド</t>
    </rPh>
    <rPh sb="69" eb="71">
      <t>ベントウ</t>
    </rPh>
    <rPh sb="72" eb="74">
      <t>タクハイ</t>
    </rPh>
    <rPh sb="75" eb="77">
      <t>ドウジ</t>
    </rPh>
    <rPh sb="78" eb="80">
      <t>アンピ</t>
    </rPh>
    <rPh sb="80" eb="82">
      <t>カクニン</t>
    </rPh>
    <rPh sb="83" eb="84">
      <t>オコナ</t>
    </rPh>
    <rPh sb="88" eb="89">
      <t>ショク</t>
    </rPh>
    <rPh sb="95" eb="96">
      <t>エン</t>
    </rPh>
    <phoneticPr fontId="1"/>
  </si>
  <si>
    <t>https://www.city.tome.miyagi.jp/chojyukaigo/kurashi/fukushi/koresha/kaigoshien/haisyoku.html</t>
  </si>
  <si>
    <t>福祉事務所長寿介護課
0220-58-5551</t>
    <rPh sb="0" eb="5">
      <t>フクシジムショ</t>
    </rPh>
    <rPh sb="5" eb="10">
      <t>チョウジュカイゴカ</t>
    </rPh>
    <phoneticPr fontId="1"/>
  </si>
  <si>
    <t>七ヶ宿町</t>
    <rPh sb="0" eb="4">
      <t>シチカシュクマチ</t>
    </rPh>
    <phoneticPr fontId="1"/>
  </si>
  <si>
    <t>便利屋商店事業</t>
    <rPh sb="0" eb="5">
      <t>ベンリヤショウテン</t>
    </rPh>
    <rPh sb="5" eb="7">
      <t>ジギョウ</t>
    </rPh>
    <phoneticPr fontId="1"/>
  </si>
  <si>
    <t>ガソリンスタンド内に便利屋商店を運営（日用品取扱い）、町内を移動販売車で巡回し食料品等を販売（月曜日から金曜日）</t>
    <rPh sb="8" eb="9">
      <t>ナイ</t>
    </rPh>
    <rPh sb="10" eb="15">
      <t>ベンリヤショウテン</t>
    </rPh>
    <rPh sb="16" eb="18">
      <t>ウンエイ</t>
    </rPh>
    <rPh sb="19" eb="22">
      <t>ニチヨウヒン</t>
    </rPh>
    <rPh sb="22" eb="23">
      <t>ト</t>
    </rPh>
    <rPh sb="23" eb="24">
      <t>アツカ</t>
    </rPh>
    <rPh sb="27" eb="29">
      <t>チョウナイ</t>
    </rPh>
    <rPh sb="30" eb="35">
      <t>イドウハンバイシャ</t>
    </rPh>
    <rPh sb="36" eb="38">
      <t>ジュンカイ</t>
    </rPh>
    <rPh sb="39" eb="43">
      <t>ショクリョウヒントウ</t>
    </rPh>
    <rPh sb="44" eb="46">
      <t>ハンバイ</t>
    </rPh>
    <rPh sb="47" eb="50">
      <t>ゲツヨウヒ</t>
    </rPh>
    <rPh sb="52" eb="55">
      <t>キンヨウビ</t>
    </rPh>
    <phoneticPr fontId="1"/>
  </si>
  <si>
    <t>https://7kashuku.jp/nanairo-hiroba/</t>
  </si>
  <si>
    <t>ふるさと振興課
（0224-37-2177）</t>
    <rPh sb="4" eb="7">
      <t>シンコウカ</t>
    </rPh>
    <phoneticPr fontId="1"/>
  </si>
  <si>
    <t>涌谷町</t>
    <rPh sb="0" eb="3">
      <t>ワクヤチョウ</t>
    </rPh>
    <phoneticPr fontId="1"/>
  </si>
  <si>
    <t>町民バス運行事業</t>
  </si>
  <si>
    <t>タクシー、バス等による送迎,_x000D_
買物支援（代行、送迎、宅配等）、配食サービス,_x000D_
その他,</t>
  </si>
  <si>
    <t>買物弱者の支援と位置付けた事業ではないが、公共交通空白地域の解消と買い物や通院などの日常生活の足を確保するため、町が主体となり、町民バスを運行している。</t>
  </si>
  <si>
    <t>https://www.town.wakuya.miyagi.jp/kurashi/sekatsu/kotsu/basu.html</t>
  </si>
  <si>
    <t>企画財政課
0229-43-2112</t>
  </si>
  <si>
    <t>高齢免許返納者タクシー助成事業</t>
    <rPh sb="0" eb="2">
      <t>コウレイ</t>
    </rPh>
    <rPh sb="2" eb="4">
      <t>メンキョ</t>
    </rPh>
    <rPh sb="4" eb="6">
      <t>ヘンノウ</t>
    </rPh>
    <rPh sb="6" eb="7">
      <t>シャ</t>
    </rPh>
    <rPh sb="11" eb="13">
      <t>ジョセイ</t>
    </rPh>
    <rPh sb="13" eb="15">
      <t>ジギョウ</t>
    </rPh>
    <phoneticPr fontId="1"/>
  </si>
  <si>
    <t>タクシー、バス等による送迎,_x000D_
住民への交通費交付,_x000D_
買物支援（代行、送迎、宅配等）、配食サービス,_x000D_
その他,</t>
  </si>
  <si>
    <t>買物弱者の支援と位置付けた事業ではないが、町内に居住する65歳以上の運転免許自主返納者にタクシー券の助成を行う。</t>
    <rPh sb="21" eb="23">
      <t>チョウナイ</t>
    </rPh>
    <rPh sb="24" eb="26">
      <t>キョジュウ</t>
    </rPh>
    <rPh sb="30" eb="31">
      <t>サイ</t>
    </rPh>
    <rPh sb="31" eb="33">
      <t>イジョウ</t>
    </rPh>
    <rPh sb="34" eb="36">
      <t>ウンテン</t>
    </rPh>
    <rPh sb="36" eb="38">
      <t>メンキョ</t>
    </rPh>
    <rPh sb="38" eb="40">
      <t>ジシュ</t>
    </rPh>
    <rPh sb="40" eb="42">
      <t>ヘンノウ</t>
    </rPh>
    <rPh sb="42" eb="43">
      <t>シャ</t>
    </rPh>
    <rPh sb="48" eb="49">
      <t>ケン</t>
    </rPh>
    <rPh sb="50" eb="52">
      <t>ジョセイ</t>
    </rPh>
    <rPh sb="53" eb="54">
      <t>オコナ</t>
    </rPh>
    <phoneticPr fontId="1"/>
  </si>
  <si>
    <t>https://www.town.wakuya.miyagi.jp/kurashi/taxijosei.html</t>
  </si>
  <si>
    <t>おらほの支えあい企業</t>
  </si>
  <si>
    <t>社会福祉協議会が、困りごとを抱えた方と「おらほの支えあい企業」に登録している事業所をつないでいる。
商品の配達、移動販売車の他、訪問理美容や見守り活動を実施している事業所（企業）が登録している。</t>
  </si>
  <si>
    <t>暮らしの足確保支援事業「マイ時刻表」の作成</t>
  </si>
  <si>
    <t>町民バスを利用する一人ひとりに必要な情報（自宅近くのバス停・目的地最寄りのバス停・発着時間）のみを記載し、自分専用の時刻表をボランティアの方に作成してもらう。</t>
  </si>
  <si>
    <t>南三陸町</t>
    <rPh sb="0" eb="4">
      <t>ミナミサンリクチョウ</t>
    </rPh>
    <phoneticPr fontId="1"/>
  </si>
  <si>
    <t>南三陸町おらほのまちづくり支援事業</t>
    <rPh sb="0" eb="4">
      <t>ミナミサンリクチョウ</t>
    </rPh>
    <rPh sb="13" eb="15">
      <t>シエン</t>
    </rPh>
    <rPh sb="15" eb="17">
      <t>ジギョウ</t>
    </rPh>
    <phoneticPr fontId="1"/>
  </si>
  <si>
    <t>買物弱者に特化した事業ではないが参加と協働が活発なまちづくりを推進するため、地域住民が車を共同で利用することにより、住民同士がお互いに助け合う地域づくりを目的に、買い物ツアー活動や外出支援活動などを実施する団体等へも支援を実施している。</t>
    <rPh sb="0" eb="2">
      <t>カイモノ</t>
    </rPh>
    <rPh sb="2" eb="4">
      <t>ジャクシャ</t>
    </rPh>
    <rPh sb="5" eb="7">
      <t>トッカ</t>
    </rPh>
    <rPh sb="9" eb="11">
      <t>ジギョウ</t>
    </rPh>
    <rPh sb="16" eb="18">
      <t>サンカ</t>
    </rPh>
    <rPh sb="19" eb="21">
      <t>キョウドウ</t>
    </rPh>
    <rPh sb="22" eb="24">
      <t>カッパツ</t>
    </rPh>
    <rPh sb="31" eb="33">
      <t>スイシン</t>
    </rPh>
    <rPh sb="38" eb="40">
      <t>チイキ</t>
    </rPh>
    <rPh sb="40" eb="42">
      <t>ジュウミン</t>
    </rPh>
    <rPh sb="43" eb="44">
      <t>クルマ</t>
    </rPh>
    <rPh sb="45" eb="47">
      <t>キョウドウ</t>
    </rPh>
    <rPh sb="48" eb="50">
      <t>リヨウ</t>
    </rPh>
    <rPh sb="58" eb="60">
      <t>ジュウミン</t>
    </rPh>
    <rPh sb="60" eb="62">
      <t>ドウシ</t>
    </rPh>
    <rPh sb="64" eb="65">
      <t>タガ</t>
    </rPh>
    <rPh sb="67" eb="68">
      <t>タス</t>
    </rPh>
    <rPh sb="69" eb="70">
      <t>ア</t>
    </rPh>
    <rPh sb="71" eb="73">
      <t>チイキ</t>
    </rPh>
    <rPh sb="77" eb="79">
      <t>モクテキ</t>
    </rPh>
    <rPh sb="81" eb="82">
      <t>カ</t>
    </rPh>
    <rPh sb="83" eb="84">
      <t>モノ</t>
    </rPh>
    <rPh sb="87" eb="89">
      <t>カツドウ</t>
    </rPh>
    <rPh sb="90" eb="92">
      <t>ガイシュツ</t>
    </rPh>
    <rPh sb="92" eb="94">
      <t>シエン</t>
    </rPh>
    <rPh sb="94" eb="96">
      <t>カツドウ</t>
    </rPh>
    <rPh sb="99" eb="101">
      <t>ジッシ</t>
    </rPh>
    <rPh sb="103" eb="105">
      <t>ダンタイ</t>
    </rPh>
    <rPh sb="105" eb="106">
      <t>ナド</t>
    </rPh>
    <rPh sb="108" eb="110">
      <t>シエン</t>
    </rPh>
    <rPh sb="111" eb="113">
      <t>ジッシ</t>
    </rPh>
    <phoneticPr fontId="1"/>
  </si>
  <si>
    <t>任意団体</t>
    <rPh sb="0" eb="2">
      <t>ニンイ</t>
    </rPh>
    <rPh sb="2" eb="4">
      <t>ダンタイ</t>
    </rPh>
    <phoneticPr fontId="1"/>
  </si>
  <si>
    <t>企画課企画情報係
0226-46-1371</t>
    <rPh sb="0" eb="2">
      <t>キカク</t>
    </rPh>
    <rPh sb="2" eb="3">
      <t>カ</t>
    </rPh>
    <rPh sb="3" eb="5">
      <t>キカク</t>
    </rPh>
    <rPh sb="5" eb="7">
      <t>ジョウホウ</t>
    </rPh>
    <rPh sb="7" eb="8">
      <t>ガカリ</t>
    </rPh>
    <phoneticPr fontId="1"/>
  </si>
  <si>
    <t>秋田県</t>
    <rPh sb="0" eb="3">
      <t>アキタケン</t>
    </rPh>
    <phoneticPr fontId="1"/>
  </si>
  <si>
    <t>秋田市</t>
    <rPh sb="0" eb="3">
      <t>アキタシ</t>
    </rPh>
    <phoneticPr fontId="1"/>
  </si>
  <si>
    <t>買物タクシー事業</t>
    <rPh sb="0" eb="2">
      <t>カイモノ</t>
    </rPh>
    <rPh sb="6" eb="8">
      <t>ジギョウ</t>
    </rPh>
    <phoneticPr fontId="1"/>
  </si>
  <si>
    <t>買物弱者の支援と位置付けた事業ではないが、公共交通の利用に不便を感じている地域に対する移動支援策として、対象地区と近隣の提携スーパー間をタクシー車両で結ぶ「買物タクシー」を運行。</t>
  </si>
  <si>
    <t>事業実施主体は市であるが、タクシー事業者へ負担金を交付し運行を依頼している。</t>
    <rPh sb="0" eb="2">
      <t>ジギョウ</t>
    </rPh>
    <rPh sb="2" eb="4">
      <t>ジッシ</t>
    </rPh>
    <rPh sb="4" eb="6">
      <t>シュタイ</t>
    </rPh>
    <rPh sb="7" eb="8">
      <t>シ</t>
    </rPh>
    <rPh sb="17" eb="20">
      <t>ジギョウシャ</t>
    </rPh>
    <rPh sb="21" eb="23">
      <t>フタン</t>
    </rPh>
    <rPh sb="23" eb="24">
      <t>キン</t>
    </rPh>
    <rPh sb="25" eb="27">
      <t>コウフ</t>
    </rPh>
    <rPh sb="28" eb="30">
      <t>ウンコウ</t>
    </rPh>
    <rPh sb="31" eb="33">
      <t>イライ</t>
    </rPh>
    <phoneticPr fontId="1"/>
  </si>
  <si>
    <t>https://www.city.akita.lg.jp/kurashi/kotsu/1007422/1035723/index.html</t>
  </si>
  <si>
    <t>都市整備部
交通政策課
018-888-5766</t>
    <rPh sb="0" eb="2">
      <t>トシ</t>
    </rPh>
    <rPh sb="2" eb="5">
      <t>セイビブ</t>
    </rPh>
    <rPh sb="6" eb="8">
      <t>コウツウ</t>
    </rPh>
    <rPh sb="8" eb="11">
      <t>セイサクカ</t>
    </rPh>
    <phoneticPr fontId="1"/>
  </si>
  <si>
    <t>由利本荘市</t>
    <rPh sb="0" eb="5">
      <t>ユリホンジョウシ</t>
    </rPh>
    <phoneticPr fontId="1"/>
  </si>
  <si>
    <t>「乗り[逢い]交通」事業補助金</t>
    <rPh sb="1" eb="2">
      <t>ノ</t>
    </rPh>
    <rPh sb="4" eb="5">
      <t>ア</t>
    </rPh>
    <rPh sb="7" eb="9">
      <t>コウツウ</t>
    </rPh>
    <rPh sb="10" eb="12">
      <t>ジギョウ</t>
    </rPh>
    <rPh sb="12" eb="15">
      <t>ホジョキン</t>
    </rPh>
    <phoneticPr fontId="1"/>
  </si>
  <si>
    <t>買物弱者の支援と位置付けた事業ではないが、公共交通の利用に不便を感じている地域に対する移動支援策として、地域が取り組む乗合い交通事業に対し補助金を交付する。</t>
    <phoneticPr fontId="1"/>
  </si>
  <si>
    <t>町内会・自治会等</t>
    <rPh sb="0" eb="3">
      <t>チョウナイカイ</t>
    </rPh>
    <rPh sb="4" eb="7">
      <t>ジチカイ</t>
    </rPh>
    <rPh sb="7" eb="8">
      <t>トウ</t>
    </rPh>
    <phoneticPr fontId="1"/>
  </si>
  <si>
    <t>https://www.city.yurihonjo.lg.jp/1000006/1001989/1004044.html</t>
  </si>
  <si>
    <t>企画振興部地域づくり
推進課
0184-24-6378</t>
    <rPh sb="0" eb="2">
      <t>キカク</t>
    </rPh>
    <rPh sb="2" eb="4">
      <t>シンコウ</t>
    </rPh>
    <rPh sb="4" eb="5">
      <t>ブ</t>
    </rPh>
    <rPh sb="5" eb="7">
      <t>チイキ</t>
    </rPh>
    <rPh sb="11" eb="13">
      <t>スイシン</t>
    </rPh>
    <rPh sb="13" eb="14">
      <t>カ</t>
    </rPh>
    <phoneticPr fontId="1"/>
  </si>
  <si>
    <t>秋田県</t>
    <rPh sb="0" eb="2">
      <t>アキタ</t>
    </rPh>
    <rPh sb="2" eb="3">
      <t>ケン</t>
    </rPh>
    <phoneticPr fontId="1"/>
  </si>
  <si>
    <t>大仙市</t>
    <rPh sb="0" eb="3">
      <t>ダイセンシ</t>
    </rPh>
    <phoneticPr fontId="1"/>
  </si>
  <si>
    <t>南外さいかい市支援</t>
    <rPh sb="0" eb="2">
      <t>ナンガイ</t>
    </rPh>
    <rPh sb="6" eb="7">
      <t>イチ</t>
    </rPh>
    <rPh sb="7" eb="9">
      <t>シエン</t>
    </rPh>
    <phoneticPr fontId="1"/>
  </si>
  <si>
    <t>商店のなくなった周辺集落でミニスーパー運営事業に取り組むNPO法人南外さいかい市に対する支援。具体的には行政財産使用料の減免(店舗用ユニットハウス)や、市と地元中学校との連携事業による当該法人の活動PR支援など。</t>
    <rPh sb="0" eb="2">
      <t>ショウテン</t>
    </rPh>
    <rPh sb="8" eb="10">
      <t>シュウヘン</t>
    </rPh>
    <rPh sb="10" eb="12">
      <t>シュウラク</t>
    </rPh>
    <rPh sb="19" eb="21">
      <t>ウンエイ</t>
    </rPh>
    <rPh sb="21" eb="23">
      <t>ジギョウ</t>
    </rPh>
    <rPh sb="24" eb="25">
      <t>ト</t>
    </rPh>
    <rPh sb="26" eb="27">
      <t>ク</t>
    </rPh>
    <rPh sb="31" eb="33">
      <t>ホウジン</t>
    </rPh>
    <rPh sb="33" eb="35">
      <t>ナンガイ</t>
    </rPh>
    <rPh sb="39" eb="40">
      <t>イチ</t>
    </rPh>
    <rPh sb="41" eb="42">
      <t>タイ</t>
    </rPh>
    <rPh sb="44" eb="46">
      <t>シエン</t>
    </rPh>
    <rPh sb="47" eb="50">
      <t>グタイテキ</t>
    </rPh>
    <rPh sb="52" eb="54">
      <t>ギョウセイ</t>
    </rPh>
    <rPh sb="54" eb="56">
      <t>ザイサン</t>
    </rPh>
    <rPh sb="56" eb="59">
      <t>シヨウリョウ</t>
    </rPh>
    <rPh sb="60" eb="62">
      <t>ゲンメン</t>
    </rPh>
    <rPh sb="63" eb="65">
      <t>テンポ</t>
    </rPh>
    <rPh sb="65" eb="66">
      <t>ヨウ</t>
    </rPh>
    <rPh sb="76" eb="77">
      <t>シ</t>
    </rPh>
    <rPh sb="78" eb="80">
      <t>ジモト</t>
    </rPh>
    <rPh sb="80" eb="83">
      <t>チュウガッコウ</t>
    </rPh>
    <rPh sb="85" eb="87">
      <t>レンケイ</t>
    </rPh>
    <rPh sb="87" eb="89">
      <t>ジギョウ</t>
    </rPh>
    <rPh sb="92" eb="94">
      <t>トウガイ</t>
    </rPh>
    <rPh sb="94" eb="96">
      <t>ホウジン</t>
    </rPh>
    <rPh sb="97" eb="99">
      <t>カツドウ</t>
    </rPh>
    <rPh sb="101" eb="103">
      <t>シエン</t>
    </rPh>
    <phoneticPr fontId="1"/>
  </si>
  <si>
    <t>NPO南外さいかい市</t>
  </si>
  <si>
    <t>https://www.instagram.com/nangai_saikai_ichi/</t>
  </si>
  <si>
    <t>大仙市南外支所
地域活性化推進室　0187742112</t>
    <rPh sb="0" eb="3">
      <t>ダイセンシ</t>
    </rPh>
    <rPh sb="3" eb="5">
      <t>ナンガイ</t>
    </rPh>
    <rPh sb="5" eb="7">
      <t>シショ</t>
    </rPh>
    <rPh sb="8" eb="10">
      <t>チイキ</t>
    </rPh>
    <rPh sb="10" eb="13">
      <t>カッセイカ</t>
    </rPh>
    <rPh sb="13" eb="15">
      <t>スイシン</t>
    </rPh>
    <rPh sb="15" eb="16">
      <t>シツ</t>
    </rPh>
    <phoneticPr fontId="1"/>
  </si>
  <si>
    <t>秋田県</t>
    <rPh sb="0" eb="3">
      <t>アキタケン</t>
    </rPh>
    <phoneticPr fontId="11"/>
  </si>
  <si>
    <t>北秋田市</t>
    <rPh sb="0" eb="4">
      <t>キタアキタシ</t>
    </rPh>
    <phoneticPr fontId="11"/>
  </si>
  <si>
    <t>代替タクシー運行事業補助金</t>
  </si>
  <si>
    <t>通院や買い物等、生活に必要な交通手段の確保のため、自治会・タクシー会社間で契約した代替タクシー運行業務について、（運行経費－運賃収入）を補助</t>
  </si>
  <si>
    <t>総務部総合施策課、0186-62-6606</t>
  </si>
  <si>
    <t>鷹巣市街地循環バス</t>
  </si>
  <si>
    <t>買い物弱者支援のため、鷹巣市街地のスーパーや病院等を循環するバスを運行。バス業者へ運行を委託</t>
  </si>
  <si>
    <t>https://www.city.kitaakita.akita.jp/news/news-94</t>
  </si>
  <si>
    <t>路線バスフリーパス助成金</t>
  </si>
  <si>
    <t>通院、通学や買い物などの市民の日常生活における移動手段である公共交通の利用促進と、利用者の負担軽減を目的に、バス運行事業者が販売する路線バス定期券の購入費の一部を助成</t>
  </si>
  <si>
    <t>https://www.city.kitaakita.akita.jp/archive/p17026</t>
  </si>
  <si>
    <t>食の自立支援事業（配食サービス）</t>
    <rPh sb="0" eb="1">
      <t>ショク</t>
    </rPh>
    <rPh sb="2" eb="4">
      <t>ジリツ</t>
    </rPh>
    <rPh sb="4" eb="6">
      <t>シエン</t>
    </rPh>
    <rPh sb="6" eb="8">
      <t>ジギョウ</t>
    </rPh>
    <rPh sb="9" eb="11">
      <t>ハイショク</t>
    </rPh>
    <phoneticPr fontId="11"/>
  </si>
  <si>
    <t>おおむね65歳以上の高齢世帯等で調理が困難な方に対して栄養バランス等が配慮された食事を提供し食の自立支援を図るとともに、当該利用者の安否確認を行う。</t>
    <rPh sb="6" eb="7">
      <t>サイ</t>
    </rPh>
    <rPh sb="7" eb="9">
      <t>イジョウ</t>
    </rPh>
    <rPh sb="10" eb="12">
      <t>コウレイ</t>
    </rPh>
    <rPh sb="12" eb="14">
      <t>セタイ</t>
    </rPh>
    <rPh sb="14" eb="15">
      <t>トウ</t>
    </rPh>
    <rPh sb="16" eb="18">
      <t>チョウリ</t>
    </rPh>
    <rPh sb="19" eb="21">
      <t>コンナン</t>
    </rPh>
    <rPh sb="22" eb="23">
      <t>カタ</t>
    </rPh>
    <rPh sb="24" eb="25">
      <t>タイ</t>
    </rPh>
    <rPh sb="27" eb="29">
      <t>エイヨウ</t>
    </rPh>
    <rPh sb="33" eb="34">
      <t>トウ</t>
    </rPh>
    <rPh sb="35" eb="37">
      <t>ハイリョ</t>
    </rPh>
    <rPh sb="40" eb="42">
      <t>ショクジ</t>
    </rPh>
    <rPh sb="43" eb="45">
      <t>テイキョウ</t>
    </rPh>
    <rPh sb="46" eb="47">
      <t>ショク</t>
    </rPh>
    <rPh sb="48" eb="50">
      <t>ジリツ</t>
    </rPh>
    <rPh sb="50" eb="52">
      <t>シエン</t>
    </rPh>
    <rPh sb="53" eb="54">
      <t>ハカ</t>
    </rPh>
    <rPh sb="60" eb="62">
      <t>トウガイ</t>
    </rPh>
    <rPh sb="62" eb="65">
      <t>リヨウシャ</t>
    </rPh>
    <rPh sb="66" eb="68">
      <t>アンピ</t>
    </rPh>
    <rPh sb="68" eb="70">
      <t>カクニン</t>
    </rPh>
    <rPh sb="71" eb="72">
      <t>オコナ</t>
    </rPh>
    <phoneticPr fontId="11"/>
  </si>
  <si>
    <t>社会福祉協議会、福祉公社</t>
    <rPh sb="0" eb="2">
      <t>シャカイ</t>
    </rPh>
    <rPh sb="2" eb="4">
      <t>フクシ</t>
    </rPh>
    <rPh sb="4" eb="7">
      <t>キョウギカイ</t>
    </rPh>
    <rPh sb="8" eb="10">
      <t>フクシ</t>
    </rPh>
    <rPh sb="10" eb="12">
      <t>コウシャ</t>
    </rPh>
    <phoneticPr fontId="11"/>
  </si>
  <si>
    <t>健康福祉部高齢福祉課
（0186-62-6639）</t>
  </si>
  <si>
    <t>秋田県</t>
    <rPh sb="0" eb="2">
      <t>アキタ</t>
    </rPh>
    <rPh sb="2" eb="3">
      <t>ケン</t>
    </rPh>
    <phoneticPr fontId="5"/>
  </si>
  <si>
    <t>にかほ市</t>
    <rPh sb="3" eb="4">
      <t>シ</t>
    </rPh>
    <phoneticPr fontId="5"/>
  </si>
  <si>
    <t>にかほ市出前商店街開催事業補助金</t>
    <rPh sb="3" eb="4">
      <t>シ</t>
    </rPh>
    <rPh sb="4" eb="6">
      <t>デマエ</t>
    </rPh>
    <rPh sb="6" eb="9">
      <t>ショウテンガイ</t>
    </rPh>
    <rPh sb="9" eb="11">
      <t>カイサイ</t>
    </rPh>
    <rPh sb="11" eb="13">
      <t>ジギョウ</t>
    </rPh>
    <rPh sb="13" eb="16">
      <t>ホジョキン</t>
    </rPh>
    <phoneticPr fontId="5"/>
  </si>
  <si>
    <t>移動販売事業</t>
  </si>
  <si>
    <t>市内各集落の自治会館等において出前商店街を開催し、「福祉商業機能」を通じて高齢者への買い物の場を提供し生活利便性を向上させることで地域貢献を図る。商業者としては、出前商店街への出店を通じて自店の収益確保並びに消費者とのつながりを構築することにより、持続的な経営を目指す。</t>
  </si>
  <si>
    <t>商工政策課　商工振興班
0184-43-7600</t>
    <rPh sb="0" eb="2">
      <t>ショウコウ</t>
    </rPh>
    <rPh sb="2" eb="4">
      <t>セイサク</t>
    </rPh>
    <rPh sb="4" eb="5">
      <t>カ</t>
    </rPh>
    <rPh sb="6" eb="8">
      <t>ショウコウ</t>
    </rPh>
    <rPh sb="8" eb="10">
      <t>シンコウ</t>
    </rPh>
    <rPh sb="10" eb="11">
      <t>ハン</t>
    </rPh>
    <phoneticPr fontId="5"/>
  </si>
  <si>
    <t>上小阿仁村</t>
    <rPh sb="0" eb="5">
      <t>カミコアニムラ</t>
    </rPh>
    <phoneticPr fontId="1"/>
  </si>
  <si>
    <t>上小阿仁村移動販売事業</t>
  </si>
  <si>
    <t>移動販売車で、生鮮食品及び日常生活用品等の生活必需品を村内の希望者に販売。高齢者や独居世帯の安否確認を含めた支援という役割も同時に担う。</t>
    <rPh sb="0" eb="5">
      <t>イドウハンバイシャ</t>
    </rPh>
    <phoneticPr fontId="1"/>
  </si>
  <si>
    <t>道の駅</t>
    <rPh sb="0" eb="1">
      <t>ミチ</t>
    </rPh>
    <rPh sb="2" eb="3">
      <t>エキ</t>
    </rPh>
    <phoneticPr fontId="1"/>
  </si>
  <si>
    <t xml:space="preserve">https://michinoeki-kamikoani.jp/koani_car/
</t>
    <phoneticPr fontId="1"/>
  </si>
  <si>
    <t>総務課企画班
0186-77-2221</t>
    <rPh sb="0" eb="3">
      <t>ソウムカ</t>
    </rPh>
    <rPh sb="3" eb="6">
      <t>キカクハン</t>
    </rPh>
    <phoneticPr fontId="1"/>
  </si>
  <si>
    <t>大潟村</t>
    <rPh sb="0" eb="3">
      <t>オオガタムラ</t>
    </rPh>
    <phoneticPr fontId="1"/>
  </si>
  <si>
    <t>村内おでかけサポート</t>
    <rPh sb="0" eb="2">
      <t>ソンナイ</t>
    </rPh>
    <phoneticPr fontId="1"/>
  </si>
  <si>
    <t>自宅から村内目的地まで送迎。片道50円
・65歳以上の高齢者のみ世帯・母子・父子世帯・障害者などで自力での異動が困難で、家族の協力が得られない方</t>
    <rPh sb="0" eb="2">
      <t>ジタク</t>
    </rPh>
    <rPh sb="4" eb="9">
      <t>ソンナイモクテキチ</t>
    </rPh>
    <rPh sb="11" eb="13">
      <t>ソウゲイ</t>
    </rPh>
    <rPh sb="14" eb="16">
      <t>カタミチ</t>
    </rPh>
    <rPh sb="18" eb="19">
      <t>エン</t>
    </rPh>
    <rPh sb="23" eb="26">
      <t>サイイジョウ</t>
    </rPh>
    <rPh sb="27" eb="30">
      <t>コウレイシャ</t>
    </rPh>
    <rPh sb="32" eb="34">
      <t>セタイ</t>
    </rPh>
    <rPh sb="35" eb="37">
      <t>ボシ</t>
    </rPh>
    <rPh sb="38" eb="42">
      <t>フシセタイ</t>
    </rPh>
    <rPh sb="43" eb="46">
      <t>ショウガイシャ</t>
    </rPh>
    <rPh sb="49" eb="51">
      <t>ジリキ</t>
    </rPh>
    <rPh sb="53" eb="55">
      <t>イドウ</t>
    </rPh>
    <rPh sb="56" eb="58">
      <t>コンナン</t>
    </rPh>
    <rPh sb="60" eb="62">
      <t>カゾク</t>
    </rPh>
    <rPh sb="63" eb="65">
      <t>キョウリョク</t>
    </rPh>
    <rPh sb="66" eb="67">
      <t>エ</t>
    </rPh>
    <rPh sb="71" eb="72">
      <t>カタ</t>
    </rPh>
    <phoneticPr fontId="1"/>
  </si>
  <si>
    <t>http://member.ogata.or.jp/~syakyo/</t>
  </si>
  <si>
    <t>福祉保健課（0185-45-2114）</t>
    <rPh sb="0" eb="5">
      <t>フクシホケンカ</t>
    </rPh>
    <phoneticPr fontId="1"/>
  </si>
  <si>
    <t>買い物支援サ―ビス</t>
    <rPh sb="0" eb="1">
      <t>カ</t>
    </rPh>
    <rPh sb="2" eb="5">
      <t>モノシエン</t>
    </rPh>
    <phoneticPr fontId="1"/>
  </si>
  <si>
    <t>65歳以上の方へ年2回、貸切バスで周辺のショッピングセンターでの買い物ツアー</t>
    <rPh sb="2" eb="5">
      <t>サイイジョウ</t>
    </rPh>
    <rPh sb="6" eb="7">
      <t>カタ</t>
    </rPh>
    <rPh sb="8" eb="9">
      <t>ネン</t>
    </rPh>
    <rPh sb="10" eb="11">
      <t>カイ</t>
    </rPh>
    <rPh sb="12" eb="14">
      <t>カシキリ</t>
    </rPh>
    <rPh sb="17" eb="19">
      <t>シュウヘン</t>
    </rPh>
    <rPh sb="32" eb="33">
      <t>カ</t>
    </rPh>
    <rPh sb="34" eb="35">
      <t>モノ</t>
    </rPh>
    <phoneticPr fontId="1"/>
  </si>
  <si>
    <t>ひとり暮らしや高齢者世帯、毎日の炊飯が大変になってきた方など、食事の用意が困難な方へ毎週火、金の夕食を配達</t>
    <rPh sb="3" eb="4">
      <t>グ</t>
    </rPh>
    <rPh sb="7" eb="12">
      <t>コウレイシャセタイ</t>
    </rPh>
    <rPh sb="13" eb="15">
      <t>マイニチ</t>
    </rPh>
    <rPh sb="16" eb="18">
      <t>スイハン</t>
    </rPh>
    <rPh sb="19" eb="21">
      <t>タイヘン</t>
    </rPh>
    <rPh sb="27" eb="28">
      <t>カタ</t>
    </rPh>
    <rPh sb="31" eb="33">
      <t>ショクジ</t>
    </rPh>
    <rPh sb="34" eb="36">
      <t>ヨウイ</t>
    </rPh>
    <rPh sb="37" eb="39">
      <t>コンナン</t>
    </rPh>
    <rPh sb="40" eb="41">
      <t>カタ</t>
    </rPh>
    <rPh sb="42" eb="44">
      <t>マイシュウ</t>
    </rPh>
    <rPh sb="44" eb="45">
      <t>カ</t>
    </rPh>
    <rPh sb="46" eb="47">
      <t>キン</t>
    </rPh>
    <rPh sb="48" eb="50">
      <t>ユウショク</t>
    </rPh>
    <rPh sb="51" eb="53">
      <t>ハイタツ</t>
    </rPh>
    <phoneticPr fontId="1"/>
  </si>
  <si>
    <t>高齢者バス利用支援事業負担金</t>
  </si>
  <si>
    <t>高齢者や障がい者の方々が自立して安心して暮らすため、広域マイタウンバスで村内区間を利用する際の運賃を村が負担する</t>
    <rPh sb="0" eb="3">
      <t>コウレイシャ</t>
    </rPh>
    <rPh sb="4" eb="5">
      <t>ショウ</t>
    </rPh>
    <rPh sb="7" eb="8">
      <t>シャ</t>
    </rPh>
    <rPh sb="9" eb="11">
      <t>カタガタ</t>
    </rPh>
    <rPh sb="12" eb="14">
      <t>ジリツ</t>
    </rPh>
    <rPh sb="16" eb="18">
      <t>アンシン</t>
    </rPh>
    <rPh sb="20" eb="21">
      <t>ク</t>
    </rPh>
    <rPh sb="26" eb="28">
      <t>コウイキ</t>
    </rPh>
    <rPh sb="36" eb="40">
      <t>ソンナイクカン</t>
    </rPh>
    <rPh sb="41" eb="43">
      <t>リヨウ</t>
    </rPh>
    <rPh sb="45" eb="46">
      <t>サイ</t>
    </rPh>
    <rPh sb="47" eb="49">
      <t>ウンチン</t>
    </rPh>
    <rPh sb="50" eb="51">
      <t>ムラ</t>
    </rPh>
    <rPh sb="52" eb="54">
      <t>フタン</t>
    </rPh>
    <phoneticPr fontId="1"/>
  </si>
  <si>
    <t>https://www.vill.ogata.akita.jp</t>
  </si>
  <si>
    <t>秋田県</t>
    <rPh sb="0" eb="2">
      <t>アキタ</t>
    </rPh>
    <rPh sb="2" eb="3">
      <t>ケン</t>
    </rPh>
    <phoneticPr fontId="2"/>
  </si>
  <si>
    <t>羽後町</t>
    <rPh sb="0" eb="3">
      <t>ウゴマチ</t>
    </rPh>
    <phoneticPr fontId="2"/>
  </si>
  <si>
    <t>移動販売事業</t>
    <rPh sb="0" eb="2">
      <t>イドウ</t>
    </rPh>
    <rPh sb="2" eb="4">
      <t>ハンバイ</t>
    </rPh>
    <rPh sb="4" eb="6">
      <t>ジギョウ</t>
    </rPh>
    <phoneticPr fontId="2"/>
  </si>
  <si>
    <t>　高齢者世帯の見守り及び買い物支援を行う町内の移動販売事業者が使用する移動販売車両の車検経費（重量税、自賠責保険料等）の一部を補助（補助率１/２、上限５万円）。</t>
  </si>
  <si>
    <t>町民生活課
0183-62-2111
（内線118）</t>
    <rPh sb="0" eb="2">
      <t>チョウミン</t>
    </rPh>
    <rPh sb="2" eb="4">
      <t>セイカツ</t>
    </rPh>
    <rPh sb="4" eb="5">
      <t>カ</t>
    </rPh>
    <rPh sb="20" eb="21">
      <t>ナイ</t>
    </rPh>
    <rPh sb="21" eb="22">
      <t>セン</t>
    </rPh>
    <phoneticPr fontId="3"/>
  </si>
  <si>
    <t xml:space="preserve">地域公共交通運行事業
（うごおでかけバス）
（うご乗り合いタクシー）
</t>
    <rPh sb="0" eb="2">
      <t>チイキ</t>
    </rPh>
    <rPh sb="2" eb="4">
      <t>コウキョウ</t>
    </rPh>
    <rPh sb="4" eb="6">
      <t>コウツウ</t>
    </rPh>
    <rPh sb="6" eb="8">
      <t>ウンコウ</t>
    </rPh>
    <rPh sb="8" eb="10">
      <t>ジギョウ</t>
    </rPh>
    <rPh sb="25" eb="26">
      <t>ノ</t>
    </rPh>
    <rPh sb="27" eb="28">
      <t>ア</t>
    </rPh>
    <phoneticPr fontId="2"/>
  </si>
  <si>
    <t>　高齢者対策として、バス路線沿線を除く全集落を週1回運行し、戸口と町内の商店街や病院、公共施設がある中心地までを結ぶ「うごおでかけバス」を運行する。（10路線1回500円一律）
　また、おでかけバスと並行して従来の乗合タクシーも運行する。（５路線１回３００～６００円）</t>
    <rPh sb="26" eb="28">
      <t>ウンコウ</t>
    </rPh>
    <rPh sb="100" eb="102">
      <t>ヘイコウ</t>
    </rPh>
    <rPh sb="104" eb="106">
      <t>ジュウライ</t>
    </rPh>
    <rPh sb="114" eb="116">
      <t>ウンコウ</t>
    </rPh>
    <rPh sb="121" eb="123">
      <t>ロセン</t>
    </rPh>
    <rPh sb="124" eb="125">
      <t>カイ</t>
    </rPh>
    <rPh sb="132" eb="133">
      <t>エン</t>
    </rPh>
    <phoneticPr fontId="3"/>
  </si>
  <si>
    <t>事業者,_x000D_
タクシー、バス事業者等,</t>
  </si>
  <si>
    <t>https://www.town.ugo.lg.jp/life/index.html?category_id=98</t>
  </si>
  <si>
    <t>東成瀬村</t>
    <rPh sb="0" eb="3">
      <t>ヒガシナルセ</t>
    </rPh>
    <rPh sb="3" eb="4">
      <t>ムラ</t>
    </rPh>
    <phoneticPr fontId="1"/>
  </si>
  <si>
    <t>介護予防移送支援事業</t>
    <rPh sb="0" eb="2">
      <t>カイゴ</t>
    </rPh>
    <rPh sb="2" eb="4">
      <t>ヨボウ</t>
    </rPh>
    <rPh sb="4" eb="6">
      <t>イソウ</t>
    </rPh>
    <rPh sb="6" eb="8">
      <t>シエン</t>
    </rPh>
    <rPh sb="8" eb="10">
      <t>ジギョウ</t>
    </rPh>
    <phoneticPr fontId="1"/>
  </si>
  <si>
    <t>村内に居住する65歳以上の高齢者で、特に閉じこもりがちな方や公共交通機関を利用することが困難な方を対象。
村内のボランティア（有償）が車の運転、乗降介助、買物同行、荷物運搬等を支援。（買物は毎週木曜日、役場発8：30分、利用料無料）</t>
    <rPh sb="0" eb="2">
      <t>ソンナイ</t>
    </rPh>
    <rPh sb="3" eb="5">
      <t>キョジュウ</t>
    </rPh>
    <rPh sb="9" eb="10">
      <t>サイ</t>
    </rPh>
    <rPh sb="10" eb="12">
      <t>イジョウ</t>
    </rPh>
    <rPh sb="13" eb="16">
      <t>コウレイシャ</t>
    </rPh>
    <rPh sb="18" eb="19">
      <t>トク</t>
    </rPh>
    <rPh sb="20" eb="21">
      <t>ト</t>
    </rPh>
    <rPh sb="28" eb="29">
      <t>カタ</t>
    </rPh>
    <rPh sb="30" eb="32">
      <t>コウキョウ</t>
    </rPh>
    <rPh sb="32" eb="34">
      <t>コウツウ</t>
    </rPh>
    <rPh sb="34" eb="36">
      <t>キカン</t>
    </rPh>
    <rPh sb="37" eb="39">
      <t>リヨウ</t>
    </rPh>
    <rPh sb="44" eb="46">
      <t>コンナン</t>
    </rPh>
    <rPh sb="47" eb="48">
      <t>カタ</t>
    </rPh>
    <rPh sb="49" eb="51">
      <t>タイショウ</t>
    </rPh>
    <rPh sb="53" eb="55">
      <t>ソンナイ</t>
    </rPh>
    <rPh sb="63" eb="65">
      <t>ユウショウ</t>
    </rPh>
    <rPh sb="67" eb="68">
      <t>クルマ</t>
    </rPh>
    <rPh sb="69" eb="71">
      <t>ウンテン</t>
    </rPh>
    <rPh sb="72" eb="74">
      <t>ジョウコウ</t>
    </rPh>
    <rPh sb="74" eb="76">
      <t>カイジョ</t>
    </rPh>
    <rPh sb="77" eb="79">
      <t>カイモノ</t>
    </rPh>
    <rPh sb="79" eb="81">
      <t>ドウコウ</t>
    </rPh>
    <rPh sb="82" eb="84">
      <t>ニモツ</t>
    </rPh>
    <rPh sb="84" eb="86">
      <t>ウンパン</t>
    </rPh>
    <rPh sb="86" eb="87">
      <t>トウ</t>
    </rPh>
    <rPh sb="88" eb="90">
      <t>シエン</t>
    </rPh>
    <rPh sb="92" eb="94">
      <t>カイモノ</t>
    </rPh>
    <rPh sb="95" eb="97">
      <t>マイシュウ</t>
    </rPh>
    <rPh sb="97" eb="100">
      <t>モクヨウビ</t>
    </rPh>
    <rPh sb="101" eb="103">
      <t>ヤクバ</t>
    </rPh>
    <rPh sb="103" eb="104">
      <t>ハツ</t>
    </rPh>
    <rPh sb="108" eb="109">
      <t>フン</t>
    </rPh>
    <rPh sb="110" eb="113">
      <t>リヨウリョウ</t>
    </rPh>
    <rPh sb="113" eb="115">
      <t>ムリョウ</t>
    </rPh>
    <phoneticPr fontId="1"/>
  </si>
  <si>
    <t>https://www.higashinaruse.com</t>
  </si>
  <si>
    <t>健康福祉課
0182-47-3410</t>
    <rPh sb="0" eb="2">
      <t>ケンコウ</t>
    </rPh>
    <rPh sb="2" eb="5">
      <t>フクシカ</t>
    </rPh>
    <phoneticPr fontId="1"/>
  </si>
  <si>
    <t>山形県</t>
    <rPh sb="0" eb="3">
      <t>ヤマガタケン</t>
    </rPh>
    <phoneticPr fontId="1"/>
  </si>
  <si>
    <t>山形県地域商業機能強化支援事業</t>
  </si>
  <si>
    <t>地域における商業機能を維持・強化するため、事業者が行う移動販売や宅配サービス事業の立上げや事業拡大の経費を補助するもの。
　※間接補助（県は市町村に対して補助）</t>
    <rPh sb="74" eb="75">
      <t>タイ</t>
    </rPh>
    <phoneticPr fontId="1"/>
  </si>
  <si>
    <t>商店街振興組合、事業協同組合、事業協同小組合、商工会、商工会議所、まちづくり会社又はまちづくり団体　等</t>
  </si>
  <si>
    <t>産業労働部
商業振興・経営支援課
商業・サービス産業振興担当
023-630-2365</t>
  </si>
  <si>
    <t>山形市</t>
    <rPh sb="0" eb="3">
      <t>ヤマガタシ</t>
    </rPh>
    <phoneticPr fontId="1"/>
  </si>
  <si>
    <t>高齢者移動支援サービスモデル事業</t>
    <rPh sb="0" eb="3">
      <t>コウレイシャ</t>
    </rPh>
    <rPh sb="3" eb="7">
      <t>イドウシエン</t>
    </rPh>
    <rPh sb="14" eb="16">
      <t>ジギョウ</t>
    </rPh>
    <phoneticPr fontId="3"/>
  </si>
  <si>
    <t>バス等での移動が難しい高齢者を対象に、乗り合いタクシーの配車を調整</t>
    <rPh sb="2" eb="3">
      <t>トウ</t>
    </rPh>
    <rPh sb="19" eb="20">
      <t>ノ</t>
    </rPh>
    <rPh sb="21" eb="22">
      <t>ア</t>
    </rPh>
    <phoneticPr fontId="1"/>
  </si>
  <si>
    <t>地区住民組織等に委託し、バスに乗って移動が難しい高齢者を対象に、地域住民がコーディネーターとなって、タクシーの配車を調整し、スーパー等に相乗りしてもらう。さらに、住民同士の交流を促進する。</t>
    <rPh sb="0" eb="2">
      <t>チク</t>
    </rPh>
    <rPh sb="2" eb="4">
      <t>ジュウミン</t>
    </rPh>
    <rPh sb="4" eb="6">
      <t>ソシキ</t>
    </rPh>
    <rPh sb="6" eb="7">
      <t>トウ</t>
    </rPh>
    <rPh sb="8" eb="10">
      <t>イタク</t>
    </rPh>
    <rPh sb="15" eb="16">
      <t>ノ</t>
    </rPh>
    <rPh sb="18" eb="20">
      <t>イドウ</t>
    </rPh>
    <rPh sb="21" eb="22">
      <t>ムズカ</t>
    </rPh>
    <rPh sb="24" eb="27">
      <t>コウレイシャ</t>
    </rPh>
    <rPh sb="28" eb="30">
      <t>タイショウ</t>
    </rPh>
    <rPh sb="32" eb="34">
      <t>チイキ</t>
    </rPh>
    <rPh sb="34" eb="36">
      <t>ジュウミン</t>
    </rPh>
    <rPh sb="55" eb="57">
      <t>ハイシャ</t>
    </rPh>
    <rPh sb="58" eb="60">
      <t>チョウセイ</t>
    </rPh>
    <rPh sb="66" eb="67">
      <t>トウ</t>
    </rPh>
    <rPh sb="68" eb="70">
      <t>アイノ</t>
    </rPh>
    <rPh sb="81" eb="83">
      <t>ジュウミン</t>
    </rPh>
    <rPh sb="83" eb="85">
      <t>ドウシ</t>
    </rPh>
    <rPh sb="86" eb="88">
      <t>コウリュウ</t>
    </rPh>
    <rPh sb="89" eb="91">
      <t>ソクシン</t>
    </rPh>
    <phoneticPr fontId="1"/>
  </si>
  <si>
    <t>地域住民で組織する団体及び通所型サービスB（居場所づくり）団体</t>
  </si>
  <si>
    <t>山形市福祉推進部長寿支援課
023-641-1212 内線564、565</t>
    <rPh sb="0" eb="3">
      <t>ヤマガタシ</t>
    </rPh>
    <rPh sb="3" eb="5">
      <t>フクシ</t>
    </rPh>
    <rPh sb="5" eb="7">
      <t>スイシン</t>
    </rPh>
    <rPh sb="7" eb="8">
      <t>ブ</t>
    </rPh>
    <rPh sb="8" eb="10">
      <t>チョウジュ</t>
    </rPh>
    <rPh sb="10" eb="12">
      <t>シエン</t>
    </rPh>
    <rPh sb="12" eb="13">
      <t>カ</t>
    </rPh>
    <phoneticPr fontId="1"/>
  </si>
  <si>
    <t>地域支え合いボランティア活動支援事業費補助金</t>
    <rPh sb="0" eb="3">
      <t>チイキササ</t>
    </rPh>
    <rPh sb="4" eb="5">
      <t>ア</t>
    </rPh>
    <rPh sb="12" eb="14">
      <t>カツドウ</t>
    </rPh>
    <rPh sb="14" eb="16">
      <t>シエン</t>
    </rPh>
    <rPh sb="16" eb="19">
      <t>ジギョウヒ</t>
    </rPh>
    <rPh sb="19" eb="22">
      <t>ホジョキン</t>
    </rPh>
    <phoneticPr fontId="3"/>
  </si>
  <si>
    <t>介護予防・日常生活支援総合事業として、地域の住民等による支え合い活動（生活支援や移動支援）の立ち上げや、運営に対し、市から補助金を交付する。※介護保険制度による地域支援事業交付金充当</t>
  </si>
  <si>
    <t>訪問型サービスB（生活支援）並びにD（移動支援）及び通所型サービスB（居場所づくり）団体</t>
  </si>
  <si>
    <t>https://www.city.yamagata-yamagata.lg.jp/kenkofukushi/koureisha/1006643/1011721.html</t>
    <phoneticPr fontId="1"/>
  </si>
  <si>
    <t>移動スーパーの取組支援</t>
    <rPh sb="0" eb="2">
      <t>イドウ</t>
    </rPh>
    <rPh sb="7" eb="9">
      <t>トリクミ</t>
    </rPh>
    <rPh sb="9" eb="11">
      <t>シエン</t>
    </rPh>
    <phoneticPr fontId="3"/>
  </si>
  <si>
    <t>町内会等が買い物と地域内交流を図る取り組みとして、移動スーパーを依頼している。地区コミュニティセンターの駐車場を開放するほか、生活支援コーディネーターがかかわりながら、移動販売場所を追加している。</t>
    <rPh sb="0" eb="2">
      <t>チョウナイ</t>
    </rPh>
    <rPh sb="2" eb="3">
      <t>カイ</t>
    </rPh>
    <rPh sb="3" eb="4">
      <t>トウ</t>
    </rPh>
    <rPh sb="5" eb="6">
      <t>カ</t>
    </rPh>
    <rPh sb="7" eb="8">
      <t>モノ</t>
    </rPh>
    <rPh sb="9" eb="11">
      <t>チイキ</t>
    </rPh>
    <rPh sb="11" eb="12">
      <t>ナイ</t>
    </rPh>
    <rPh sb="12" eb="14">
      <t>コウリュウ</t>
    </rPh>
    <rPh sb="15" eb="16">
      <t>ハカ</t>
    </rPh>
    <rPh sb="17" eb="18">
      <t>ト</t>
    </rPh>
    <rPh sb="19" eb="20">
      <t>ク</t>
    </rPh>
    <rPh sb="25" eb="27">
      <t>イドウ</t>
    </rPh>
    <rPh sb="32" eb="34">
      <t>イライ</t>
    </rPh>
    <rPh sb="39" eb="41">
      <t>チク</t>
    </rPh>
    <rPh sb="52" eb="55">
      <t>チュウシャジョウ</t>
    </rPh>
    <rPh sb="56" eb="58">
      <t>カイホウ</t>
    </rPh>
    <rPh sb="63" eb="65">
      <t>セイカツ</t>
    </rPh>
    <rPh sb="65" eb="67">
      <t>シエン</t>
    </rPh>
    <rPh sb="84" eb="86">
      <t>イドウ</t>
    </rPh>
    <rPh sb="86" eb="88">
      <t>ハンバイ</t>
    </rPh>
    <rPh sb="88" eb="90">
      <t>バショ</t>
    </rPh>
    <rPh sb="91" eb="93">
      <t>ツイカ</t>
    </rPh>
    <phoneticPr fontId="1"/>
  </si>
  <si>
    <t>地域住民で組織する団体</t>
  </si>
  <si>
    <t>「山形市 生活お役立ちガイドブック」及び「（仮称）生活お役立ち情報見える化システム」の作成・運用</t>
    <rPh sb="18" eb="19">
      <t>オヨ</t>
    </rPh>
    <rPh sb="22" eb="24">
      <t>カショウ</t>
    </rPh>
    <rPh sb="25" eb="27">
      <t>セイカツ</t>
    </rPh>
    <rPh sb="28" eb="29">
      <t>ヤク</t>
    </rPh>
    <rPh sb="29" eb="30">
      <t>ダ</t>
    </rPh>
    <rPh sb="31" eb="33">
      <t>ジョウホウ</t>
    </rPh>
    <rPh sb="33" eb="34">
      <t>ミ</t>
    </rPh>
    <rPh sb="36" eb="37">
      <t>カ</t>
    </rPh>
    <rPh sb="43" eb="45">
      <t>サクセイ</t>
    </rPh>
    <rPh sb="46" eb="48">
      <t>ウンヨウ</t>
    </rPh>
    <phoneticPr fontId="3"/>
  </si>
  <si>
    <t>場所の開放・情報提供</t>
    <rPh sb="0" eb="2">
      <t>バショ</t>
    </rPh>
    <rPh sb="3" eb="5">
      <t>カイホウ</t>
    </rPh>
    <rPh sb="6" eb="8">
      <t>ジョウホウ</t>
    </rPh>
    <rPh sb="8" eb="10">
      <t>テイキョウ</t>
    </rPh>
    <phoneticPr fontId="1"/>
  </si>
  <si>
    <t>買い物の付き添い支援や移動販売・宅配等の情報を掲載した冊子及びＷＥＢシステムを生活支援コーディネーターが作成。冊子は地区関係者・公民館等へ配布及び市ホームページへ掲載。ＷＥＢシステムは、市民や関係者が直接情報を検索できるよう本年1月より運用開始予定。※生活支援体制整備事業の中で対応、予算は事業費全額を計上。</t>
    <rPh sb="0" eb="1">
      <t>カ</t>
    </rPh>
    <rPh sb="2" eb="3">
      <t>モノ</t>
    </rPh>
    <rPh sb="4" eb="5">
      <t>ツ</t>
    </rPh>
    <rPh sb="6" eb="7">
      <t>ソ</t>
    </rPh>
    <rPh sb="8" eb="10">
      <t>シエン</t>
    </rPh>
    <rPh sb="11" eb="13">
      <t>イドウ</t>
    </rPh>
    <rPh sb="13" eb="15">
      <t>ハンバイ</t>
    </rPh>
    <rPh sb="16" eb="18">
      <t>タクハイ</t>
    </rPh>
    <rPh sb="18" eb="19">
      <t>トウ</t>
    </rPh>
    <rPh sb="20" eb="22">
      <t>ジョウホウ</t>
    </rPh>
    <rPh sb="23" eb="25">
      <t>ケイサイ</t>
    </rPh>
    <rPh sb="27" eb="29">
      <t>サッシ</t>
    </rPh>
    <rPh sb="29" eb="30">
      <t>オヨ</t>
    </rPh>
    <rPh sb="39" eb="41">
      <t>セイカツ</t>
    </rPh>
    <rPh sb="41" eb="43">
      <t>シエン</t>
    </rPh>
    <rPh sb="52" eb="54">
      <t>サクセイ</t>
    </rPh>
    <rPh sb="55" eb="57">
      <t>サッシ</t>
    </rPh>
    <rPh sb="58" eb="60">
      <t>チク</t>
    </rPh>
    <rPh sb="60" eb="63">
      <t>カンケイシャ</t>
    </rPh>
    <rPh sb="64" eb="67">
      <t>コウミンカン</t>
    </rPh>
    <rPh sb="67" eb="68">
      <t>トウ</t>
    </rPh>
    <rPh sb="69" eb="71">
      <t>ハイフ</t>
    </rPh>
    <rPh sb="71" eb="72">
      <t>オヨ</t>
    </rPh>
    <rPh sb="73" eb="74">
      <t>シ</t>
    </rPh>
    <rPh sb="81" eb="83">
      <t>ケイサイ</t>
    </rPh>
    <rPh sb="93" eb="95">
      <t>シミン</t>
    </rPh>
    <rPh sb="96" eb="99">
      <t>カンケイシャ</t>
    </rPh>
    <rPh sb="100" eb="102">
      <t>チョクセツ</t>
    </rPh>
    <rPh sb="102" eb="104">
      <t>ジョウホウ</t>
    </rPh>
    <rPh sb="105" eb="107">
      <t>ケンサク</t>
    </rPh>
    <rPh sb="112" eb="114">
      <t>ホンネン</t>
    </rPh>
    <rPh sb="115" eb="116">
      <t>ガツ</t>
    </rPh>
    <rPh sb="118" eb="120">
      <t>ウンヨウ</t>
    </rPh>
    <rPh sb="120" eb="122">
      <t>カイシ</t>
    </rPh>
    <rPh sb="122" eb="124">
      <t>ヨテイ</t>
    </rPh>
    <rPh sb="126" eb="128">
      <t>セイカツ</t>
    </rPh>
    <rPh sb="128" eb="130">
      <t>シエン</t>
    </rPh>
    <rPh sb="130" eb="132">
      <t>タイセイ</t>
    </rPh>
    <rPh sb="132" eb="134">
      <t>セイビ</t>
    </rPh>
    <rPh sb="134" eb="136">
      <t>ジギョウ</t>
    </rPh>
    <rPh sb="137" eb="138">
      <t>ナカ</t>
    </rPh>
    <rPh sb="139" eb="141">
      <t>タイオウ</t>
    </rPh>
    <rPh sb="142" eb="144">
      <t>ヨサン</t>
    </rPh>
    <rPh sb="145" eb="148">
      <t>ジギョウヒ</t>
    </rPh>
    <rPh sb="148" eb="150">
      <t>ゼンガク</t>
    </rPh>
    <rPh sb="151" eb="153">
      <t>ケイジョウ</t>
    </rPh>
    <phoneticPr fontId="1"/>
  </si>
  <si>
    <t xml:space="preserve">https://www.city.yamagata-yamagata.lg.jp/kenkofukushi/koureisha/1006643/1005058.html
</t>
    <phoneticPr fontId="1"/>
  </si>
  <si>
    <t>施設の協力による買い物支援</t>
  </si>
  <si>
    <t>福祉施設車両の空き時間を利用した買い物支援</t>
    <rPh sb="0" eb="2">
      <t>フクシ</t>
    </rPh>
    <rPh sb="2" eb="4">
      <t>シセツ</t>
    </rPh>
    <rPh sb="4" eb="6">
      <t>シャリョウ</t>
    </rPh>
    <rPh sb="7" eb="8">
      <t>ア</t>
    </rPh>
    <rPh sb="9" eb="11">
      <t>ジカン</t>
    </rPh>
    <rPh sb="12" eb="14">
      <t>リヨウ</t>
    </rPh>
    <rPh sb="16" eb="17">
      <t>カ</t>
    </rPh>
    <rPh sb="18" eb="19">
      <t>モノ</t>
    </rPh>
    <rPh sb="19" eb="21">
      <t>シエン</t>
    </rPh>
    <phoneticPr fontId="1"/>
  </si>
  <si>
    <t>社会福祉法人等が社会貢献や地域内交流を図る取り組みとして、施設車両の空き時間を活用し、月１～週１回、スーパーや市街地への送迎を実施している。生活支援コーディネーターがかかわり利用支援や情報提供を行っている。</t>
    <rPh sb="0" eb="2">
      <t>シャカイ</t>
    </rPh>
    <rPh sb="2" eb="4">
      <t>フクシ</t>
    </rPh>
    <rPh sb="4" eb="6">
      <t>ホウジン</t>
    </rPh>
    <rPh sb="6" eb="7">
      <t>トウ</t>
    </rPh>
    <rPh sb="8" eb="10">
      <t>シャカイ</t>
    </rPh>
    <rPh sb="10" eb="12">
      <t>コウケン</t>
    </rPh>
    <rPh sb="29" eb="31">
      <t>シセツ</t>
    </rPh>
    <rPh sb="31" eb="33">
      <t>シャリョウ</t>
    </rPh>
    <rPh sb="34" eb="35">
      <t>ア</t>
    </rPh>
    <rPh sb="36" eb="38">
      <t>ジカン</t>
    </rPh>
    <rPh sb="39" eb="41">
      <t>カツヨウ</t>
    </rPh>
    <rPh sb="43" eb="44">
      <t>ツキ</t>
    </rPh>
    <rPh sb="46" eb="47">
      <t>シュウ</t>
    </rPh>
    <rPh sb="48" eb="49">
      <t>カイ</t>
    </rPh>
    <rPh sb="55" eb="58">
      <t>シガイチ</t>
    </rPh>
    <rPh sb="60" eb="62">
      <t>ソウゲイ</t>
    </rPh>
    <rPh sb="63" eb="65">
      <t>ジッシ</t>
    </rPh>
    <rPh sb="87" eb="89">
      <t>リヨウ</t>
    </rPh>
    <rPh sb="89" eb="91">
      <t>シエン</t>
    </rPh>
    <rPh sb="92" eb="94">
      <t>ジョウホウ</t>
    </rPh>
    <rPh sb="94" eb="96">
      <t>テイキョウ</t>
    </rPh>
    <rPh sb="97" eb="98">
      <t>オコナ</t>
    </rPh>
    <phoneticPr fontId="1"/>
  </si>
  <si>
    <t>社会福祉法人等</t>
    <rPh sb="0" eb="2">
      <t>シャカイ</t>
    </rPh>
    <rPh sb="2" eb="4">
      <t>フクシ</t>
    </rPh>
    <rPh sb="4" eb="6">
      <t>ホウジン</t>
    </rPh>
    <rPh sb="6" eb="7">
      <t>トウ</t>
    </rPh>
    <phoneticPr fontId="1"/>
  </si>
  <si>
    <t>デマンド型乗合タクシースマイルグリーン号</t>
    <rPh sb="19" eb="20">
      <t>ゴウ</t>
    </rPh>
    <phoneticPr fontId="3"/>
  </si>
  <si>
    <t>生活に必要な交通を確保することにより地域住民の福祉の向上を図るため、地域住民が公共交通を自主的に運行する「スマイルグリーン号」に対し、補助を行っている。</t>
    <rPh sb="64" eb="65">
      <t>タイ</t>
    </rPh>
    <rPh sb="67" eb="69">
      <t>ホジョ</t>
    </rPh>
    <rPh sb="70" eb="71">
      <t>オコナ</t>
    </rPh>
    <phoneticPr fontId="3"/>
  </si>
  <si>
    <t>http://www.yamagata-community.jp/~meiji/sumairu.html</t>
  </si>
  <si>
    <t>山形市企画調整部公共交通課
023-641-1212 内線438</t>
    <rPh sb="0" eb="3">
      <t>ヤマガタシ</t>
    </rPh>
    <rPh sb="3" eb="5">
      <t>キカク</t>
    </rPh>
    <rPh sb="5" eb="7">
      <t>チョウセイ</t>
    </rPh>
    <rPh sb="7" eb="8">
      <t>ブ</t>
    </rPh>
    <rPh sb="8" eb="10">
      <t>コウキョウ</t>
    </rPh>
    <rPh sb="10" eb="12">
      <t>コウツウ</t>
    </rPh>
    <rPh sb="12" eb="13">
      <t>カ</t>
    </rPh>
    <rPh sb="27" eb="29">
      <t>ナイセン</t>
    </rPh>
    <phoneticPr fontId="3"/>
  </si>
  <si>
    <t>かなみちゃんタクシー</t>
  </si>
  <si>
    <t>公共交通の空白地域となっている金井地区内の集落を対象に、商業施設や医療施設などが集積した地区への新たな交通手段の導入に向けたモデル事業を実施している。</t>
    <rPh sb="15" eb="17">
      <t>カナイ</t>
    </rPh>
    <rPh sb="56" eb="58">
      <t>ドウニュウ</t>
    </rPh>
    <rPh sb="59" eb="60">
      <t>ム</t>
    </rPh>
    <rPh sb="65" eb="67">
      <t>ジギョウ</t>
    </rPh>
    <rPh sb="68" eb="70">
      <t>ジッシ</t>
    </rPh>
    <phoneticPr fontId="3"/>
  </si>
  <si>
    <t>山形市企画調整部公共交通課
023-641-1212 内線929</t>
    <rPh sb="0" eb="3">
      <t>ヤマガタシ</t>
    </rPh>
    <rPh sb="3" eb="5">
      <t>キカク</t>
    </rPh>
    <rPh sb="5" eb="7">
      <t>チョウセイ</t>
    </rPh>
    <rPh sb="7" eb="8">
      <t>ブ</t>
    </rPh>
    <rPh sb="8" eb="10">
      <t>コウキョウ</t>
    </rPh>
    <rPh sb="10" eb="12">
      <t>コウツウ</t>
    </rPh>
    <rPh sb="12" eb="13">
      <t>カ</t>
    </rPh>
    <rPh sb="27" eb="29">
      <t>ナイセン</t>
    </rPh>
    <phoneticPr fontId="3"/>
  </si>
  <si>
    <t>楯っちゃん丸タクシー</t>
    <rPh sb="0" eb="1">
      <t>タテ</t>
    </rPh>
    <rPh sb="5" eb="6">
      <t>マル</t>
    </rPh>
    <phoneticPr fontId="3"/>
  </si>
  <si>
    <t>楯山地区内の集落を対象に、仙山線の利用と市街地への外出促進に向け、スーパーや交通結節点として地区内にある楯山駅への新たな交通手段の導入に向けたモデル事業を実施している。</t>
    <rPh sb="0" eb="4">
      <t>タテヤマチク</t>
    </rPh>
    <rPh sb="4" eb="5">
      <t>ナイ</t>
    </rPh>
    <rPh sb="6" eb="8">
      <t>シュウラク</t>
    </rPh>
    <rPh sb="9" eb="11">
      <t>タイショウ</t>
    </rPh>
    <rPh sb="27" eb="29">
      <t>ソクシン</t>
    </rPh>
    <rPh sb="30" eb="31">
      <t>ム</t>
    </rPh>
    <rPh sb="57" eb="58">
      <t>アラ</t>
    </rPh>
    <rPh sb="60" eb="64">
      <t>コウツウシュダン</t>
    </rPh>
    <rPh sb="65" eb="67">
      <t>ドウニュウ</t>
    </rPh>
    <rPh sb="68" eb="69">
      <t>ム</t>
    </rPh>
    <rPh sb="74" eb="76">
      <t>ジギョウ</t>
    </rPh>
    <rPh sb="77" eb="79">
      <t>ジッシ</t>
    </rPh>
    <phoneticPr fontId="3"/>
  </si>
  <si>
    <t>米沢市</t>
    <rPh sb="0" eb="3">
      <t>ヨネザワシ</t>
    </rPh>
    <phoneticPr fontId="1"/>
  </si>
  <si>
    <t>乗合タクシー</t>
    <rPh sb="0" eb="2">
      <t>ノリアイ</t>
    </rPh>
    <phoneticPr fontId="1"/>
  </si>
  <si>
    <t>買物弱者の支援と位置付けた事業ではないが、公共交通の利用に不便を感じている地域に対する移動支援策として、自宅等と市街地の施設を結ぶ乗合タクシーを運行している。</t>
    <rPh sb="0" eb="1">
      <t>バイ</t>
    </rPh>
    <rPh sb="1" eb="2">
      <t>モノ</t>
    </rPh>
    <rPh sb="2" eb="4">
      <t>ジャクシャ</t>
    </rPh>
    <rPh sb="5" eb="7">
      <t>シエン</t>
    </rPh>
    <rPh sb="8" eb="11">
      <t>イチヅ</t>
    </rPh>
    <rPh sb="13" eb="15">
      <t>ジギョウ</t>
    </rPh>
    <rPh sb="21" eb="25">
      <t>コウキョウコウツウ</t>
    </rPh>
    <rPh sb="26" eb="28">
      <t>リヨウ</t>
    </rPh>
    <rPh sb="29" eb="31">
      <t>フベン</t>
    </rPh>
    <rPh sb="32" eb="33">
      <t>カン</t>
    </rPh>
    <rPh sb="37" eb="39">
      <t>チイキ</t>
    </rPh>
    <rPh sb="40" eb="41">
      <t>タイ</t>
    </rPh>
    <rPh sb="43" eb="45">
      <t>イドウ</t>
    </rPh>
    <rPh sb="45" eb="48">
      <t>シエンサク</t>
    </rPh>
    <rPh sb="52" eb="55">
      <t>ジタクトウ</t>
    </rPh>
    <rPh sb="56" eb="59">
      <t>シガイチ</t>
    </rPh>
    <rPh sb="60" eb="62">
      <t>シセツ</t>
    </rPh>
    <rPh sb="63" eb="64">
      <t>ムス</t>
    </rPh>
    <rPh sb="65" eb="67">
      <t>ノリアイ</t>
    </rPh>
    <rPh sb="72" eb="74">
      <t>ウンコウ</t>
    </rPh>
    <phoneticPr fontId="1"/>
  </si>
  <si>
    <t>米沢地区ハイヤー協議会</t>
    <rPh sb="0" eb="2">
      <t>ヨネザワ</t>
    </rPh>
    <rPh sb="2" eb="4">
      <t>チク</t>
    </rPh>
    <rPh sb="8" eb="11">
      <t>キョウギカイ</t>
    </rPh>
    <phoneticPr fontId="1"/>
  </si>
  <si>
    <t>https://www.city.yonezawa.yamagata.jp/soshiki/2/1007/4/960.html</t>
    <phoneticPr fontId="1"/>
  </si>
  <si>
    <t>企画調整部地域振興課
0238-22-5111
（内線2802）</t>
    <rPh sb="0" eb="5">
      <t>キカクチョウセイブ</t>
    </rPh>
    <rPh sb="5" eb="10">
      <t>チイキシンコウカ</t>
    </rPh>
    <rPh sb="25" eb="27">
      <t>ナイセン</t>
    </rPh>
    <phoneticPr fontId="1"/>
  </si>
  <si>
    <t>鶴岡市</t>
    <rPh sb="0" eb="3">
      <t>ツルオカシ</t>
    </rPh>
    <phoneticPr fontId="1"/>
  </si>
  <si>
    <t>山の恵み産地化事業補助金</t>
    <rPh sb="0" eb="1">
      <t>ヤマ</t>
    </rPh>
    <rPh sb="2" eb="3">
      <t>メグ</t>
    </rPh>
    <rPh sb="4" eb="9">
      <t>サンチカジギョウ</t>
    </rPh>
    <rPh sb="9" eb="12">
      <t>ホジョキン</t>
    </rPh>
    <phoneticPr fontId="1"/>
  </si>
  <si>
    <t>販売用する農作物の集荷</t>
    <rPh sb="0" eb="3">
      <t>ハンバイヨウ</t>
    </rPh>
    <rPh sb="5" eb="8">
      <t>ノウサクモツ</t>
    </rPh>
    <rPh sb="9" eb="11">
      <t>シュウカ</t>
    </rPh>
    <phoneticPr fontId="1"/>
  </si>
  <si>
    <t>山間部に点在する集落から農作物を集荷し産直施設で販売するほか市街地へ移動販売する活動を支援。
市街地での移動販売では、高齢者の集う施設などを立ち寄り所に含めている。</t>
    <rPh sb="0" eb="3">
      <t>サンカンブ</t>
    </rPh>
    <rPh sb="4" eb="6">
      <t>テンザイ</t>
    </rPh>
    <rPh sb="8" eb="10">
      <t>シュウラク</t>
    </rPh>
    <rPh sb="12" eb="15">
      <t>ノウサクブツ</t>
    </rPh>
    <rPh sb="16" eb="18">
      <t>シュウカ</t>
    </rPh>
    <rPh sb="19" eb="23">
      <t>サンチョクシセツ</t>
    </rPh>
    <rPh sb="24" eb="26">
      <t>ハンバイ</t>
    </rPh>
    <rPh sb="30" eb="33">
      <t>シガイチ</t>
    </rPh>
    <rPh sb="34" eb="38">
      <t>イドウハンバイ</t>
    </rPh>
    <rPh sb="40" eb="42">
      <t>カツドウ</t>
    </rPh>
    <rPh sb="43" eb="45">
      <t>シエン</t>
    </rPh>
    <rPh sb="47" eb="50">
      <t>シガイチ</t>
    </rPh>
    <rPh sb="52" eb="54">
      <t>イドウ</t>
    </rPh>
    <rPh sb="54" eb="56">
      <t>ハンバイ</t>
    </rPh>
    <rPh sb="59" eb="62">
      <t>コウレイシャ</t>
    </rPh>
    <rPh sb="63" eb="64">
      <t>ツド</t>
    </rPh>
    <rPh sb="65" eb="67">
      <t>シセツ</t>
    </rPh>
    <rPh sb="70" eb="71">
      <t>タ</t>
    </rPh>
    <rPh sb="72" eb="73">
      <t>ヨ</t>
    </rPh>
    <rPh sb="74" eb="75">
      <t>ジョ</t>
    </rPh>
    <rPh sb="76" eb="77">
      <t>フク</t>
    </rPh>
    <phoneticPr fontId="1"/>
  </si>
  <si>
    <t>管内の産直施設</t>
    <rPh sb="0" eb="2">
      <t>カンナイ</t>
    </rPh>
    <rPh sb="3" eb="5">
      <t>サンチョク</t>
    </rPh>
    <rPh sb="5" eb="7">
      <t>シセツ</t>
    </rPh>
    <phoneticPr fontId="1"/>
  </si>
  <si>
    <t>朝日庁舎産業建設課
0235-53-2117</t>
    <rPh sb="0" eb="4">
      <t>アサヒチョウシャ</t>
    </rPh>
    <rPh sb="4" eb="9">
      <t>サンギョウケンセツカ</t>
    </rPh>
    <phoneticPr fontId="1"/>
  </si>
  <si>
    <t>大鳥地区移動支援モデル事業</t>
    <rPh sb="0" eb="4">
      <t>オオトリチク</t>
    </rPh>
    <rPh sb="4" eb="8">
      <t>イドウシエン</t>
    </rPh>
    <rPh sb="11" eb="13">
      <t>ジギョウ</t>
    </rPh>
    <phoneticPr fontId="1"/>
  </si>
  <si>
    <t>買物弱者の支援と位置付けた事業ではないが、路線バスの廃止により地域で免許を持たない高齢者の支援のため、対象となる住民向けに許可・登録を要しない輸送の形式で住民同士の互助送迎が行われている。</t>
    <rPh sb="0" eb="2">
      <t>カイモノ</t>
    </rPh>
    <rPh sb="2" eb="4">
      <t>ジャクシャ</t>
    </rPh>
    <rPh sb="5" eb="7">
      <t>シエン</t>
    </rPh>
    <rPh sb="8" eb="11">
      <t>イチヅ</t>
    </rPh>
    <rPh sb="13" eb="15">
      <t>ジギョウ</t>
    </rPh>
    <rPh sb="21" eb="23">
      <t>ロセン</t>
    </rPh>
    <rPh sb="26" eb="28">
      <t>ハイシ</t>
    </rPh>
    <rPh sb="31" eb="33">
      <t>チイキ</t>
    </rPh>
    <rPh sb="34" eb="36">
      <t>メンキョ</t>
    </rPh>
    <rPh sb="37" eb="38">
      <t>モ</t>
    </rPh>
    <rPh sb="41" eb="44">
      <t>コウレイシャ</t>
    </rPh>
    <rPh sb="45" eb="47">
      <t>シエン</t>
    </rPh>
    <rPh sb="51" eb="53">
      <t>タイショウ</t>
    </rPh>
    <rPh sb="56" eb="58">
      <t>ジュウミン</t>
    </rPh>
    <rPh sb="58" eb="59">
      <t>ム</t>
    </rPh>
    <rPh sb="61" eb="63">
      <t>キョカ</t>
    </rPh>
    <rPh sb="64" eb="66">
      <t>トウロク</t>
    </rPh>
    <rPh sb="67" eb="68">
      <t>ヨウ</t>
    </rPh>
    <rPh sb="71" eb="73">
      <t>ユソウ</t>
    </rPh>
    <rPh sb="74" eb="76">
      <t>ケイシキ</t>
    </rPh>
    <rPh sb="77" eb="81">
      <t>ジュウミンドウシ</t>
    </rPh>
    <rPh sb="82" eb="86">
      <t>ゴジョソウゲイ</t>
    </rPh>
    <rPh sb="87" eb="88">
      <t>オコナ</t>
    </rPh>
    <phoneticPr fontId="1"/>
  </si>
  <si>
    <t>大鳥地区村づくり推進協議会</t>
    <rPh sb="0" eb="4">
      <t>オオトリチク</t>
    </rPh>
    <rPh sb="4" eb="5">
      <t>ムラ</t>
    </rPh>
    <rPh sb="8" eb="13">
      <t>スイシンキョウギカイ</t>
    </rPh>
    <phoneticPr fontId="1"/>
  </si>
  <si>
    <t>朝日庁舎総務企画課
0235-53-2112</t>
    <rPh sb="4" eb="9">
      <t>ソウムキカクカ</t>
    </rPh>
    <phoneticPr fontId="1"/>
  </si>
  <si>
    <t>免許返納支援事業</t>
    <rPh sb="0" eb="2">
      <t>メンキョ</t>
    </rPh>
    <rPh sb="2" eb="4">
      <t>ヘンノウ</t>
    </rPh>
    <rPh sb="4" eb="6">
      <t>シエン</t>
    </rPh>
    <rPh sb="6" eb="8">
      <t>ジギョウ</t>
    </rPh>
    <phoneticPr fontId="1"/>
  </si>
  <si>
    <t>鶴岡市市民部防災安全課
0233-35-1204</t>
    <rPh sb="0" eb="3">
      <t>ツルオカシ</t>
    </rPh>
    <rPh sb="3" eb="5">
      <t>シミン</t>
    </rPh>
    <rPh sb="5" eb="6">
      <t>ブ</t>
    </rPh>
    <rPh sb="6" eb="8">
      <t>ボウサイ</t>
    </rPh>
    <rPh sb="8" eb="10">
      <t>アンゼン</t>
    </rPh>
    <rPh sb="10" eb="11">
      <t>カ</t>
    </rPh>
    <phoneticPr fontId="1"/>
  </si>
  <si>
    <t>温海地域公共交通運営事業補助金</t>
    <rPh sb="0" eb="3">
      <t>アツミチ</t>
    </rPh>
    <rPh sb="4" eb="6">
      <t>コウキョウ</t>
    </rPh>
    <rPh sb="6" eb="8">
      <t>コウツウ</t>
    </rPh>
    <rPh sb="8" eb="10">
      <t>ウンエイ</t>
    </rPh>
    <rPh sb="10" eb="12">
      <t>ジギョウ</t>
    </rPh>
    <rPh sb="12" eb="15">
      <t>ホジョキン</t>
    </rPh>
    <phoneticPr fontId="3"/>
  </si>
  <si>
    <t>乗合タクシー運行事業</t>
    <rPh sb="0" eb="1">
      <t>ノ</t>
    </rPh>
    <rPh sb="1" eb="2">
      <t>ア</t>
    </rPh>
    <rPh sb="6" eb="8">
      <t>ウンコウ</t>
    </rPh>
    <rPh sb="8" eb="10">
      <t>ジギョウ</t>
    </rPh>
    <phoneticPr fontId="1"/>
  </si>
  <si>
    <t>地域住民の交通手段の確保と福祉の向上を図ることを目的として、地元のタクシー会社に乗合タクシーの運行を委託し実施している。</t>
    <rPh sb="53" eb="55">
      <t>ジッシ</t>
    </rPh>
    <phoneticPr fontId="1"/>
  </si>
  <si>
    <t>温海地域公共交通運営協議会</t>
  </si>
  <si>
    <t>https://www.city.tsuruoka.lg.jp/shisei/shiyakusyo/infomation/atsumi/atkikakuR21005.html</t>
  </si>
  <si>
    <t>温海庁舎総務企画課
0235-43-4611</t>
    <rPh sb="0" eb="4">
      <t>アツミチョウシャ</t>
    </rPh>
    <rPh sb="4" eb="6">
      <t>ソウム</t>
    </rPh>
    <rPh sb="6" eb="8">
      <t>キカク</t>
    </rPh>
    <rPh sb="8" eb="9">
      <t>カ</t>
    </rPh>
    <phoneticPr fontId="2"/>
  </si>
  <si>
    <t>鶴岡市乗合タクシー運行事業（藤島東栄地区デマンドタクシー）</t>
    <rPh sb="0" eb="3">
      <t>ツルオカシ</t>
    </rPh>
    <rPh sb="3" eb="5">
      <t>ノリアイ</t>
    </rPh>
    <rPh sb="9" eb="13">
      <t>ウンコウジギョウ</t>
    </rPh>
    <rPh sb="14" eb="16">
      <t>フジシマ</t>
    </rPh>
    <rPh sb="16" eb="20">
      <t>トウエイチク</t>
    </rPh>
    <phoneticPr fontId="1"/>
  </si>
  <si>
    <t>買物弱者の支援と位置付けた事業ではないが、路線バスの廃止に伴う代替の移動支援策として、対象となる町内会住民向けにデマンドタクシーを運行している。</t>
    <rPh sb="0" eb="1">
      <t>カ</t>
    </rPh>
    <rPh sb="1" eb="2">
      <t>モノ</t>
    </rPh>
    <rPh sb="2" eb="4">
      <t>ジャクシャ</t>
    </rPh>
    <rPh sb="5" eb="7">
      <t>シエン</t>
    </rPh>
    <rPh sb="8" eb="11">
      <t>イチヅ</t>
    </rPh>
    <rPh sb="13" eb="15">
      <t>ジギョウ</t>
    </rPh>
    <rPh sb="21" eb="23">
      <t>ロセン</t>
    </rPh>
    <rPh sb="26" eb="28">
      <t>ハイシ</t>
    </rPh>
    <rPh sb="29" eb="30">
      <t>トモナ</t>
    </rPh>
    <rPh sb="31" eb="33">
      <t>ダイタイ</t>
    </rPh>
    <rPh sb="34" eb="36">
      <t>イドウ</t>
    </rPh>
    <rPh sb="36" eb="38">
      <t>シエン</t>
    </rPh>
    <rPh sb="38" eb="39">
      <t>サク</t>
    </rPh>
    <rPh sb="43" eb="45">
      <t>タイショウ</t>
    </rPh>
    <rPh sb="48" eb="51">
      <t>チョウナイカイ</t>
    </rPh>
    <rPh sb="51" eb="53">
      <t>ジュウミン</t>
    </rPh>
    <rPh sb="53" eb="54">
      <t>ム</t>
    </rPh>
    <rPh sb="65" eb="67">
      <t>ウンコウ</t>
    </rPh>
    <phoneticPr fontId="3"/>
  </si>
  <si>
    <t>藤島東栄地区デマンド交通運営協議会</t>
    <rPh sb="0" eb="2">
      <t>フジシマ</t>
    </rPh>
    <rPh sb="2" eb="6">
      <t>トウエイチク</t>
    </rPh>
    <rPh sb="10" eb="12">
      <t>コウツウ</t>
    </rPh>
    <rPh sb="12" eb="14">
      <t>ウンエイ</t>
    </rPh>
    <rPh sb="14" eb="17">
      <t>キョウギカイ</t>
    </rPh>
    <phoneticPr fontId="1"/>
  </si>
  <si>
    <t>https://www.city.tsuruoka.lg.jp/shisei/shiyakusyo/infomation/fujishima/fkikaku20190920.html</t>
    <phoneticPr fontId="1"/>
  </si>
  <si>
    <t>藤島庁舎総務企画課
（直通）0235-64-5813</t>
    <rPh sb="0" eb="4">
      <t>フジシマチョウシャ</t>
    </rPh>
    <rPh sb="4" eb="9">
      <t>ソウムキカクカ</t>
    </rPh>
    <rPh sb="11" eb="13">
      <t>チョクツウ</t>
    </rPh>
    <phoneticPr fontId="5"/>
  </si>
  <si>
    <t>鶴岡市乗合タクシー運行事業（長沼・八栄島地区デマンドタクシー）</t>
    <rPh sb="0" eb="3">
      <t>ツルオカシ</t>
    </rPh>
    <rPh sb="3" eb="5">
      <t>ノリアイ</t>
    </rPh>
    <rPh sb="9" eb="13">
      <t>ウンコウジギョウ</t>
    </rPh>
    <rPh sb="14" eb="16">
      <t>ナガヌマ</t>
    </rPh>
    <rPh sb="17" eb="18">
      <t>ハチ</t>
    </rPh>
    <rPh sb="18" eb="19">
      <t>サカエ</t>
    </rPh>
    <rPh sb="19" eb="20">
      <t>シマ</t>
    </rPh>
    <rPh sb="20" eb="22">
      <t>チク</t>
    </rPh>
    <phoneticPr fontId="1"/>
  </si>
  <si>
    <t>買物弱者の支援と位置付けた事業ではないが、公共交通空白地域の交通弱者支援のため、対象となる町内会住民向けにデマンドタクシーを運行している。</t>
    <rPh sb="0" eb="1">
      <t>カ</t>
    </rPh>
    <rPh sb="1" eb="2">
      <t>モノ</t>
    </rPh>
    <rPh sb="2" eb="4">
      <t>ジャクシャ</t>
    </rPh>
    <rPh sb="5" eb="7">
      <t>シエン</t>
    </rPh>
    <rPh sb="8" eb="11">
      <t>イチヅ</t>
    </rPh>
    <rPh sb="13" eb="15">
      <t>ジギョウ</t>
    </rPh>
    <rPh sb="21" eb="25">
      <t>コウキョウコウツウ</t>
    </rPh>
    <rPh sb="25" eb="29">
      <t>クウハクチイキ</t>
    </rPh>
    <rPh sb="30" eb="34">
      <t>コウツウジャクシャ</t>
    </rPh>
    <rPh sb="34" eb="36">
      <t>シエン</t>
    </rPh>
    <rPh sb="62" eb="64">
      <t>ウンコウ</t>
    </rPh>
    <phoneticPr fontId="3"/>
  </si>
  <si>
    <t>長沼・八栄島地区デマンド交通運営協議会</t>
    <rPh sb="0" eb="2">
      <t>ナガヌマ</t>
    </rPh>
    <rPh sb="3" eb="6">
      <t>ヤエシマ</t>
    </rPh>
    <rPh sb="6" eb="8">
      <t>チク</t>
    </rPh>
    <rPh sb="12" eb="14">
      <t>コウツウ</t>
    </rPh>
    <rPh sb="14" eb="16">
      <t>ウンエイ</t>
    </rPh>
    <rPh sb="16" eb="19">
      <t>キョウギカイ</t>
    </rPh>
    <phoneticPr fontId="1"/>
  </si>
  <si>
    <t>https://www.city.tsuruoka.lg.jp/shisei/shiyakusyo/infomation/fujishima/fkikakunagayaetaxi.html</t>
    <phoneticPr fontId="1"/>
  </si>
  <si>
    <t>高齢者等外出支援事業補助金</t>
  </si>
  <si>
    <t>市民の定期券購入支援</t>
    <rPh sb="0" eb="2">
      <t>シミン</t>
    </rPh>
    <rPh sb="3" eb="6">
      <t>テイキケン</t>
    </rPh>
    <rPh sb="6" eb="8">
      <t>コウニュウ</t>
    </rPh>
    <rPh sb="8" eb="10">
      <t>シエン</t>
    </rPh>
    <phoneticPr fontId="1"/>
  </si>
  <si>
    <t xml:space="preserve">
運転免許自主返納者を含め、高齢者の外出に要する経費負担軽減と公共交通の利用拡大を図る。
</t>
  </si>
  <si>
    <t>https://www.city.tsuruoka.lg.jp/seibi/tiikikoukyoukoutu/tiiki012021060809040.html</t>
    <phoneticPr fontId="1"/>
  </si>
  <si>
    <t>企画部地域振興課
0235-35-1191（直通）</t>
    <rPh sb="0" eb="2">
      <t>キカク</t>
    </rPh>
    <rPh sb="2" eb="3">
      <t>ブ</t>
    </rPh>
    <rPh sb="3" eb="5">
      <t>チイキ</t>
    </rPh>
    <rPh sb="5" eb="7">
      <t>シンコウ</t>
    </rPh>
    <rPh sb="7" eb="8">
      <t>カ</t>
    </rPh>
    <rPh sb="22" eb="24">
      <t>チョクツウ</t>
    </rPh>
    <phoneticPr fontId="22"/>
  </si>
  <si>
    <t>西郷地区ボランティア輸送活動</t>
  </si>
  <si>
    <t>買物弱者の支援と位置付けた事業ではないが、路線バスの廃止により、地域で免許を持たない高齢者の支援のため、対象となる住民向けに許可・登録を要しない輸送の形式で住民同士の互助送迎が行われている。</t>
    <rPh sb="0" eb="1">
      <t>カ</t>
    </rPh>
    <rPh sb="1" eb="2">
      <t>モノ</t>
    </rPh>
    <rPh sb="2" eb="4">
      <t>ジャクシャ</t>
    </rPh>
    <rPh sb="5" eb="7">
      <t>シエン</t>
    </rPh>
    <rPh sb="8" eb="11">
      <t>イチヅ</t>
    </rPh>
    <rPh sb="13" eb="15">
      <t>ジギョウ</t>
    </rPh>
    <rPh sb="21" eb="23">
      <t>ロセン</t>
    </rPh>
    <rPh sb="26" eb="28">
      <t>ハイシ</t>
    </rPh>
    <rPh sb="46" eb="48">
      <t>シエン</t>
    </rPh>
    <rPh sb="62" eb="64">
      <t>キョカ</t>
    </rPh>
    <rPh sb="65" eb="67">
      <t>トウロク</t>
    </rPh>
    <rPh sb="68" eb="69">
      <t>ヨウ</t>
    </rPh>
    <rPh sb="75" eb="77">
      <t>ケイシキ</t>
    </rPh>
    <rPh sb="78" eb="80">
      <t>ジュウミン</t>
    </rPh>
    <rPh sb="80" eb="82">
      <t>ドウシ</t>
    </rPh>
    <rPh sb="83" eb="85">
      <t>ゴジョ</t>
    </rPh>
    <rPh sb="85" eb="87">
      <t>ソウゲイ</t>
    </rPh>
    <rPh sb="88" eb="89">
      <t>オコナ</t>
    </rPh>
    <phoneticPr fontId="3"/>
  </si>
  <si>
    <t>西郷地区ボランティア輸送活動運営協議会</t>
  </si>
  <si>
    <t>櫛引地域デマンド交通導入事業</t>
    <rPh sb="0" eb="4">
      <t>クシビキチイキ</t>
    </rPh>
    <rPh sb="8" eb="10">
      <t>コウツウ</t>
    </rPh>
    <rPh sb="10" eb="12">
      <t>ドウニュウ</t>
    </rPh>
    <rPh sb="12" eb="14">
      <t>ジギョウ</t>
    </rPh>
    <phoneticPr fontId="1"/>
  </si>
  <si>
    <t>公共交通空白地域における住民向けデマンドタクシー事業</t>
    <rPh sb="0" eb="4">
      <t>コウキョウコウツウ</t>
    </rPh>
    <rPh sb="4" eb="6">
      <t>クウハク</t>
    </rPh>
    <rPh sb="6" eb="8">
      <t>チイキ</t>
    </rPh>
    <rPh sb="12" eb="15">
      <t>ジュウミンム</t>
    </rPh>
    <rPh sb="24" eb="26">
      <t>ジギョウ</t>
    </rPh>
    <phoneticPr fontId="1"/>
  </si>
  <si>
    <t>地域住民組織が運営するデマンドタクシーへの運行費補助</t>
    <rPh sb="0" eb="4">
      <t>チイキジュウミン</t>
    </rPh>
    <rPh sb="4" eb="6">
      <t>ソシキ</t>
    </rPh>
    <rPh sb="7" eb="9">
      <t>ウンエイ</t>
    </rPh>
    <rPh sb="21" eb="26">
      <t>ウンコウヒホジョ</t>
    </rPh>
    <phoneticPr fontId="1"/>
  </si>
  <si>
    <t>櫛引地域デマンド交通運営協議会</t>
    <rPh sb="0" eb="4">
      <t>クシビキチイキ</t>
    </rPh>
    <rPh sb="8" eb="10">
      <t>コウツウ</t>
    </rPh>
    <rPh sb="10" eb="15">
      <t>ウンエイキョウギカイ</t>
    </rPh>
    <phoneticPr fontId="1"/>
  </si>
  <si>
    <t>https://www.city.tsuruoka.lg.jp/shisei/shiyakusyo/infomation/kushibiki/kkikaku20211105.html</t>
  </si>
  <si>
    <t>櫛引庁舎総務企画課</t>
    <rPh sb="0" eb="4">
      <t>クシビキチョウシャ</t>
    </rPh>
    <rPh sb="4" eb="9">
      <t>ソウムキカクカ</t>
    </rPh>
    <phoneticPr fontId="1"/>
  </si>
  <si>
    <t>山形県</t>
  </si>
  <si>
    <t>村山市</t>
  </si>
  <si>
    <t>買い物支援サービス事業「かーうー号」</t>
  </si>
  <si>
    <t>3,499の内数</t>
    <rPh sb="6" eb="8">
      <t>ウチスウ</t>
    </rPh>
    <phoneticPr fontId="1"/>
  </si>
  <si>
    <t>買い物が困難な高齢者等の介護予防及び有償ボランティアの活動支援を目的として、社会福祉協議会への補助をしている。回数及び曜日を定め、最寄りのスーパーマーケット及び商店の間を送迎し、移動中の安全確保や買い物の補助、荷物の運搬などを支援するもの。</t>
  </si>
  <si>
    <t>福祉課
（代表0237-55-2111）</t>
  </si>
  <si>
    <t>「アグリランドむらやま事業」のうち地域資源を活用した移動式産直</t>
  </si>
  <si>
    <t>村山市観光物産協会に、市内産直組織で販売している農産物等を軽トラックで移動販売することを委託している。移動式産直の活用と買い物支援を目的とするもの。
※地方創生推進交付金活用</t>
    <rPh sb="44" eb="46">
      <t>イタク</t>
    </rPh>
    <phoneticPr fontId="5"/>
  </si>
  <si>
    <t>観光物産協会</t>
    <rPh sb="0" eb="6">
      <t>カンコウブッサンキョウカイ</t>
    </rPh>
    <phoneticPr fontId="1"/>
  </si>
  <si>
    <t>農林課
（代表0237-55-2111）</t>
  </si>
  <si>
    <t>移動販売支援事業</t>
    <rPh sb="0" eb="6">
      <t>イドウハンバイシエン</t>
    </rPh>
    <rPh sb="6" eb="8">
      <t>ジギョウ</t>
    </rPh>
    <phoneticPr fontId="1"/>
  </si>
  <si>
    <t>移動販売車で食料品や飲料、日用生活物資などの生活必需品を販売する民間事業者に対して、移動販売車の取得費用などの初期経費を支援。
補助率：２分の１
補助上限額：150万円</t>
    <rPh sb="50" eb="52">
      <t>ヒヨウ</t>
    </rPh>
    <rPh sb="57" eb="59">
      <t>ケイヒ</t>
    </rPh>
    <rPh sb="64" eb="67">
      <t>ホジョリツ</t>
    </rPh>
    <rPh sb="69" eb="70">
      <t>ブン</t>
    </rPh>
    <rPh sb="73" eb="78">
      <t>ホジョジョウゲンガク</t>
    </rPh>
    <rPh sb="82" eb="84">
      <t>マンエン</t>
    </rPh>
    <phoneticPr fontId="1"/>
  </si>
  <si>
    <t>政策推進課
（代表0237-55-2111）</t>
    <rPh sb="0" eb="5">
      <t>セイサクスイシンカ</t>
    </rPh>
    <phoneticPr fontId="1"/>
  </si>
  <si>
    <t>天童市</t>
    <rPh sb="0" eb="3">
      <t>テンドウシ</t>
    </rPh>
    <phoneticPr fontId="1"/>
  </si>
  <si>
    <t>「天童市社会資源ガイドブック」の作成</t>
    <rPh sb="1" eb="4">
      <t>テンドウシ</t>
    </rPh>
    <rPh sb="4" eb="8">
      <t>シャカイシゲン</t>
    </rPh>
    <rPh sb="16" eb="18">
      <t>サクセイ</t>
    </rPh>
    <phoneticPr fontId="1"/>
  </si>
  <si>
    <t>生活支援コーディネーター業務委託。移動販売や宅食サービス、買い物支援の情報をまとめホームページ等で公開。（生活支援体制整備事業）</t>
    <rPh sb="0" eb="4">
      <t>セイカツシエン</t>
    </rPh>
    <rPh sb="12" eb="14">
      <t>ギョウム</t>
    </rPh>
    <rPh sb="14" eb="16">
      <t>イタク</t>
    </rPh>
    <rPh sb="17" eb="21">
      <t>イドウハンバイ</t>
    </rPh>
    <rPh sb="22" eb="24">
      <t>タクショク</t>
    </rPh>
    <rPh sb="29" eb="30">
      <t>カ</t>
    </rPh>
    <rPh sb="31" eb="34">
      <t>モノシエン</t>
    </rPh>
    <rPh sb="35" eb="37">
      <t>ジョウホウ</t>
    </rPh>
    <rPh sb="47" eb="48">
      <t>トウ</t>
    </rPh>
    <rPh sb="49" eb="51">
      <t>コウカイ</t>
    </rPh>
    <rPh sb="53" eb="63">
      <t>セイカツシエンタイセイセイビジギョウ</t>
    </rPh>
    <phoneticPr fontId="1"/>
  </si>
  <si>
    <t>https://www.tendo-shakyo.or.jp/about/public-magazine/syakaiguidebook</t>
  </si>
  <si>
    <t>天童市保険給付課
023-654-1111（内線756）</t>
    <rPh sb="0" eb="3">
      <t>テンドウシ</t>
    </rPh>
    <rPh sb="3" eb="8">
      <t>ホケンキュウフカ</t>
    </rPh>
    <rPh sb="22" eb="24">
      <t>ナイセン</t>
    </rPh>
    <phoneticPr fontId="1"/>
  </si>
  <si>
    <t>ショッピングリハビリ事業</t>
    <rPh sb="10" eb="12">
      <t>ジギョウ</t>
    </rPh>
    <phoneticPr fontId="1"/>
  </si>
  <si>
    <t>総合事業緩和型通所A。通所介護事業所の協議会に委託。通所介護事業所の送迎のもと、利用者は買い物行為を通して筋力の向上や社会生活の維持を図る。</t>
    <rPh sb="0" eb="4">
      <t>ソウゴウジギョウ</t>
    </rPh>
    <rPh sb="4" eb="7">
      <t>カンワガタ</t>
    </rPh>
    <rPh sb="7" eb="9">
      <t>ツウショ</t>
    </rPh>
    <rPh sb="11" eb="13">
      <t>ツウショ</t>
    </rPh>
    <rPh sb="13" eb="15">
      <t>カイゴ</t>
    </rPh>
    <rPh sb="15" eb="18">
      <t>ジギョウショ</t>
    </rPh>
    <rPh sb="19" eb="22">
      <t>キョウギカイ</t>
    </rPh>
    <rPh sb="23" eb="25">
      <t>イタク</t>
    </rPh>
    <rPh sb="26" eb="30">
      <t>ツウショカイゴ</t>
    </rPh>
    <rPh sb="30" eb="33">
      <t>ジギョウショ</t>
    </rPh>
    <rPh sb="34" eb="36">
      <t>ソウゲイ</t>
    </rPh>
    <rPh sb="40" eb="43">
      <t>リヨウシャ</t>
    </rPh>
    <rPh sb="44" eb="45">
      <t>カ</t>
    </rPh>
    <rPh sb="46" eb="47">
      <t>モノ</t>
    </rPh>
    <rPh sb="47" eb="49">
      <t>コウイ</t>
    </rPh>
    <rPh sb="50" eb="51">
      <t>トオ</t>
    </rPh>
    <rPh sb="53" eb="55">
      <t>キンリョク</t>
    </rPh>
    <rPh sb="56" eb="58">
      <t>コウジョウ</t>
    </rPh>
    <rPh sb="59" eb="63">
      <t>シャカイセイカツ</t>
    </rPh>
    <rPh sb="64" eb="66">
      <t>イジ</t>
    </rPh>
    <rPh sb="67" eb="68">
      <t>ハカ</t>
    </rPh>
    <phoneticPr fontId="1"/>
  </si>
  <si>
    <t>中山町</t>
    <rPh sb="0" eb="3">
      <t>ナカヤママチ</t>
    </rPh>
    <phoneticPr fontId="1"/>
  </si>
  <si>
    <t>令和６年度中山町タクシー利用助成制度</t>
    <rPh sb="0" eb="2">
      <t>レイワ</t>
    </rPh>
    <rPh sb="3" eb="5">
      <t>ネンド</t>
    </rPh>
    <rPh sb="5" eb="8">
      <t>ナカヤママチ</t>
    </rPh>
    <rPh sb="12" eb="16">
      <t>リヨウジョセイ</t>
    </rPh>
    <rPh sb="16" eb="18">
      <t>セイド</t>
    </rPh>
    <phoneticPr fontId="1"/>
  </si>
  <si>
    <t>移動にかかった交通費用の一部を町が負担するもの</t>
    <rPh sb="0" eb="2">
      <t>イドウ</t>
    </rPh>
    <rPh sb="7" eb="9">
      <t>コウツウ</t>
    </rPh>
    <rPh sb="9" eb="11">
      <t>ヒヨウ</t>
    </rPh>
    <rPh sb="12" eb="14">
      <t>イチブ</t>
    </rPh>
    <rPh sb="15" eb="16">
      <t>マチ</t>
    </rPh>
    <rPh sb="17" eb="19">
      <t>フタン</t>
    </rPh>
    <phoneticPr fontId="1"/>
  </si>
  <si>
    <t>生活に必要な交通手段にお困りの高齢者等を対象とした、自宅と町内の目的地を１回500円で移動できる公共交通サービス（実証実験）</t>
    <rPh sb="0" eb="2">
      <t>セイカツ</t>
    </rPh>
    <rPh sb="3" eb="5">
      <t>ヒツヨウ</t>
    </rPh>
    <rPh sb="6" eb="10">
      <t>コウツウシュダン</t>
    </rPh>
    <rPh sb="12" eb="13">
      <t>コマ</t>
    </rPh>
    <rPh sb="15" eb="18">
      <t>コウレイシャ</t>
    </rPh>
    <rPh sb="18" eb="19">
      <t>トウ</t>
    </rPh>
    <rPh sb="20" eb="22">
      <t>タイショウ</t>
    </rPh>
    <rPh sb="26" eb="28">
      <t>ジタク</t>
    </rPh>
    <rPh sb="29" eb="31">
      <t>チョウナイ</t>
    </rPh>
    <rPh sb="32" eb="35">
      <t>モクテキチ</t>
    </rPh>
    <rPh sb="37" eb="38">
      <t>カイ</t>
    </rPh>
    <rPh sb="41" eb="42">
      <t>エン</t>
    </rPh>
    <rPh sb="43" eb="45">
      <t>イドウ</t>
    </rPh>
    <rPh sb="48" eb="52">
      <t>コウキョウコウツウ</t>
    </rPh>
    <rPh sb="57" eb="61">
      <t>ジッショウジッケン</t>
    </rPh>
    <phoneticPr fontId="1"/>
  </si>
  <si>
    <t>総合政策課
（023-662-4271）</t>
    <rPh sb="0" eb="5">
      <t>ソウゴウセイサクカ</t>
    </rPh>
    <phoneticPr fontId="1"/>
  </si>
  <si>
    <t>河北町</t>
    <rPh sb="0" eb="3">
      <t>カホクチョウ</t>
    </rPh>
    <phoneticPr fontId="1"/>
  </si>
  <si>
    <t>公共交通としてのタクシー利用助成事業</t>
    <rPh sb="0" eb="2">
      <t>コウキョウ</t>
    </rPh>
    <rPh sb="2" eb="4">
      <t>コウツウ</t>
    </rPh>
    <rPh sb="16" eb="18">
      <t>ジギョウ</t>
    </rPh>
    <phoneticPr fontId="1"/>
  </si>
  <si>
    <t>タクシー利用料金の助成</t>
    <rPh sb="4" eb="6">
      <t>リヨウ</t>
    </rPh>
    <rPh sb="6" eb="8">
      <t>リョウキン</t>
    </rPh>
    <rPh sb="9" eb="11">
      <t>ジョセイ</t>
    </rPh>
    <phoneticPr fontId="1"/>
  </si>
  <si>
    <t>65歳以上の町民、障害者手帳等を所持している町民で申請した方を対象に、町内の医療機関、町内の商業施設、町内の金融機関、町内の公共施設、町内の斎場への平日９時～１８時のタクシー移動の料金に対して自己負担額片道500円を超過した金額を町がタクシー事業者へ助成する。</t>
    <rPh sb="2" eb="3">
      <t>サイ</t>
    </rPh>
    <rPh sb="3" eb="5">
      <t>イジョウ</t>
    </rPh>
    <rPh sb="6" eb="8">
      <t>チョウミン</t>
    </rPh>
    <rPh sb="9" eb="14">
      <t>ショウガイシャテチョウ</t>
    </rPh>
    <rPh sb="14" eb="15">
      <t>ナド</t>
    </rPh>
    <rPh sb="16" eb="18">
      <t>ショジ</t>
    </rPh>
    <rPh sb="22" eb="24">
      <t>チョウミン</t>
    </rPh>
    <rPh sb="25" eb="27">
      <t>シンセイ</t>
    </rPh>
    <rPh sb="29" eb="30">
      <t>カタ</t>
    </rPh>
    <rPh sb="31" eb="33">
      <t>タイショウ</t>
    </rPh>
    <rPh sb="35" eb="37">
      <t>チョウナイ</t>
    </rPh>
    <rPh sb="38" eb="42">
      <t>イリョウキカン</t>
    </rPh>
    <rPh sb="46" eb="50">
      <t>ショウギョウシセツ</t>
    </rPh>
    <rPh sb="54" eb="58">
      <t>キンユウキカン</t>
    </rPh>
    <rPh sb="62" eb="66">
      <t>コウキョウシセツ</t>
    </rPh>
    <rPh sb="70" eb="72">
      <t>サイジョウ</t>
    </rPh>
    <rPh sb="87" eb="89">
      <t>イドウ</t>
    </rPh>
    <rPh sb="90" eb="92">
      <t>リョウキン</t>
    </rPh>
    <rPh sb="93" eb="94">
      <t>タイ</t>
    </rPh>
    <rPh sb="96" eb="101">
      <t>ジコフタンガク</t>
    </rPh>
    <rPh sb="101" eb="103">
      <t>カタミチ</t>
    </rPh>
    <rPh sb="106" eb="107">
      <t>エン</t>
    </rPh>
    <rPh sb="108" eb="110">
      <t>チョウカ</t>
    </rPh>
    <rPh sb="112" eb="114">
      <t>キンガク</t>
    </rPh>
    <rPh sb="115" eb="116">
      <t>マチ</t>
    </rPh>
    <rPh sb="121" eb="124">
      <t>ジギョウシャ</t>
    </rPh>
    <rPh sb="125" eb="127">
      <t>ジョセイ</t>
    </rPh>
    <phoneticPr fontId="1"/>
  </si>
  <si>
    <t>https://www.town.kahoku.yamagata.jp/soshiki/machizukurisuishinka/seikatukankyo/kotsu_kankyo/3304.html</t>
  </si>
  <si>
    <t>河北町役場　くらし応援課　0237-73-2116</t>
    <rPh sb="0" eb="3">
      <t>カホクチョウ</t>
    </rPh>
    <rPh sb="3" eb="5">
      <t>ヤクバ</t>
    </rPh>
    <rPh sb="9" eb="12">
      <t>オウエンカ</t>
    </rPh>
    <phoneticPr fontId="1"/>
  </si>
  <si>
    <t>朝日町</t>
    <rPh sb="0" eb="3">
      <t>アサヒマチ</t>
    </rPh>
    <phoneticPr fontId="1"/>
  </si>
  <si>
    <t>買い物支援アドバイザー派遣事業</t>
    <rPh sb="0" eb="1">
      <t>カ</t>
    </rPh>
    <rPh sb="2" eb="5">
      <t>モノシエン</t>
    </rPh>
    <rPh sb="11" eb="15">
      <t>ハケンジギョウ</t>
    </rPh>
    <phoneticPr fontId="1"/>
  </si>
  <si>
    <t>町内の買い物支援実施事業所及び関係者の情報共及び勉強会を実施するもの</t>
    <rPh sb="0" eb="2">
      <t>チョウナイ</t>
    </rPh>
    <rPh sb="3" eb="4">
      <t>カ</t>
    </rPh>
    <rPh sb="5" eb="8">
      <t>モノシエン</t>
    </rPh>
    <rPh sb="8" eb="10">
      <t>ジッシ</t>
    </rPh>
    <rPh sb="10" eb="13">
      <t>ジギョウショ</t>
    </rPh>
    <rPh sb="13" eb="14">
      <t>オヨ</t>
    </rPh>
    <rPh sb="15" eb="18">
      <t>カンケイシャ</t>
    </rPh>
    <rPh sb="19" eb="21">
      <t>ジョウホウ</t>
    </rPh>
    <rPh sb="21" eb="22">
      <t>トモ</t>
    </rPh>
    <rPh sb="22" eb="23">
      <t>オヨ</t>
    </rPh>
    <rPh sb="24" eb="26">
      <t>ベンキョウ</t>
    </rPh>
    <rPh sb="26" eb="27">
      <t>カイ</t>
    </rPh>
    <rPh sb="28" eb="30">
      <t>ジッシ</t>
    </rPh>
    <phoneticPr fontId="1"/>
  </si>
  <si>
    <t>政策推進課
0237-67-2112</t>
    <rPh sb="0" eb="5">
      <t>セ</t>
    </rPh>
    <phoneticPr fontId="1"/>
  </si>
  <si>
    <t>介護予防・日常生活支援総合事業訪問型サービスB</t>
  </si>
  <si>
    <t>タクシー、バス等による送迎,_x000D_
買物支援（代行、送迎、宅配等）、配食サービス,</t>
  </si>
  <si>
    <t>小国町</t>
    <rPh sb="0" eb="3">
      <t>オグニマチ</t>
    </rPh>
    <phoneticPr fontId="1"/>
  </si>
  <si>
    <t>地域商業サービス支援事業</t>
    <rPh sb="0" eb="2">
      <t>チイキ</t>
    </rPh>
    <rPh sb="2" eb="4">
      <t>ショウギョウ</t>
    </rPh>
    <rPh sb="8" eb="10">
      <t>シエン</t>
    </rPh>
    <rPh sb="10" eb="12">
      <t>ジギョウ</t>
    </rPh>
    <phoneticPr fontId="1"/>
  </si>
  <si>
    <t>日常生活に必要な食料品や日用雑貨品等の日用生活物資全般の買い物をすることが困難な住民（買い物困難者）に対して、買い物困難者対策（宅配・買い物代行、移動販売）を行う団体を支援する。</t>
  </si>
  <si>
    <t>産業振興課商工労働政策室
0238－62－2416</t>
    <rPh sb="0" eb="2">
      <t>サンギョウ</t>
    </rPh>
    <rPh sb="2" eb="5">
      <t>シンコウカ</t>
    </rPh>
    <rPh sb="5" eb="7">
      <t>ショウコウ</t>
    </rPh>
    <rPh sb="7" eb="9">
      <t>ロウドウ</t>
    </rPh>
    <rPh sb="9" eb="11">
      <t>セイサク</t>
    </rPh>
    <rPh sb="11" eb="12">
      <t>シツ</t>
    </rPh>
    <phoneticPr fontId="1"/>
  </si>
  <si>
    <t>白鷹町</t>
    <rPh sb="0" eb="3">
      <t>シラタカマチ</t>
    </rPh>
    <phoneticPr fontId="1"/>
  </si>
  <si>
    <t>買い物環境充実支援事業
（移動販売支援事業）</t>
  </si>
  <si>
    <t>　買い物困難地域の買い物環境の維持・解消のため、移動販売実施者の運営費（①燃料、②人件費、③車両維持費）を支援。
　　運営費　①、②定額　③３分の２　総額で上限４０万</t>
    <rPh sb="32" eb="34">
      <t>ウンエイ</t>
    </rPh>
    <rPh sb="34" eb="35">
      <t>ヒ</t>
    </rPh>
    <rPh sb="41" eb="44">
      <t>ジンケンヒ</t>
    </rPh>
    <rPh sb="46" eb="48">
      <t>シャリョウ</t>
    </rPh>
    <rPh sb="48" eb="50">
      <t>イジ</t>
    </rPh>
    <rPh sb="50" eb="51">
      <t>ヒ</t>
    </rPh>
    <rPh sb="59" eb="62">
      <t>ウンエイヒ</t>
    </rPh>
    <rPh sb="66" eb="68">
      <t>テイガク</t>
    </rPh>
    <rPh sb="71" eb="72">
      <t>ブン</t>
    </rPh>
    <rPh sb="75" eb="77">
      <t>ソウガク</t>
    </rPh>
    <rPh sb="78" eb="80">
      <t>ジョウゲン</t>
    </rPh>
    <rPh sb="82" eb="83">
      <t>マン</t>
    </rPh>
    <phoneticPr fontId="3"/>
  </si>
  <si>
    <t>https://www.town.shirataka.lg.jp/2077.htm</t>
  </si>
  <si>
    <t>商工観光課
0238-87-0696</t>
    <rPh sb="0" eb="2">
      <t>ショウコウ</t>
    </rPh>
    <rPh sb="2" eb="5">
      <t>カンコウカ</t>
    </rPh>
    <phoneticPr fontId="1"/>
  </si>
  <si>
    <t>買い物環境充実支援事業
（ポイントサービス事業）</t>
  </si>
  <si>
    <t>町デマンドタクシーの利用に応じたポイントの付与（10ポイントで500円商品券扱い）を通じた買い物支援</t>
    <rPh sb="0" eb="1">
      <t>マチ</t>
    </rPh>
    <rPh sb="10" eb="12">
      <t>リヨウ</t>
    </rPh>
    <rPh sb="13" eb="14">
      <t>オウ</t>
    </rPh>
    <rPh sb="21" eb="23">
      <t>フヨ</t>
    </rPh>
    <rPh sb="34" eb="35">
      <t>エン</t>
    </rPh>
    <rPh sb="35" eb="38">
      <t>ショウヒンケン</t>
    </rPh>
    <rPh sb="38" eb="39">
      <t>アツカ</t>
    </rPh>
    <rPh sb="42" eb="43">
      <t>ツウ</t>
    </rPh>
    <rPh sb="45" eb="46">
      <t>カ</t>
    </rPh>
    <rPh sb="47" eb="48">
      <t>モノ</t>
    </rPh>
    <rPh sb="48" eb="50">
      <t>シエン</t>
    </rPh>
    <phoneticPr fontId="1"/>
  </si>
  <si>
    <t>　デマンドタクシー利用者へポイントカードを発行。満点カードは町内商店で500円券として利用可能としていて、満点カードが利用された店舗へ相当額を交付している。</t>
    <rPh sb="37" eb="38">
      <t>エン</t>
    </rPh>
    <rPh sb="38" eb="39">
      <t>ケン</t>
    </rPh>
    <rPh sb="67" eb="69">
      <t>ソウトウ</t>
    </rPh>
    <rPh sb="69" eb="70">
      <t>ガク</t>
    </rPh>
    <rPh sb="71" eb="73">
      <t>コウフ</t>
    </rPh>
    <phoneticPr fontId="3"/>
  </si>
  <si>
    <t>協同組合ゆーしーる</t>
    <rPh sb="0" eb="2">
      <t>キョウドウ</t>
    </rPh>
    <rPh sb="2" eb="4">
      <t>クミアイ</t>
    </rPh>
    <phoneticPr fontId="1"/>
  </si>
  <si>
    <t>商工会・商工会議所</t>
    <rPh sb="0" eb="3">
      <t>ショウコウカイ</t>
    </rPh>
    <rPh sb="4" eb="6">
      <t>ショウコウ</t>
    </rPh>
    <rPh sb="6" eb="9">
      <t>カイギショ</t>
    </rPh>
    <phoneticPr fontId="1"/>
  </si>
  <si>
    <t>三川町</t>
    <rPh sb="0" eb="3">
      <t>ミカワマチ</t>
    </rPh>
    <phoneticPr fontId="1"/>
  </si>
  <si>
    <t>デマンド型交通システム運行業務委託</t>
  </si>
  <si>
    <t>タクシー、バス等による送迎,_x000D_
その他,</t>
  </si>
  <si>
    <t>デマンドタクシー</t>
  </si>
  <si>
    <t>デマンドタクシーを運行し、町内店舗への移動を支援</t>
    <rPh sb="9" eb="11">
      <t>ウンコウ</t>
    </rPh>
    <rPh sb="13" eb="14">
      <t>マチ</t>
    </rPh>
    <rPh sb="14" eb="15">
      <t>ナイ</t>
    </rPh>
    <rPh sb="15" eb="17">
      <t>テンポ</t>
    </rPh>
    <rPh sb="19" eb="21">
      <t>イドウ</t>
    </rPh>
    <rPh sb="22" eb="24">
      <t>シエン</t>
    </rPh>
    <phoneticPr fontId="1"/>
  </si>
  <si>
    <t>企画調整課企画調整係
0235-35-7013</t>
    <rPh sb="0" eb="5">
      <t>キカクチョウセイカ</t>
    </rPh>
    <rPh sb="5" eb="10">
      <t>キカクチョウセイカカリ</t>
    </rPh>
    <phoneticPr fontId="1"/>
  </si>
  <si>
    <t>宅配サービス等支援事業費補助金</t>
    <rPh sb="0" eb="2">
      <t>タクハイ</t>
    </rPh>
    <rPh sb="6" eb="7">
      <t>トウ</t>
    </rPh>
    <rPh sb="7" eb="9">
      <t>シエン</t>
    </rPh>
    <rPh sb="9" eb="12">
      <t>ジギョウヒ</t>
    </rPh>
    <rPh sb="12" eb="15">
      <t>ホジョキン</t>
    </rPh>
    <phoneticPr fontId="1"/>
  </si>
  <si>
    <t>買物弱者支援として宅配事業を実施している店舗への補助</t>
  </si>
  <si>
    <t>産業振興課商工観光係
0235-35-7015</t>
    <rPh sb="0" eb="5">
      <t>サンギョウシンコウカ</t>
    </rPh>
    <rPh sb="5" eb="10">
      <t>ショウコウカンコウカカリ</t>
    </rPh>
    <phoneticPr fontId="1"/>
  </si>
  <si>
    <t>庄内町</t>
    <rPh sb="0" eb="3">
      <t>ショウナイマチ</t>
    </rPh>
    <phoneticPr fontId="1"/>
  </si>
  <si>
    <t>地域住民が主体となり、総合事業の事業対象者を含む町内に住所を有する住民を対象に、自立した生活環境の維持・向上等を目的とした生活支援サービス（買物支援を含む）を提供する。
国の地域支援事業交付金（厚生労働省）を財源とし、実施団体として登録された住民主体の団体に補助金を交付する。</t>
  </si>
  <si>
    <t>住民主体の団体</t>
  </si>
  <si>
    <t>保健福祉課高齢者支援係　0234-43-0490</t>
  </si>
  <si>
    <t>福島県</t>
    <rPh sb="0" eb="3">
      <t>フクシマケン</t>
    </rPh>
    <phoneticPr fontId="1"/>
  </si>
  <si>
    <t>会津若松市</t>
    <rPh sb="0" eb="5">
      <t>アイヅワカマツシ</t>
    </rPh>
    <phoneticPr fontId="1"/>
  </si>
  <si>
    <t>金川町・田園町住民コミュニティバス運行事業費補助金</t>
    <rPh sb="0" eb="2">
      <t>カナガワ</t>
    </rPh>
    <rPh sb="2" eb="3">
      <t>マチ</t>
    </rPh>
    <rPh sb="4" eb="6">
      <t>デンエン</t>
    </rPh>
    <rPh sb="6" eb="7">
      <t>マチ</t>
    </rPh>
    <rPh sb="7" eb="9">
      <t>ジュウミン</t>
    </rPh>
    <rPh sb="17" eb="19">
      <t>ウンコウ</t>
    </rPh>
    <rPh sb="19" eb="21">
      <t>ジギョウ</t>
    </rPh>
    <rPh sb="21" eb="22">
      <t>ヒ</t>
    </rPh>
    <rPh sb="22" eb="25">
      <t>ホジョキン</t>
    </rPh>
    <phoneticPr fontId="1"/>
  </si>
  <si>
    <t>高齢者の日常生活の買い物や通院などの移動に課題を抱えていた金川町・田園町における、地域住民により組織されたバス運営協議会が運営主体となる地域コミュニティバス運行への補助</t>
    <rPh sb="0" eb="3">
      <t>コウレイシャ</t>
    </rPh>
    <rPh sb="4" eb="8">
      <t>ニチジョウセイカツ</t>
    </rPh>
    <rPh sb="9" eb="10">
      <t>カ</t>
    </rPh>
    <rPh sb="11" eb="12">
      <t>モノ</t>
    </rPh>
    <rPh sb="13" eb="15">
      <t>ツウイン</t>
    </rPh>
    <rPh sb="18" eb="20">
      <t>イドウ</t>
    </rPh>
    <rPh sb="21" eb="23">
      <t>カダイ</t>
    </rPh>
    <rPh sb="24" eb="25">
      <t>カカ</t>
    </rPh>
    <rPh sb="29" eb="32">
      <t>カナガワマチ</t>
    </rPh>
    <rPh sb="33" eb="35">
      <t>デンエン</t>
    </rPh>
    <rPh sb="35" eb="36">
      <t>マチ</t>
    </rPh>
    <rPh sb="41" eb="43">
      <t>チイキ</t>
    </rPh>
    <rPh sb="43" eb="45">
      <t>ジュウミン</t>
    </rPh>
    <rPh sb="48" eb="50">
      <t>ソシキ</t>
    </rPh>
    <rPh sb="55" eb="57">
      <t>ウンエイ</t>
    </rPh>
    <rPh sb="57" eb="60">
      <t>キョウギカイ</t>
    </rPh>
    <rPh sb="61" eb="63">
      <t>ウンエイ</t>
    </rPh>
    <rPh sb="63" eb="65">
      <t>シュタイ</t>
    </rPh>
    <rPh sb="68" eb="70">
      <t>チイキ</t>
    </rPh>
    <rPh sb="78" eb="80">
      <t>ウンコウ</t>
    </rPh>
    <rPh sb="82" eb="84">
      <t>ホジョ</t>
    </rPh>
    <phoneticPr fontId="1"/>
  </si>
  <si>
    <t>金川町・田園町住民コミュニティバス運営協議会</t>
    <rPh sb="0" eb="3">
      <t>カナガワマチ</t>
    </rPh>
    <rPh sb="4" eb="7">
      <t>デンエンチョウ</t>
    </rPh>
    <rPh sb="7" eb="9">
      <t>ジュウミン</t>
    </rPh>
    <rPh sb="17" eb="19">
      <t>ウンエイ</t>
    </rPh>
    <rPh sb="19" eb="22">
      <t>キョウギカイ</t>
    </rPh>
    <phoneticPr fontId="1"/>
  </si>
  <si>
    <t>https://www.city.aizuwakamatsu.fukushima.jp/docs/2014103000063/</t>
  </si>
  <si>
    <t>企画政策部地域づくり課、0242-39-1209</t>
    <rPh sb="0" eb="2">
      <t>キカク</t>
    </rPh>
    <rPh sb="2" eb="4">
      <t>セイサク</t>
    </rPh>
    <rPh sb="4" eb="5">
      <t>ブ</t>
    </rPh>
    <rPh sb="5" eb="7">
      <t>チイキ</t>
    </rPh>
    <rPh sb="10" eb="11">
      <t>カ</t>
    </rPh>
    <phoneticPr fontId="1"/>
  </si>
  <si>
    <t>湊地域内交通運行事業補助金</t>
    <rPh sb="0" eb="1">
      <t>ミナト</t>
    </rPh>
    <rPh sb="1" eb="6">
      <t>チイキナイコウツウ</t>
    </rPh>
    <rPh sb="6" eb="10">
      <t>ウンコウジギョウ</t>
    </rPh>
    <rPh sb="10" eb="13">
      <t>ホジョキン</t>
    </rPh>
    <phoneticPr fontId="1"/>
  </si>
  <si>
    <t>湊地区における日常生活に必要な移動手段の確保として、NPO法人みんなと湊まちづくりネットワークが運営・運行する予約型のデマンドバスへの補助</t>
    <rPh sb="0" eb="3">
      <t>ミナトチク</t>
    </rPh>
    <rPh sb="7" eb="11">
      <t>ニチジョウセイカツ</t>
    </rPh>
    <rPh sb="12" eb="14">
      <t>ヒツヨウ</t>
    </rPh>
    <rPh sb="15" eb="17">
      <t>イドウ</t>
    </rPh>
    <rPh sb="17" eb="19">
      <t>シュダン</t>
    </rPh>
    <rPh sb="20" eb="22">
      <t>カクホ</t>
    </rPh>
    <rPh sb="29" eb="31">
      <t>ホウジン</t>
    </rPh>
    <rPh sb="35" eb="36">
      <t>ミナト</t>
    </rPh>
    <rPh sb="48" eb="50">
      <t>ウンエイ</t>
    </rPh>
    <rPh sb="51" eb="53">
      <t>ウンコウ</t>
    </rPh>
    <rPh sb="55" eb="58">
      <t>ヨヤクガタ</t>
    </rPh>
    <rPh sb="67" eb="69">
      <t>ホジョ</t>
    </rPh>
    <phoneticPr fontId="1"/>
  </si>
  <si>
    <t>https://www.city.aizuwakamatsu.fukushima.jp/docs/2020092900017/</t>
  </si>
  <si>
    <t>郡山市</t>
    <rPh sb="0" eb="3">
      <t>コオリヤマシ</t>
    </rPh>
    <phoneticPr fontId="1"/>
  </si>
  <si>
    <t>郡山市高齢者健康長寿サポート事業</t>
    <rPh sb="0" eb="3">
      <t>コオリヤマシ</t>
    </rPh>
    <rPh sb="3" eb="6">
      <t>コウレイシャ</t>
    </rPh>
    <rPh sb="6" eb="10">
      <t>ケンコウチョウジュ</t>
    </rPh>
    <rPh sb="14" eb="16">
      <t>ジギョウ</t>
    </rPh>
    <phoneticPr fontId="1"/>
  </si>
  <si>
    <t>高齢者の健康の増進及び社会参加の促進を目的に、75歳以上の高齢者に路線バス、タクシーに利用できる共通利用券を交付する。
500円券×16枚</t>
    <rPh sb="0" eb="3">
      <t>コウレイシャ</t>
    </rPh>
    <rPh sb="4" eb="6">
      <t>ケンコウ</t>
    </rPh>
    <rPh sb="7" eb="9">
      <t>ゾウシン</t>
    </rPh>
    <rPh sb="9" eb="10">
      <t>オヨ</t>
    </rPh>
    <rPh sb="11" eb="13">
      <t>シャカイ</t>
    </rPh>
    <rPh sb="13" eb="15">
      <t>サンカ</t>
    </rPh>
    <rPh sb="16" eb="18">
      <t>ソクシン</t>
    </rPh>
    <rPh sb="19" eb="21">
      <t>モクテキ</t>
    </rPh>
    <rPh sb="25" eb="28">
      <t>サイイジョウ</t>
    </rPh>
    <rPh sb="29" eb="32">
      <t>コウレイシャ</t>
    </rPh>
    <rPh sb="33" eb="35">
      <t>ロセン</t>
    </rPh>
    <rPh sb="43" eb="45">
      <t>リヨウ</t>
    </rPh>
    <rPh sb="48" eb="50">
      <t>キョウツウ</t>
    </rPh>
    <rPh sb="50" eb="53">
      <t>リヨウケン</t>
    </rPh>
    <rPh sb="54" eb="56">
      <t>コウフ</t>
    </rPh>
    <rPh sb="63" eb="64">
      <t>エン</t>
    </rPh>
    <rPh sb="64" eb="65">
      <t>ケン</t>
    </rPh>
    <rPh sb="68" eb="69">
      <t>マイ</t>
    </rPh>
    <phoneticPr fontId="1"/>
  </si>
  <si>
    <t>https://www.city.koriyama.lg.jp/soshiki/66/3008.html</t>
  </si>
  <si>
    <t>健康長寿課
生きがい支援係
024-924-2401</t>
    <rPh sb="0" eb="5">
      <t>ケンコウチョウジュカ</t>
    </rPh>
    <rPh sb="6" eb="7">
      <t>イ</t>
    </rPh>
    <rPh sb="10" eb="13">
      <t>シエンガカリ</t>
    </rPh>
    <phoneticPr fontId="1"/>
  </si>
  <si>
    <t>福島県</t>
  </si>
  <si>
    <t>郡山市</t>
  </si>
  <si>
    <t>乗合タクシー運行事業</t>
  </si>
  <si>
    <t>買物弱者の支援と位置付けた事業ではないが、路線バス廃止に伴う地域住民の移動支援策として、市の委託事業（委託先：郡山地区ハイヤータクシー協同組合）にて、自宅等から利用できるデマンド型乗合タクシーを運行している。
※経路：自宅⇔交通結節点・生活施設（駅や商業施設）</t>
  </si>
  <si>
    <t>https://www.city.koriyama.lg.jp/soshiki/125/23495.html</t>
  </si>
  <si>
    <t>総合交通政策課
024-924-3721</t>
  </si>
  <si>
    <t>福島県</t>
    <rPh sb="0" eb="3">
      <t>フクシマケン</t>
    </rPh>
    <phoneticPr fontId="3"/>
  </si>
  <si>
    <t>いわき市</t>
    <rPh sb="3" eb="4">
      <t>シ</t>
    </rPh>
    <phoneticPr fontId="3"/>
  </si>
  <si>
    <t>みんなで創る中山間地域等地域交通支援事業</t>
    <rPh sb="4" eb="5">
      <t>ツク</t>
    </rPh>
    <rPh sb="6" eb="11">
      <t>チュウサンカンチイキ</t>
    </rPh>
    <rPh sb="11" eb="12">
      <t>トウ</t>
    </rPh>
    <rPh sb="12" eb="16">
      <t>チイキコウツウ</t>
    </rPh>
    <rPh sb="16" eb="20">
      <t>シエンジギョウ</t>
    </rPh>
    <phoneticPr fontId="3"/>
  </si>
  <si>
    <t>　中山間地域を中心とした公共交通空白地域及び公共交通不便地域における交通弱者の移動手段の確保を目的に、住民組織が主体となり運営する地域交通システム（住民ボランティア輸送、公共ライドシェア等）に対し、運営支援を行うもの。買い物等での活用も可能となっている。</t>
    <rPh sb="85" eb="87">
      <t>コウキョウ</t>
    </rPh>
    <rPh sb="93" eb="94">
      <t>トウ</t>
    </rPh>
    <phoneticPr fontId="3"/>
  </si>
  <si>
    <t>【三和地区】
三和町地域振興協議会
【田人地区】
田人地域振興協議会
【川前地区】
NPO法人小さな拠点おおか</t>
    <rPh sb="36" eb="38">
      <t>カワマエ</t>
    </rPh>
    <rPh sb="38" eb="40">
      <t>チク</t>
    </rPh>
    <rPh sb="45" eb="47">
      <t>ホウジン</t>
    </rPh>
    <rPh sb="47" eb="48">
      <t>チイ</t>
    </rPh>
    <rPh sb="50" eb="52">
      <t>キョテン</t>
    </rPh>
    <phoneticPr fontId="3"/>
  </si>
  <si>
    <t>http://www.city.iwaki.lg.jp/www/contents/1552891746892/index.html</t>
  </si>
  <si>
    <t>都市建設部　公共交通課
0246-22-1120</t>
    <rPh sb="6" eb="11">
      <t>コウキョウコウツウカ</t>
    </rPh>
    <phoneticPr fontId="3"/>
  </si>
  <si>
    <t>いわき市住民支え合い活動づくり事業委託</t>
  </si>
  <si>
    <t>　 地域住民等が主体的に近所の困りごとを地域で支え合う住民主体の生活支援サービスの創出と提供体制の構築を図るため、生活支援コーディネーターを配置し、協議体の立ち上げ、継続支援に取組む事業を社会福祉協議会へ委託するもの。
　協議体の活動として、声掛けや見守り、ゴミ出し支援のほか、買い物代行に取組む協議体がある。</t>
    <rPh sb="2" eb="4">
      <t>チイキ</t>
    </rPh>
    <rPh sb="4" eb="6">
      <t>ジュウミン</t>
    </rPh>
    <rPh sb="6" eb="7">
      <t>トウ</t>
    </rPh>
    <rPh sb="8" eb="10">
      <t>シュタイ</t>
    </rPh>
    <rPh sb="10" eb="11">
      <t>テキ</t>
    </rPh>
    <rPh sb="12" eb="14">
      <t>キンジョ</t>
    </rPh>
    <rPh sb="15" eb="16">
      <t>コマ</t>
    </rPh>
    <rPh sb="20" eb="22">
      <t>チイキ</t>
    </rPh>
    <rPh sb="23" eb="24">
      <t>ササ</t>
    </rPh>
    <rPh sb="25" eb="26">
      <t>ア</t>
    </rPh>
    <rPh sb="27" eb="29">
      <t>ジュウミン</t>
    </rPh>
    <rPh sb="29" eb="31">
      <t>シュタイ</t>
    </rPh>
    <rPh sb="32" eb="34">
      <t>セイカツ</t>
    </rPh>
    <rPh sb="34" eb="36">
      <t>シエン</t>
    </rPh>
    <rPh sb="41" eb="43">
      <t>ソウシュツ</t>
    </rPh>
    <rPh sb="44" eb="48">
      <t>テイキョウタイセイ</t>
    </rPh>
    <rPh sb="49" eb="51">
      <t>コウチク</t>
    </rPh>
    <rPh sb="52" eb="53">
      <t>ハカ</t>
    </rPh>
    <rPh sb="57" eb="59">
      <t>セイカツ</t>
    </rPh>
    <rPh sb="59" eb="61">
      <t>シエン</t>
    </rPh>
    <rPh sb="70" eb="72">
      <t>ハイチ</t>
    </rPh>
    <rPh sb="74" eb="77">
      <t>キョウギタイ</t>
    </rPh>
    <rPh sb="78" eb="79">
      <t>タ</t>
    </rPh>
    <rPh sb="80" eb="81">
      <t>ア</t>
    </rPh>
    <rPh sb="83" eb="85">
      <t>ケイゾク</t>
    </rPh>
    <rPh sb="85" eb="87">
      <t>シエン</t>
    </rPh>
    <rPh sb="88" eb="89">
      <t>ト</t>
    </rPh>
    <rPh sb="89" eb="90">
      <t>ク</t>
    </rPh>
    <rPh sb="91" eb="93">
      <t>ジギョウ</t>
    </rPh>
    <rPh sb="94" eb="101">
      <t>シャカイフクシキョウギカイ</t>
    </rPh>
    <rPh sb="102" eb="104">
      <t>イタク</t>
    </rPh>
    <rPh sb="111" eb="114">
      <t>キョウギタイ</t>
    </rPh>
    <rPh sb="115" eb="117">
      <t>カツドウ</t>
    </rPh>
    <rPh sb="121" eb="123">
      <t>コエカ</t>
    </rPh>
    <rPh sb="125" eb="127">
      <t>ミマモ</t>
    </rPh>
    <rPh sb="131" eb="132">
      <t>ダ</t>
    </rPh>
    <rPh sb="133" eb="135">
      <t>シエン</t>
    </rPh>
    <rPh sb="139" eb="140">
      <t>カ</t>
    </rPh>
    <rPh sb="141" eb="142">
      <t>モノ</t>
    </rPh>
    <rPh sb="142" eb="144">
      <t>ダイコウ</t>
    </rPh>
    <rPh sb="145" eb="147">
      <t>トリク</t>
    </rPh>
    <rPh sb="148" eb="151">
      <t>キョウギタイ</t>
    </rPh>
    <phoneticPr fontId="3"/>
  </si>
  <si>
    <t>http://www.city.iwaki.lg.jp/www/contents/1466665139960/index.html</t>
  </si>
  <si>
    <t>保健福祉部　地域包括ケア推進課
0246-27-8574</t>
    <rPh sb="0" eb="5">
      <t>ホケンフクシブ</t>
    </rPh>
    <rPh sb="6" eb="10">
      <t>チイキホウカツ</t>
    </rPh>
    <rPh sb="12" eb="15">
      <t>スイシンカ</t>
    </rPh>
    <phoneticPr fontId="3"/>
  </si>
  <si>
    <t>須賀川市</t>
    <rPh sb="0" eb="3">
      <t>スカガワ</t>
    </rPh>
    <rPh sb="3" eb="4">
      <t>シ</t>
    </rPh>
    <phoneticPr fontId="3"/>
  </si>
  <si>
    <t>郊外の交通不便地域を対象に、まちなかへの移動手段として乗合タクシーを運行する。</t>
    <rPh sb="0" eb="2">
      <t>コウガイ</t>
    </rPh>
    <rPh sb="3" eb="5">
      <t>コウツウ</t>
    </rPh>
    <rPh sb="5" eb="7">
      <t>フベン</t>
    </rPh>
    <rPh sb="7" eb="9">
      <t>チイキ</t>
    </rPh>
    <rPh sb="10" eb="12">
      <t>タイショウ</t>
    </rPh>
    <rPh sb="20" eb="22">
      <t>イドウ</t>
    </rPh>
    <rPh sb="22" eb="24">
      <t>シュダン</t>
    </rPh>
    <rPh sb="27" eb="28">
      <t>ノ</t>
    </rPh>
    <rPh sb="28" eb="29">
      <t>ア</t>
    </rPh>
    <rPh sb="34" eb="36">
      <t>ウンコウ</t>
    </rPh>
    <phoneticPr fontId="6"/>
  </si>
  <si>
    <t>https://www.city.sukagawa.fukushima.jp/kurashi/koutsu/koutsu_kokyo/1002225.html</t>
    <phoneticPr fontId="1"/>
  </si>
  <si>
    <t>企画政策部企画政策課
0248-94-7173</t>
    <rPh sb="0" eb="4">
      <t>キカクセイサク</t>
    </rPh>
    <rPh sb="4" eb="5">
      <t>ブ</t>
    </rPh>
    <rPh sb="5" eb="7">
      <t>キカク</t>
    </rPh>
    <rPh sb="7" eb="9">
      <t>セイサク</t>
    </rPh>
    <rPh sb="9" eb="10">
      <t>カ</t>
    </rPh>
    <rPh sb="10" eb="11">
      <t>ゼンカ</t>
    </rPh>
    <phoneticPr fontId="6"/>
  </si>
  <si>
    <t>ＡＩオンデマンド交通実証運行事業</t>
    <rPh sb="8" eb="14">
      <t>コウツウジッショウウンコウ</t>
    </rPh>
    <rPh sb="14" eb="16">
      <t>ジギョウ</t>
    </rPh>
    <phoneticPr fontId="1"/>
  </si>
  <si>
    <t>郊外の交通不便地域を対象に、地域内の移動手段としてＡＩオンデマンド交通を運行する。</t>
    <rPh sb="0" eb="2">
      <t>コウガイ</t>
    </rPh>
    <rPh sb="3" eb="5">
      <t>コウツウ</t>
    </rPh>
    <rPh sb="5" eb="7">
      <t>フベン</t>
    </rPh>
    <rPh sb="7" eb="9">
      <t>チイキ</t>
    </rPh>
    <rPh sb="10" eb="12">
      <t>タイショウ</t>
    </rPh>
    <rPh sb="14" eb="16">
      <t>チイキ</t>
    </rPh>
    <rPh sb="16" eb="17">
      <t>ナイ</t>
    </rPh>
    <rPh sb="18" eb="20">
      <t>イドウ</t>
    </rPh>
    <rPh sb="20" eb="22">
      <t>シュダン</t>
    </rPh>
    <rPh sb="33" eb="35">
      <t>コウツウ</t>
    </rPh>
    <rPh sb="36" eb="38">
      <t>ウンコウ</t>
    </rPh>
    <phoneticPr fontId="6"/>
  </si>
  <si>
    <t>https://www.city.sukagawa.fukushima.jp/kurashi/koutsu/koutsu_kokyo/1015618.html</t>
    <phoneticPr fontId="1"/>
  </si>
  <si>
    <t>喜多方市</t>
    <rPh sb="0" eb="4">
      <t>キタカタシ</t>
    </rPh>
    <phoneticPr fontId="1"/>
  </si>
  <si>
    <t>予約型乗合交通運営事業
（AIオンデマンド・デマンド）</t>
    <rPh sb="0" eb="3">
      <t>ヨヤクガタ</t>
    </rPh>
    <rPh sb="3" eb="7">
      <t>ノリアイコウツウ</t>
    </rPh>
    <rPh sb="7" eb="11">
      <t>ウンエイジギョウ</t>
    </rPh>
    <phoneticPr fontId="1"/>
  </si>
  <si>
    <t>買物や通院など生活に必要な移動手段を確保するため、予約型乗合交通（AIオンデマンド・デマンド交通）事業を実施する。</t>
    <rPh sb="13" eb="15">
      <t>イドウ</t>
    </rPh>
    <rPh sb="25" eb="30">
      <t>ヨヤクガタノリアイ</t>
    </rPh>
    <rPh sb="30" eb="32">
      <t>コウツウ</t>
    </rPh>
    <rPh sb="46" eb="48">
      <t>コウツウ</t>
    </rPh>
    <rPh sb="49" eb="51">
      <t>ジギョウ</t>
    </rPh>
    <rPh sb="52" eb="54">
      <t>ジッシ</t>
    </rPh>
    <phoneticPr fontId="1"/>
  </si>
  <si>
    <t>地域公共交通会議</t>
    <rPh sb="0" eb="8">
      <t>チイキコウキョウコウツウカイギ</t>
    </rPh>
    <phoneticPr fontId="1"/>
  </si>
  <si>
    <t>https://www.city.kitakata.fukushima.jp/soshiki/chiiki/38857.html</t>
  </si>
  <si>
    <t>地域振興課
きたかたぐらし推進室
0241-24-5275</t>
    <rPh sb="0" eb="5">
      <t>チイキシンコウカ</t>
    </rPh>
    <rPh sb="13" eb="16">
      <t>スイシンシツ</t>
    </rPh>
    <phoneticPr fontId="1"/>
  </si>
  <si>
    <t>まちなか循環線実証運行事業</t>
    <rPh sb="4" eb="7">
      <t>ジュンカンセン</t>
    </rPh>
    <rPh sb="7" eb="13">
      <t>ジッショウウンコウジギョウ</t>
    </rPh>
    <phoneticPr fontId="1"/>
  </si>
  <si>
    <t>中心市街地を循環する「喜多方市まちなか循環線」を運行し、生活に必要な移動手段の確保を図るとともに、観光二次交通の役割も果たす。</t>
    <rPh sb="0" eb="2">
      <t>チュウシン</t>
    </rPh>
    <rPh sb="28" eb="30">
      <t>セイカツ</t>
    </rPh>
    <rPh sb="31" eb="33">
      <t>ヒツヨウ</t>
    </rPh>
    <rPh sb="34" eb="38">
      <t>イドウシュダン</t>
    </rPh>
    <rPh sb="39" eb="41">
      <t>カクホ</t>
    </rPh>
    <rPh sb="42" eb="43">
      <t>ハカ</t>
    </rPh>
    <rPh sb="49" eb="55">
      <t>カンコウニジコウツウ</t>
    </rPh>
    <rPh sb="56" eb="58">
      <t>ヤクワリ</t>
    </rPh>
    <rPh sb="59" eb="60">
      <t>ハ</t>
    </rPh>
    <phoneticPr fontId="1"/>
  </si>
  <si>
    <t>https://www.city.kitakata.fukushima.jp/soshiki/chiiki/36973.html</t>
  </si>
  <si>
    <t>田村市</t>
    <rPh sb="0" eb="3">
      <t>タムラシ</t>
    </rPh>
    <phoneticPr fontId="1"/>
  </si>
  <si>
    <t>田村市買物弱者・商店活性化対策事業</t>
    <rPh sb="0" eb="3">
      <t>タムラシ</t>
    </rPh>
    <rPh sb="3" eb="5">
      <t>カイモノ</t>
    </rPh>
    <rPh sb="5" eb="7">
      <t>ジャクシャ</t>
    </rPh>
    <rPh sb="8" eb="10">
      <t>ショウテン</t>
    </rPh>
    <rPh sb="10" eb="13">
      <t>カッセイカ</t>
    </rPh>
    <rPh sb="13" eb="15">
      <t>タイサク</t>
    </rPh>
    <rPh sb="15" eb="17">
      <t>ジギョウ</t>
    </rPh>
    <phoneticPr fontId="1"/>
  </si>
  <si>
    <t>日常生活に必要な食料品等の購入が困難な買い物弱者の対策と商店の活性化を図るため、食料品等の移動販売及び宅配サービスを行う事業者に対して補助金を交付。
対象※市内の中小企業(小売業者)、商業者を中心とした組織</t>
    <rPh sb="0" eb="2">
      <t>ニチジョウ</t>
    </rPh>
    <rPh sb="2" eb="4">
      <t>セイカツ</t>
    </rPh>
    <rPh sb="5" eb="7">
      <t>ヒツヨウ</t>
    </rPh>
    <rPh sb="8" eb="11">
      <t>ショクリョウヒン</t>
    </rPh>
    <rPh sb="11" eb="12">
      <t>トウ</t>
    </rPh>
    <rPh sb="13" eb="15">
      <t>コウニュウ</t>
    </rPh>
    <rPh sb="16" eb="18">
      <t>コンナン</t>
    </rPh>
    <rPh sb="19" eb="20">
      <t>カ</t>
    </rPh>
    <rPh sb="21" eb="22">
      <t>モノ</t>
    </rPh>
    <rPh sb="22" eb="24">
      <t>ジャクシャ</t>
    </rPh>
    <rPh sb="25" eb="27">
      <t>タイサク</t>
    </rPh>
    <rPh sb="28" eb="30">
      <t>ショウテン</t>
    </rPh>
    <rPh sb="31" eb="34">
      <t>カッセイカ</t>
    </rPh>
    <rPh sb="35" eb="36">
      <t>ハカ</t>
    </rPh>
    <rPh sb="40" eb="42">
      <t>ショクリョウ</t>
    </rPh>
    <rPh sb="42" eb="43">
      <t>ヒン</t>
    </rPh>
    <rPh sb="43" eb="44">
      <t>トウ</t>
    </rPh>
    <rPh sb="45" eb="47">
      <t>イドウ</t>
    </rPh>
    <rPh sb="47" eb="49">
      <t>ハンバイ</t>
    </rPh>
    <rPh sb="49" eb="50">
      <t>オヨ</t>
    </rPh>
    <rPh sb="51" eb="53">
      <t>タクハイ</t>
    </rPh>
    <rPh sb="58" eb="59">
      <t>オコナ</t>
    </rPh>
    <rPh sb="60" eb="63">
      <t>ジギョウシャ</t>
    </rPh>
    <rPh sb="64" eb="65">
      <t>タイ</t>
    </rPh>
    <rPh sb="67" eb="70">
      <t>ホジョキン</t>
    </rPh>
    <rPh sb="71" eb="73">
      <t>コウフ</t>
    </rPh>
    <rPh sb="75" eb="77">
      <t>タイショウ</t>
    </rPh>
    <rPh sb="78" eb="80">
      <t>シナイ</t>
    </rPh>
    <rPh sb="81" eb="83">
      <t>チュウショウ</t>
    </rPh>
    <rPh sb="83" eb="85">
      <t>キギョウ</t>
    </rPh>
    <rPh sb="86" eb="88">
      <t>コウ</t>
    </rPh>
    <rPh sb="88" eb="90">
      <t>ギョウシャ</t>
    </rPh>
    <rPh sb="92" eb="94">
      <t>ショウギョウ</t>
    </rPh>
    <rPh sb="94" eb="95">
      <t>シャ</t>
    </rPh>
    <rPh sb="96" eb="98">
      <t>チュウシン</t>
    </rPh>
    <rPh sb="101" eb="103">
      <t>ソシキ</t>
    </rPh>
    <phoneticPr fontId="1"/>
  </si>
  <si>
    <t>https://www.city.tamura.lg.jp/soshiki/66/kaimonojakusya.html</t>
  </si>
  <si>
    <t>田村市産業部商工課
産業振興係
0247-82-6677</t>
    <rPh sb="0" eb="3">
      <t>タムラシ</t>
    </rPh>
    <rPh sb="3" eb="5">
      <t>サンギョウ</t>
    </rPh>
    <rPh sb="5" eb="6">
      <t>ブ</t>
    </rPh>
    <rPh sb="6" eb="9">
      <t>ショウコウカ</t>
    </rPh>
    <rPh sb="10" eb="12">
      <t>サンギョウ</t>
    </rPh>
    <rPh sb="12" eb="14">
      <t>シンコウ</t>
    </rPh>
    <rPh sb="14" eb="15">
      <t>カカリ</t>
    </rPh>
    <phoneticPr fontId="1"/>
  </si>
  <si>
    <t>福島県</t>
    <rPh sb="0" eb="3">
      <t>フクシマケン</t>
    </rPh>
    <phoneticPr fontId="2"/>
  </si>
  <si>
    <t>南相馬市</t>
    <rPh sb="0" eb="4">
      <t>ミナミソウマシ</t>
    </rPh>
    <phoneticPr fontId="2"/>
  </si>
  <si>
    <t>ジャンボタクシー運行事業</t>
    <rPh sb="8" eb="10">
      <t>ウンコウ</t>
    </rPh>
    <rPh sb="10" eb="12">
      <t>ジギョウ</t>
    </rPh>
    <phoneticPr fontId="2"/>
  </si>
  <si>
    <t>旧避難指示区域内の帰還住民の買い物や通院等における不便解消を図るため、ジャンボタクシーを運行する。
・運行区域　旧避難指示区域内～小高区・原町区内の商業施設や医療機関等間</t>
    <rPh sb="51" eb="53">
      <t>ウンコウ</t>
    </rPh>
    <rPh sb="53" eb="55">
      <t>クイキ</t>
    </rPh>
    <phoneticPr fontId="2"/>
  </si>
  <si>
    <t>https://www.city.minamisoma.lg.jp/portal/life/kotsu_doro_johotsushin/kotsu/5069.html</t>
  </si>
  <si>
    <t>市民生活部生活環境課
0244-24-6565</t>
    <rPh sb="0" eb="2">
      <t>シミン</t>
    </rPh>
    <rPh sb="2" eb="4">
      <t>セイカツ</t>
    </rPh>
    <rPh sb="4" eb="5">
      <t>ブ</t>
    </rPh>
    <rPh sb="5" eb="10">
      <t>セイカツカンキョウカ</t>
    </rPh>
    <phoneticPr fontId="2"/>
  </si>
  <si>
    <t>定額タクシー事業</t>
    <rPh sb="0" eb="2">
      <t>テイガク</t>
    </rPh>
    <rPh sb="6" eb="8">
      <t>ジギョウ</t>
    </rPh>
    <phoneticPr fontId="2"/>
  </si>
  <si>
    <t>交通弱者が必要としている交通手段を確保するため、タクシーを活用した定額料金の公共交通サービスを実施する。
・運行区域　　原町区及び鹿島区
・利用対象者　南相馬市民で利用者カードの交付を受けた者</t>
  </si>
  <si>
    <t>https://www.city.minamisoma.lg.jp/portal/life/kotsu_doro_johotsushin/kotsu/minataku/14475.html</t>
  </si>
  <si>
    <t>生活路線バス運行維持対策事業</t>
    <rPh sb="0" eb="2">
      <t>セイカツ</t>
    </rPh>
    <rPh sb="2" eb="4">
      <t>ロセン</t>
    </rPh>
    <rPh sb="6" eb="8">
      <t>ウンコウ</t>
    </rPh>
    <rPh sb="12" eb="14">
      <t>ジギョウ</t>
    </rPh>
    <phoneticPr fontId="2"/>
  </si>
  <si>
    <t>運行経路周辺地区住民の交通利便を確保するため、路線バス運行業務を委託する。運行路線（２路線：原ノ町駅～原一小～上渋佐線、原ノ町駅～小川町～高平小線）</t>
  </si>
  <si>
    <t>外出支援サービス事業</t>
    <rPh sb="0" eb="2">
      <t>ガイシュツ</t>
    </rPh>
    <rPh sb="2" eb="4">
      <t>シエン</t>
    </rPh>
    <rPh sb="8" eb="10">
      <t>ジギョウ</t>
    </rPh>
    <phoneticPr fontId="2"/>
  </si>
  <si>
    <t>居宅と医療機関との間のみを送迎するもの</t>
    <rPh sb="0" eb="2">
      <t>キョタク</t>
    </rPh>
    <rPh sb="3" eb="5">
      <t>イリョウ</t>
    </rPh>
    <rPh sb="5" eb="7">
      <t>キカン</t>
    </rPh>
    <rPh sb="9" eb="10">
      <t>アイダ</t>
    </rPh>
    <rPh sb="13" eb="15">
      <t>ソウゲイ</t>
    </rPh>
    <phoneticPr fontId="1"/>
  </si>
  <si>
    <t>概ね６５歳以上の高齢者で、心身に障がいがあるために一般の交通機関を利用することが困難な市県民税非課税世帯者を対象として、リフト付車両による利用者の居宅と医療機関等との間を送迎。</t>
    <rPh sb="54" eb="56">
      <t>タイショウ</t>
    </rPh>
    <phoneticPr fontId="2"/>
  </si>
  <si>
    <t>健康福祉部長寿福祉課
長寿福祉係
0244-24-5239</t>
    <rPh sb="11" eb="13">
      <t>チョウジュ</t>
    </rPh>
    <rPh sb="13" eb="15">
      <t>フクシ</t>
    </rPh>
    <rPh sb="15" eb="16">
      <t>ガカリ</t>
    </rPh>
    <phoneticPr fontId="2"/>
  </si>
  <si>
    <t>配食サービス事業</t>
    <rPh sb="0" eb="2">
      <t>ハイショク</t>
    </rPh>
    <rPh sb="6" eb="8">
      <t>ジギョウ</t>
    </rPh>
    <phoneticPr fontId="2"/>
  </si>
  <si>
    <t>調理が困難なひとり暮らし高齢者等に配食サービス（～平日5回までの弁当昼食）を行い、健康保持への支援と安否の確認を行う。</t>
    <rPh sb="0" eb="2">
      <t>チョウリ</t>
    </rPh>
    <rPh sb="3" eb="5">
      <t>コンナン</t>
    </rPh>
    <rPh sb="9" eb="10">
      <t>ク</t>
    </rPh>
    <rPh sb="12" eb="15">
      <t>コウレイシャ</t>
    </rPh>
    <rPh sb="15" eb="16">
      <t>トウ</t>
    </rPh>
    <rPh sb="17" eb="19">
      <t>ハイショク</t>
    </rPh>
    <rPh sb="25" eb="27">
      <t>ヘイジツ</t>
    </rPh>
    <rPh sb="28" eb="29">
      <t>カイ</t>
    </rPh>
    <rPh sb="32" eb="34">
      <t>ベントウ</t>
    </rPh>
    <rPh sb="34" eb="36">
      <t>チュウショク</t>
    </rPh>
    <rPh sb="38" eb="39">
      <t>オコナ</t>
    </rPh>
    <rPh sb="41" eb="43">
      <t>ケンコウ</t>
    </rPh>
    <rPh sb="43" eb="45">
      <t>ホジ</t>
    </rPh>
    <rPh sb="47" eb="49">
      <t>シエン</t>
    </rPh>
    <rPh sb="50" eb="52">
      <t>アンピ</t>
    </rPh>
    <rPh sb="53" eb="55">
      <t>カクニン</t>
    </rPh>
    <rPh sb="56" eb="57">
      <t>オコナ</t>
    </rPh>
    <phoneticPr fontId="2"/>
  </si>
  <si>
    <t>軽度生活援助事業</t>
    <rPh sb="0" eb="2">
      <t>ケイド</t>
    </rPh>
    <rPh sb="2" eb="4">
      <t>セイカツ</t>
    </rPh>
    <rPh sb="4" eb="6">
      <t>エンジョ</t>
    </rPh>
    <rPh sb="6" eb="8">
      <t>ジギョウ</t>
    </rPh>
    <phoneticPr fontId="2"/>
  </si>
  <si>
    <t>自立した生活の継続と要介護状態の進行を防止するため、概ね６５歳以上の単身世帯や高齢者のみの世帯等に対し、軽易な日常生活上の援助（掃除、洗濯、買い物等）を行う。</t>
    <rPh sb="0" eb="2">
      <t>ジリツ</t>
    </rPh>
    <rPh sb="4" eb="6">
      <t>セイカツ</t>
    </rPh>
    <rPh sb="7" eb="9">
      <t>ケイゾク</t>
    </rPh>
    <rPh sb="10" eb="13">
      <t>ヨウカイゴ</t>
    </rPh>
    <rPh sb="13" eb="15">
      <t>ジョウタイ</t>
    </rPh>
    <rPh sb="16" eb="18">
      <t>シンコウ</t>
    </rPh>
    <rPh sb="19" eb="21">
      <t>ボウシ</t>
    </rPh>
    <rPh sb="26" eb="27">
      <t>オオム</t>
    </rPh>
    <rPh sb="30" eb="31">
      <t>サイ</t>
    </rPh>
    <rPh sb="31" eb="33">
      <t>イジョウ</t>
    </rPh>
    <rPh sb="34" eb="36">
      <t>タンシン</t>
    </rPh>
    <rPh sb="36" eb="38">
      <t>セタイ</t>
    </rPh>
    <rPh sb="39" eb="42">
      <t>コウレイシャ</t>
    </rPh>
    <rPh sb="45" eb="47">
      <t>セタイ</t>
    </rPh>
    <rPh sb="47" eb="48">
      <t>トウ</t>
    </rPh>
    <rPh sb="49" eb="50">
      <t>タイ</t>
    </rPh>
    <rPh sb="52" eb="54">
      <t>ケイイ</t>
    </rPh>
    <rPh sb="55" eb="57">
      <t>ニチジョウ</t>
    </rPh>
    <rPh sb="57" eb="59">
      <t>セイカツ</t>
    </rPh>
    <rPh sb="59" eb="60">
      <t>ジョウ</t>
    </rPh>
    <rPh sb="61" eb="63">
      <t>エンジョ</t>
    </rPh>
    <rPh sb="64" eb="66">
      <t>ソウジ</t>
    </rPh>
    <rPh sb="67" eb="69">
      <t>センタク</t>
    </rPh>
    <rPh sb="70" eb="71">
      <t>カ</t>
    </rPh>
    <rPh sb="72" eb="73">
      <t>モノ</t>
    </rPh>
    <rPh sb="73" eb="74">
      <t>ナド</t>
    </rPh>
    <rPh sb="76" eb="77">
      <t>オコナ</t>
    </rPh>
    <phoneticPr fontId="2"/>
  </si>
  <si>
    <t>小高区商業施設（小高ストア）運営事業</t>
    <rPh sb="0" eb="2">
      <t>オダカ</t>
    </rPh>
    <rPh sb="2" eb="3">
      <t>ク</t>
    </rPh>
    <rPh sb="3" eb="5">
      <t>ショウギョウ</t>
    </rPh>
    <rPh sb="5" eb="7">
      <t>シセツ</t>
    </rPh>
    <rPh sb="8" eb="10">
      <t>オダカ</t>
    </rPh>
    <rPh sb="14" eb="16">
      <t>ウンエイ</t>
    </rPh>
    <rPh sb="16" eb="18">
      <t>ジギョウ</t>
    </rPh>
    <phoneticPr fontId="2"/>
  </si>
  <si>
    <t>公設民営店舗の整備、運営,_x000D_
移動販売事業,</t>
  </si>
  <si>
    <t>小高区において、日々の生活に必要な買い物ができる環境を維持するため、市が商業施設を整備し、指定管理者に管理運営を委託している。指定管理者は、住民の生活利便性の向上に寄与する自主事業として、「移動販売」と「小高区宅配サービス」を行っている。</t>
    <rPh sb="8" eb="10">
      <t>ヒビ</t>
    </rPh>
    <rPh sb="11" eb="13">
      <t>セイカツ</t>
    </rPh>
    <rPh sb="14" eb="16">
      <t>ヒツヨウ</t>
    </rPh>
    <rPh sb="17" eb="18">
      <t>カ</t>
    </rPh>
    <rPh sb="19" eb="20">
      <t>モノ</t>
    </rPh>
    <rPh sb="24" eb="26">
      <t>カンキョウ</t>
    </rPh>
    <rPh sb="27" eb="29">
      <t>イジ</t>
    </rPh>
    <rPh sb="34" eb="35">
      <t>シ</t>
    </rPh>
    <rPh sb="36" eb="38">
      <t>ショウギョウ</t>
    </rPh>
    <rPh sb="38" eb="40">
      <t>シセツ</t>
    </rPh>
    <rPh sb="41" eb="43">
      <t>セイビ</t>
    </rPh>
    <rPh sb="51" eb="53">
      <t>カンリ</t>
    </rPh>
    <rPh sb="53" eb="55">
      <t>ウンエイ</t>
    </rPh>
    <rPh sb="56" eb="58">
      <t>イタク</t>
    </rPh>
    <rPh sb="63" eb="65">
      <t>シテイ</t>
    </rPh>
    <rPh sb="65" eb="68">
      <t>カンリシャ</t>
    </rPh>
    <rPh sb="70" eb="72">
      <t>ジュウミン</t>
    </rPh>
    <rPh sb="73" eb="75">
      <t>セイカツ</t>
    </rPh>
    <rPh sb="75" eb="78">
      <t>リベンセイ</t>
    </rPh>
    <rPh sb="79" eb="81">
      <t>コウジョウ</t>
    </rPh>
    <rPh sb="82" eb="84">
      <t>キヨ</t>
    </rPh>
    <rPh sb="86" eb="88">
      <t>ジシュ</t>
    </rPh>
    <rPh sb="88" eb="90">
      <t>ジギョウ</t>
    </rPh>
    <rPh sb="95" eb="97">
      <t>イドウ</t>
    </rPh>
    <rPh sb="97" eb="99">
      <t>ハンバイ</t>
    </rPh>
    <rPh sb="102" eb="105">
      <t>オダカク</t>
    </rPh>
    <rPh sb="105" eb="107">
      <t>タクハイ</t>
    </rPh>
    <rPh sb="113" eb="114">
      <t>オコナ</t>
    </rPh>
    <phoneticPr fontId="2"/>
  </si>
  <si>
    <t>指定管理者</t>
    <rPh sb="0" eb="5">
      <t>シテイカンリシャ</t>
    </rPh>
    <phoneticPr fontId="1"/>
  </si>
  <si>
    <t>小高区地域振興課
振興担当
0244-44-6718</t>
    <rPh sb="3" eb="5">
      <t>チイキ</t>
    </rPh>
    <rPh sb="5" eb="7">
      <t>シンコウ</t>
    </rPh>
    <rPh sb="7" eb="8">
      <t>カ</t>
    </rPh>
    <rPh sb="9" eb="11">
      <t>シンコウ</t>
    </rPh>
    <rPh sb="11" eb="13">
      <t>タントウ</t>
    </rPh>
    <phoneticPr fontId="2"/>
  </si>
  <si>
    <t>活力ある商店街支援事業補助金</t>
    <rPh sb="0" eb="2">
      <t>カツリョク</t>
    </rPh>
    <rPh sb="4" eb="7">
      <t>ショウテンガイ</t>
    </rPh>
    <rPh sb="7" eb="9">
      <t>シエン</t>
    </rPh>
    <rPh sb="9" eb="11">
      <t>ジギョウ</t>
    </rPh>
    <rPh sb="11" eb="14">
      <t>ホジョキン</t>
    </rPh>
    <phoneticPr fontId="2"/>
  </si>
  <si>
    <t>高齢者や障がい者などの買い物の利便性を向上させるために、配達販売を行う商店等が共同で情報紙を作成する経費に対する支援など
補助率（1/2)</t>
    <rPh sb="61" eb="64">
      <t>ホジョリツ</t>
    </rPh>
    <phoneticPr fontId="2"/>
  </si>
  <si>
    <t>商工観光部商工労政課
商業振興係
0244-24-5264</t>
    <rPh sb="0" eb="2">
      <t>ショウコウ</t>
    </rPh>
    <rPh sb="2" eb="4">
      <t>カンコウ</t>
    </rPh>
    <rPh sb="4" eb="5">
      <t>ブ</t>
    </rPh>
    <rPh sb="5" eb="7">
      <t>ショウコウ</t>
    </rPh>
    <rPh sb="7" eb="9">
      <t>ロウセイ</t>
    </rPh>
    <rPh sb="9" eb="10">
      <t>カ</t>
    </rPh>
    <rPh sb="11" eb="13">
      <t>ショウギョウ</t>
    </rPh>
    <rPh sb="13" eb="15">
      <t>シンコウ</t>
    </rPh>
    <rPh sb="15" eb="16">
      <t>カカリ</t>
    </rPh>
    <phoneticPr fontId="2"/>
  </si>
  <si>
    <t>福島県</t>
    <rPh sb="0" eb="3">
      <t>フクシマケン</t>
    </rPh>
    <phoneticPr fontId="8"/>
  </si>
  <si>
    <t>南相馬市</t>
    <rPh sb="0" eb="4">
      <t>ミナミソウマシ</t>
    </rPh>
    <phoneticPr fontId="8"/>
  </si>
  <si>
    <t>大町地域商業施設(おおまちマルシェ)管理運営事業</t>
    <rPh sb="0" eb="2">
      <t>オオマチ</t>
    </rPh>
    <rPh sb="2" eb="4">
      <t>チイキ</t>
    </rPh>
    <rPh sb="4" eb="6">
      <t>ショウギョウ</t>
    </rPh>
    <rPh sb="6" eb="8">
      <t>シセツ</t>
    </rPh>
    <rPh sb="18" eb="20">
      <t>カンリ</t>
    </rPh>
    <rPh sb="20" eb="24">
      <t>ウンエイジギョウ</t>
    </rPh>
    <phoneticPr fontId="8"/>
  </si>
  <si>
    <t>買物支援（代行、送迎、宅配等）、配食サービス,_x000D_
公設民営店舗の整備、運営,</t>
  </si>
  <si>
    <t>地域商業の振興及び地域の活性化を図ることを目的に施設を公設し、指定管理とするもの。食料品及び日用雑貨等の販売を行う傍ら、自主事業として身体が不自由な方等や養護老人ホームへの配達サービスも行っている。</t>
    <rPh sb="24" eb="26">
      <t>シセツ</t>
    </rPh>
    <rPh sb="27" eb="29">
      <t>コウセツ</t>
    </rPh>
    <rPh sb="57" eb="58">
      <t>カタワ</t>
    </rPh>
    <rPh sb="60" eb="64">
      <t>ジシュジギョウ</t>
    </rPh>
    <rPh sb="93" eb="94">
      <t>オコナ</t>
    </rPh>
    <phoneticPr fontId="8"/>
  </si>
  <si>
    <t>https://saiya21.jimdofree.com/%E3%81%8A%E3%81%8A%E3%81%BE%E3%81%A1%E3%83%9E%E3%83%AB%E3%82%B7%E3%82%A7/</t>
  </si>
  <si>
    <t>商工観光部商工労政課
商業振興係
0244-24-5264</t>
  </si>
  <si>
    <t>新多目的交通事業</t>
    <rPh sb="0" eb="8">
      <t>シンタモクテキコウツウジギョウ</t>
    </rPh>
    <phoneticPr fontId="1"/>
  </si>
  <si>
    <t>高齢者等の移動手段の確保と商店街の活性化を図るため、低定額料金を設定した事前予約によるデマンド型乗合交通手段を提供する事業実施主体に支援を行う。</t>
    <rPh sb="36" eb="38">
      <t>ジゼン</t>
    </rPh>
    <phoneticPr fontId="1"/>
  </si>
  <si>
    <t>生活環境課
024-575-1290</t>
  </si>
  <si>
    <t>商店街等販路拡大支援事業</t>
    <rPh sb="0" eb="3">
      <t>ショウテンガイ</t>
    </rPh>
    <rPh sb="3" eb="4">
      <t>トウ</t>
    </rPh>
    <rPh sb="4" eb="6">
      <t>ハンロ</t>
    </rPh>
    <rPh sb="6" eb="8">
      <t>カクダイ</t>
    </rPh>
    <rPh sb="8" eb="10">
      <t>シエン</t>
    </rPh>
    <rPh sb="10" eb="12">
      <t>ジギョウ</t>
    </rPh>
    <phoneticPr fontId="1"/>
  </si>
  <si>
    <t>市内商店街等事業者の販路拡大及び高齢者等の買い物支援を図るため、商店街等が加盟するオンラインストアを立ち上げた事業主体に支援を行う。</t>
    <rPh sb="0" eb="2">
      <t>シナイ</t>
    </rPh>
    <rPh sb="2" eb="5">
      <t>ショウテンガイ</t>
    </rPh>
    <rPh sb="5" eb="6">
      <t>トウ</t>
    </rPh>
    <rPh sb="6" eb="8">
      <t>ジギョウ</t>
    </rPh>
    <rPh sb="8" eb="9">
      <t>シャ</t>
    </rPh>
    <rPh sb="10" eb="12">
      <t>ハンロ</t>
    </rPh>
    <rPh sb="12" eb="14">
      <t>カクダイ</t>
    </rPh>
    <rPh sb="14" eb="15">
      <t>オヨ</t>
    </rPh>
    <rPh sb="16" eb="19">
      <t>コウレイシャ</t>
    </rPh>
    <rPh sb="19" eb="20">
      <t>トウ</t>
    </rPh>
    <rPh sb="21" eb="22">
      <t>カ</t>
    </rPh>
    <rPh sb="23" eb="24">
      <t>モノ</t>
    </rPh>
    <rPh sb="24" eb="26">
      <t>シエン</t>
    </rPh>
    <rPh sb="27" eb="28">
      <t>ハカ</t>
    </rPh>
    <rPh sb="32" eb="35">
      <t>ショウテンガイ</t>
    </rPh>
    <rPh sb="35" eb="36">
      <t>トウ</t>
    </rPh>
    <rPh sb="37" eb="39">
      <t>カメイ</t>
    </rPh>
    <rPh sb="50" eb="51">
      <t>タ</t>
    </rPh>
    <rPh sb="52" eb="53">
      <t>ア</t>
    </rPh>
    <rPh sb="55" eb="57">
      <t>ジギョウ</t>
    </rPh>
    <rPh sb="57" eb="59">
      <t>シュタイ</t>
    </rPh>
    <rPh sb="60" eb="62">
      <t>シエン</t>
    </rPh>
    <rPh sb="63" eb="64">
      <t>オコナ</t>
    </rPh>
    <phoneticPr fontId="1"/>
  </si>
  <si>
    <t>商工観光課
024-573-5632</t>
    <rPh sb="0" eb="2">
      <t>ショウコウ</t>
    </rPh>
    <rPh sb="2" eb="5">
      <t>カンコウカ</t>
    </rPh>
    <phoneticPr fontId="1"/>
  </si>
  <si>
    <t>本宮市</t>
    <rPh sb="0" eb="2">
      <t>モトミヤ</t>
    </rPh>
    <rPh sb="2" eb="3">
      <t>シ</t>
    </rPh>
    <phoneticPr fontId="3"/>
  </si>
  <si>
    <t>高齢者買物支援等事業者公表事業</t>
    <rPh sb="0" eb="3">
      <t>コウレイシャ</t>
    </rPh>
    <rPh sb="3" eb="4">
      <t>カ</t>
    </rPh>
    <rPh sb="4" eb="5">
      <t>モノ</t>
    </rPh>
    <rPh sb="5" eb="7">
      <t>シエン</t>
    </rPh>
    <rPh sb="7" eb="8">
      <t>トウ</t>
    </rPh>
    <rPh sb="8" eb="10">
      <t>ジギョウ</t>
    </rPh>
    <rPh sb="10" eb="11">
      <t>シャ</t>
    </rPh>
    <rPh sb="11" eb="13">
      <t>コウヒョウ</t>
    </rPh>
    <rPh sb="13" eb="15">
      <t>ジギョウ</t>
    </rPh>
    <phoneticPr fontId="3"/>
  </si>
  <si>
    <t>買い物に不便を感じる在宅高齢者の日常生活の利便性を向上を目的に市内で買い物支援サービス等を提供する民間事業者等を市のＨＰ等で公表している</t>
    <rPh sb="0" eb="1">
      <t>カ</t>
    </rPh>
    <rPh sb="2" eb="3">
      <t>モノ</t>
    </rPh>
    <rPh sb="4" eb="6">
      <t>フベン</t>
    </rPh>
    <rPh sb="7" eb="8">
      <t>カン</t>
    </rPh>
    <rPh sb="10" eb="12">
      <t>ザイタク</t>
    </rPh>
    <rPh sb="12" eb="15">
      <t>コウレイシャ</t>
    </rPh>
    <rPh sb="16" eb="18">
      <t>ニチジョウ</t>
    </rPh>
    <rPh sb="18" eb="20">
      <t>セイカツ</t>
    </rPh>
    <rPh sb="21" eb="24">
      <t>リベンセイ</t>
    </rPh>
    <rPh sb="25" eb="27">
      <t>コウジョウ</t>
    </rPh>
    <rPh sb="28" eb="30">
      <t>モクテキ</t>
    </rPh>
    <rPh sb="31" eb="33">
      <t>シナイ</t>
    </rPh>
    <rPh sb="34" eb="35">
      <t>カ</t>
    </rPh>
    <rPh sb="36" eb="37">
      <t>モノ</t>
    </rPh>
    <rPh sb="37" eb="39">
      <t>シエン</t>
    </rPh>
    <rPh sb="43" eb="44">
      <t>トウ</t>
    </rPh>
    <rPh sb="45" eb="47">
      <t>テイキョウ</t>
    </rPh>
    <rPh sb="49" eb="51">
      <t>ミンカン</t>
    </rPh>
    <rPh sb="51" eb="54">
      <t>ジギョウシャ</t>
    </rPh>
    <rPh sb="54" eb="55">
      <t>トウ</t>
    </rPh>
    <rPh sb="56" eb="57">
      <t>シ</t>
    </rPh>
    <rPh sb="60" eb="61">
      <t>トウ</t>
    </rPh>
    <rPh sb="62" eb="64">
      <t>コウヒョウ</t>
    </rPh>
    <phoneticPr fontId="3"/>
  </si>
  <si>
    <t>小売店舗等</t>
    <rPh sb="0" eb="2">
      <t>コウリ</t>
    </rPh>
    <rPh sb="2" eb="4">
      <t>テンポ</t>
    </rPh>
    <rPh sb="4" eb="5">
      <t>トウ</t>
    </rPh>
    <phoneticPr fontId="3"/>
  </si>
  <si>
    <t>https://www.city.motomiya.lg.jp/soshiki/7/kaimonoshienjigyousya.html</t>
  </si>
  <si>
    <t>本宮市</t>
    <rPh sb="0" eb="3">
      <t>モトミヤシ</t>
    </rPh>
    <phoneticPr fontId="1"/>
  </si>
  <si>
    <t>白沢地区御用聞き事業広報支援事業</t>
  </si>
  <si>
    <t>【御用聞き事業】
　買物弱者が電話により御用聞き事業賛同者小売店に希望の品を依頼（原則千円以上）し、小売店が直接居宅へ配達（配達料は無料）する
【市の支援】
　御用聞き事業広報チラシを作成発行し対象地区全世帯へ配布、及び市ホームページへの掲載</t>
  </si>
  <si>
    <t>市内食品等小売店の御用聞き事業賛同者による団体</t>
  </si>
  <si>
    <t>定額タクシー「まちタク」運行事業</t>
  </si>
  <si>
    <t>一般の小型タクシーを用いた公的移動サービスとして、市内２社のタクシー事業者への委託事業で運行している。配車依頼があった際に自宅と指定乗降場所間をタクシーの運賃メーター額に応じた３段階の料金で運行。 【対象者：本宮一中学区にお住いの方】</t>
    <rPh sb="0" eb="2">
      <t>イッパン</t>
    </rPh>
    <rPh sb="3" eb="5">
      <t>コガタ</t>
    </rPh>
    <rPh sb="10" eb="11">
      <t>モチ</t>
    </rPh>
    <rPh sb="13" eb="15">
      <t>コウテキ</t>
    </rPh>
    <rPh sb="15" eb="17">
      <t>イドウ</t>
    </rPh>
    <rPh sb="25" eb="27">
      <t>シナイ</t>
    </rPh>
    <rPh sb="28" eb="29">
      <t>シャ</t>
    </rPh>
    <rPh sb="34" eb="37">
      <t>ジギョウシャ</t>
    </rPh>
    <rPh sb="51" eb="53">
      <t>ハイシャ</t>
    </rPh>
    <rPh sb="53" eb="55">
      <t>イライ</t>
    </rPh>
    <rPh sb="77" eb="79">
      <t>ウンチン</t>
    </rPh>
    <rPh sb="83" eb="84">
      <t>ガク</t>
    </rPh>
    <rPh sb="85" eb="86">
      <t>オウ</t>
    </rPh>
    <rPh sb="89" eb="91">
      <t>ダンカイ</t>
    </rPh>
    <rPh sb="92" eb="94">
      <t>リョウキン</t>
    </rPh>
    <rPh sb="100" eb="102">
      <t>タイショウ</t>
    </rPh>
    <rPh sb="102" eb="103">
      <t>シャ</t>
    </rPh>
    <rPh sb="104" eb="106">
      <t>モトミヤ</t>
    </rPh>
    <rPh sb="108" eb="110">
      <t>ガック</t>
    </rPh>
    <rPh sb="112" eb="113">
      <t>スマ</t>
    </rPh>
    <rPh sb="115" eb="116">
      <t>カタ</t>
    </rPh>
    <phoneticPr fontId="1"/>
  </si>
  <si>
    <t>https://www.city.motomiya.lg.jp/soshiki/10/machitaku1.html
https://www.city.motomiya.lg.jp/soshiki/10/koutsu1001.html</t>
  </si>
  <si>
    <t>市民部 生活環境課
0243-24-5361</t>
    <rPh sb="0" eb="2">
      <t>シミン</t>
    </rPh>
    <rPh sb="2" eb="3">
      <t>ブ</t>
    </rPh>
    <rPh sb="4" eb="6">
      <t>セイカツ</t>
    </rPh>
    <rPh sb="6" eb="8">
      <t>カンキョウ</t>
    </rPh>
    <rPh sb="8" eb="9">
      <t>カ</t>
    </rPh>
    <phoneticPr fontId="1"/>
  </si>
  <si>
    <t>乗合タクシー「チョイソコもとみや」運行事業</t>
    <rPh sb="0" eb="2">
      <t>ノリアイ</t>
    </rPh>
    <rPh sb="17" eb="19">
      <t>ウンコウ</t>
    </rPh>
    <rPh sb="19" eb="21">
      <t>ジギョウ</t>
    </rPh>
    <phoneticPr fontId="3"/>
  </si>
  <si>
    <t>買物弱者の支援のみと位置付けた事業ではないが、公共交通の利用に不便を感じている地域に対する移動支援策として、市の委託事業で運行している。予約があった際に自宅と指定乗降場所間（スーパー等を含む）を乗り合いで運行（ドア・ツー・ドア方式）。
【対象者：本宮二中・白沢中学区にお住いの方】</t>
    <rPh sb="91" eb="92">
      <t>トウ</t>
    </rPh>
    <rPh sb="93" eb="94">
      <t>フク</t>
    </rPh>
    <rPh sb="97" eb="98">
      <t>ノ</t>
    </rPh>
    <rPh sb="99" eb="100">
      <t>ア</t>
    </rPh>
    <rPh sb="119" eb="121">
      <t>タイショウ</t>
    </rPh>
    <rPh sb="121" eb="122">
      <t>シャ</t>
    </rPh>
    <rPh sb="123" eb="125">
      <t>モトミヤ</t>
    </rPh>
    <rPh sb="125" eb="127">
      <t>ニチュウ</t>
    </rPh>
    <rPh sb="128" eb="130">
      <t>シラサワ</t>
    </rPh>
    <rPh sb="130" eb="131">
      <t>チュウ</t>
    </rPh>
    <rPh sb="131" eb="133">
      <t>ガック</t>
    </rPh>
    <rPh sb="135" eb="136">
      <t>スマ</t>
    </rPh>
    <rPh sb="138" eb="139">
      <t>カタ</t>
    </rPh>
    <phoneticPr fontId="1"/>
  </si>
  <si>
    <t>https://www.city.motomiya.lg.jp/soshiki/10/choisoko.html
https://www.city.motomiya.lg.jp/soshiki/10/koutsu1001.html</t>
  </si>
  <si>
    <t>福島県</t>
    <rPh sb="0" eb="2">
      <t>フクシマ</t>
    </rPh>
    <rPh sb="2" eb="3">
      <t>ケン</t>
    </rPh>
    <phoneticPr fontId="1"/>
  </si>
  <si>
    <t>桑折町</t>
    <rPh sb="0" eb="3">
      <t>コオリマチ</t>
    </rPh>
    <phoneticPr fontId="1"/>
  </si>
  <si>
    <t>献上桃の郷　おでかけパス事業</t>
    <rPh sb="0" eb="3">
      <t>ケンジョウモモ</t>
    </rPh>
    <rPh sb="4" eb="5">
      <t>サト</t>
    </rPh>
    <rPh sb="12" eb="14">
      <t>ジギョウ</t>
    </rPh>
    <phoneticPr fontId="1"/>
  </si>
  <si>
    <t>高齢者等を対象とし、外出支援および経済的負担の軽減を目的としてタクシー利用運賃を助成する。</t>
    <rPh sb="0" eb="4">
      <t>コウレイシャトウ</t>
    </rPh>
    <rPh sb="5" eb="7">
      <t>タイショウ</t>
    </rPh>
    <rPh sb="10" eb="12">
      <t>ガイシュツ</t>
    </rPh>
    <rPh sb="12" eb="14">
      <t>シエン</t>
    </rPh>
    <rPh sb="17" eb="19">
      <t>ケイザイ</t>
    </rPh>
    <rPh sb="19" eb="20">
      <t>テキ</t>
    </rPh>
    <rPh sb="20" eb="22">
      <t>フタン</t>
    </rPh>
    <rPh sb="23" eb="25">
      <t>ケイゲン</t>
    </rPh>
    <rPh sb="26" eb="28">
      <t>モクテキ</t>
    </rPh>
    <rPh sb="35" eb="37">
      <t>リヨウ</t>
    </rPh>
    <rPh sb="37" eb="39">
      <t>ウンチン</t>
    </rPh>
    <rPh sb="40" eb="42">
      <t>ジョセイ</t>
    </rPh>
    <phoneticPr fontId="1"/>
  </si>
  <si>
    <t>https://www.town.koori.fukushima.jp/soshiki/kenko/5/8450.html</t>
    <phoneticPr fontId="1"/>
  </si>
  <si>
    <t>健康福祉課　福祉介護係</t>
    <rPh sb="0" eb="5">
      <t>ケンコウフクシカ</t>
    </rPh>
    <rPh sb="6" eb="10">
      <t>フクシカイゴ</t>
    </rPh>
    <rPh sb="10" eb="11">
      <t>カカリ</t>
    </rPh>
    <phoneticPr fontId="1"/>
  </si>
  <si>
    <t>川俣町</t>
    <rPh sb="0" eb="3">
      <t>カワマタマチ</t>
    </rPh>
    <phoneticPr fontId="1"/>
  </si>
  <si>
    <t>川俣町空き店舗活用事業補助金</t>
    <rPh sb="0" eb="2">
      <t>カワマタ</t>
    </rPh>
    <rPh sb="2" eb="3">
      <t>マチ</t>
    </rPh>
    <rPh sb="3" eb="4">
      <t>ア</t>
    </rPh>
    <rPh sb="5" eb="14">
      <t>テンポカツヨウジギョウホジョキン</t>
    </rPh>
    <phoneticPr fontId="1"/>
  </si>
  <si>
    <t>中心市街地での空き店舗の活用を促進し、商店街の活性化を図る個人・事業主を支援する。（空き店舗の改修費、付帯設備費、家賃等の補助）</t>
    <rPh sb="0" eb="5">
      <t>チュウシンシガイチ</t>
    </rPh>
    <rPh sb="7" eb="8">
      <t>ア</t>
    </rPh>
    <rPh sb="9" eb="11">
      <t>テンポ</t>
    </rPh>
    <rPh sb="12" eb="14">
      <t>カツヨウ</t>
    </rPh>
    <rPh sb="15" eb="17">
      <t>ソクシン</t>
    </rPh>
    <rPh sb="19" eb="22">
      <t>ショウテンガイ</t>
    </rPh>
    <rPh sb="42" eb="43">
      <t>ア</t>
    </rPh>
    <rPh sb="44" eb="46">
      <t>テンポ</t>
    </rPh>
    <rPh sb="47" eb="50">
      <t>カイシュウヒ</t>
    </rPh>
    <rPh sb="51" eb="56">
      <t>フタイセツビヒ</t>
    </rPh>
    <rPh sb="57" eb="60">
      <t>ヤチントウ</t>
    </rPh>
    <rPh sb="61" eb="63">
      <t>ホジョ</t>
    </rPh>
    <phoneticPr fontId="1"/>
  </si>
  <si>
    <t>https://www.town.kawamata.lg.jp/site/jigyoshamuke/akitenpo.html</t>
  </si>
  <si>
    <t>政策推進課まちづくり推進係、024-566-2111（内線2451）</t>
    <rPh sb="0" eb="5">
      <t>セイサクスイシンカ</t>
    </rPh>
    <rPh sb="10" eb="13">
      <t>スイシンカカリ</t>
    </rPh>
    <rPh sb="27" eb="29">
      <t>ナイセン</t>
    </rPh>
    <phoneticPr fontId="1"/>
  </si>
  <si>
    <t>デマンド型乗合タクシー運行事業</t>
    <rPh sb="4" eb="5">
      <t>ガタ</t>
    </rPh>
    <rPh sb="5" eb="7">
      <t>ノリアイ</t>
    </rPh>
    <rPh sb="11" eb="13">
      <t>ウンコウ</t>
    </rPh>
    <rPh sb="13" eb="15">
      <t>ジギョウ</t>
    </rPh>
    <phoneticPr fontId="1"/>
  </si>
  <si>
    <t>利用者の自宅から市街地等の目的地（町内26か所の乗降地点）への直接送迎をする。</t>
    <rPh sb="0" eb="3">
      <t>リヨウシャ</t>
    </rPh>
    <rPh sb="4" eb="6">
      <t>ジタク</t>
    </rPh>
    <rPh sb="8" eb="12">
      <t>シガイチトウ</t>
    </rPh>
    <rPh sb="13" eb="16">
      <t>モクテキチ</t>
    </rPh>
    <rPh sb="17" eb="19">
      <t>チョウナイ</t>
    </rPh>
    <rPh sb="22" eb="23">
      <t>ショ</t>
    </rPh>
    <rPh sb="24" eb="28">
      <t>ジョウコウチテン</t>
    </rPh>
    <rPh sb="31" eb="35">
      <t>チョクセツソウゲイ</t>
    </rPh>
    <phoneticPr fontId="1"/>
  </si>
  <si>
    <t>https://www.town.kawamata.lg.jp/site/kurashi-tetsuzuki/fureaitakusi.html</t>
  </si>
  <si>
    <t>政策推進課政策調整係、024-566-2111（内線2403）</t>
    <rPh sb="0" eb="10">
      <t>セイサクスイシンカセイサクチョウセイカカリ</t>
    </rPh>
    <rPh sb="24" eb="26">
      <t>ナイセン</t>
    </rPh>
    <phoneticPr fontId="1"/>
  </si>
  <si>
    <t>下郷町</t>
    <rPh sb="0" eb="3">
      <t>シモゴウマチ</t>
    </rPh>
    <phoneticPr fontId="1"/>
  </si>
  <si>
    <t>高齢者タクシー助成事業</t>
    <rPh sb="0" eb="3">
      <t>コウレイシャ</t>
    </rPh>
    <rPh sb="7" eb="11">
      <t>ジョセイジギョウ</t>
    </rPh>
    <phoneticPr fontId="1"/>
  </si>
  <si>
    <t>高齢者や障害者が住み馴れた地域で自立した生活が送られるよう、タクシー料金の一部を助成。（年齢対象は７０歳以上、年10,000円分を助成）</t>
  </si>
  <si>
    <t>https://www.town.shimogo.fukushima.jp/kenkou_fukushi/fukushi/413.html</t>
  </si>
  <si>
    <t>健康福祉課
0241-69-1199</t>
    <rPh sb="0" eb="5">
      <t>ケンコウフクシカ</t>
    </rPh>
    <phoneticPr fontId="1"/>
  </si>
  <si>
    <t>金山町</t>
    <rPh sb="0" eb="3">
      <t>カネヤママチ</t>
    </rPh>
    <phoneticPr fontId="1"/>
  </si>
  <si>
    <t>宅配事業</t>
  </si>
  <si>
    <t>高齢者や障害者等の買い物困難となっている地域住民に対して商工会のネットワークを活用し宅配事業を実施。</t>
    <rPh sb="2" eb="3">
      <t>シャ</t>
    </rPh>
    <rPh sb="4" eb="6">
      <t>ショウガイ</t>
    </rPh>
    <rPh sb="6" eb="7">
      <t>シャ</t>
    </rPh>
    <rPh sb="7" eb="8">
      <t>ナド</t>
    </rPh>
    <rPh sb="28" eb="31">
      <t>ショウコウカイ</t>
    </rPh>
    <rPh sb="39" eb="41">
      <t>カツヨウ</t>
    </rPh>
    <rPh sb="42" eb="44">
      <t>タクハイ</t>
    </rPh>
    <rPh sb="44" eb="45">
      <t>ジ</t>
    </rPh>
    <rPh sb="47" eb="49">
      <t>ジッシ</t>
    </rPh>
    <phoneticPr fontId="1"/>
  </si>
  <si>
    <t>商工観光課
0241-54-5327</t>
    <rPh sb="0" eb="5">
      <t>ショウコウカンコウカ</t>
    </rPh>
    <phoneticPr fontId="1"/>
  </si>
  <si>
    <t>会津美里町</t>
    <rPh sb="0" eb="5">
      <t>アイヅミサトマチ</t>
    </rPh>
    <phoneticPr fontId="1"/>
  </si>
  <si>
    <t>買い物弱者である高齢者の移動手段の確保のため、町内全域を運行するデマンド交通の事業主体に対し、デマンド交通運行にかかる赤字補填として補助金を交付している。</t>
    <rPh sb="0" eb="1">
      <t>カ</t>
    </rPh>
    <rPh sb="2" eb="3">
      <t>モノ</t>
    </rPh>
    <rPh sb="3" eb="5">
      <t>ジャクシャ</t>
    </rPh>
    <rPh sb="8" eb="11">
      <t>コウレイシャ</t>
    </rPh>
    <rPh sb="12" eb="16">
      <t>イドウシュダン</t>
    </rPh>
    <rPh sb="17" eb="19">
      <t>カクホ</t>
    </rPh>
    <rPh sb="23" eb="25">
      <t>チョウナイ</t>
    </rPh>
    <rPh sb="25" eb="27">
      <t>ゼンイキ</t>
    </rPh>
    <rPh sb="28" eb="30">
      <t>ウンコウ</t>
    </rPh>
    <rPh sb="36" eb="38">
      <t>コウツウ</t>
    </rPh>
    <rPh sb="39" eb="41">
      <t>ジギョウ</t>
    </rPh>
    <rPh sb="41" eb="43">
      <t>シュタイ</t>
    </rPh>
    <rPh sb="44" eb="45">
      <t>タイ</t>
    </rPh>
    <rPh sb="51" eb="53">
      <t>コウツウ</t>
    </rPh>
    <rPh sb="53" eb="55">
      <t>ウンコウ</t>
    </rPh>
    <rPh sb="59" eb="61">
      <t>アカジ</t>
    </rPh>
    <rPh sb="61" eb="63">
      <t>ホテン</t>
    </rPh>
    <rPh sb="66" eb="69">
      <t>ホジョキン</t>
    </rPh>
    <rPh sb="70" eb="72">
      <t>コウフ</t>
    </rPh>
    <phoneticPr fontId="1"/>
  </si>
  <si>
    <t>その他</t>
    <rPh sb="2" eb="3">
      <t>ホカ</t>
    </rPh>
    <phoneticPr fontId="1"/>
  </si>
  <si>
    <t>会津美里振興公社</t>
    <rPh sb="0" eb="4">
      <t>アイヅミサト</t>
    </rPh>
    <rPh sb="4" eb="8">
      <t>シンコウコウシャ</t>
    </rPh>
    <phoneticPr fontId="1"/>
  </si>
  <si>
    <t>https://www.town.aizumisato.fukushima.jp/soshiki/1006/3/12/1/431.html</t>
  </si>
  <si>
    <t>会津美里町 政策財政課
0242-55-1171</t>
    <rPh sb="0" eb="5">
      <t>アイヅミサトマチ</t>
    </rPh>
    <rPh sb="6" eb="11">
      <t>セイサクザイセイカ</t>
    </rPh>
    <phoneticPr fontId="1"/>
  </si>
  <si>
    <t>西郷村</t>
    <rPh sb="0" eb="3">
      <t>ニシゴウムラ</t>
    </rPh>
    <phoneticPr fontId="1"/>
  </si>
  <si>
    <t>西郷村デマンド交通</t>
    <rPh sb="0" eb="3">
      <t>ニシゴウムラ</t>
    </rPh>
    <rPh sb="7" eb="9">
      <t>コウツウ</t>
    </rPh>
    <phoneticPr fontId="1"/>
  </si>
  <si>
    <t>路線バス等の利用の困難な方で、ほかに移動手段を持たない方等を対象に、自宅からあらかじめ指定された目的地（病院、店舗、公共施設等）まで送迎するデマンド型乗合タクシーを運行。</t>
    <rPh sb="0" eb="2">
      <t>ロセン</t>
    </rPh>
    <rPh sb="4" eb="5">
      <t>トウ</t>
    </rPh>
    <rPh sb="6" eb="8">
      <t>リヨウ</t>
    </rPh>
    <rPh sb="9" eb="11">
      <t>コンナン</t>
    </rPh>
    <rPh sb="12" eb="13">
      <t>カタ</t>
    </rPh>
    <rPh sb="18" eb="22">
      <t>イドウシュダン</t>
    </rPh>
    <rPh sb="23" eb="28">
      <t>モタナイカタ</t>
    </rPh>
    <rPh sb="28" eb="29">
      <t>トウ</t>
    </rPh>
    <rPh sb="30" eb="32">
      <t>タイショウ</t>
    </rPh>
    <rPh sb="34" eb="36">
      <t>ジタク</t>
    </rPh>
    <rPh sb="43" eb="45">
      <t>シテイ</t>
    </rPh>
    <rPh sb="48" eb="51">
      <t>モクテキチ</t>
    </rPh>
    <rPh sb="52" eb="54">
      <t>ビョウイン</t>
    </rPh>
    <rPh sb="55" eb="57">
      <t>テンポ</t>
    </rPh>
    <rPh sb="58" eb="63">
      <t>コウキョウシセツトウ</t>
    </rPh>
    <rPh sb="66" eb="68">
      <t>ソウゲイ</t>
    </rPh>
    <rPh sb="74" eb="75">
      <t>ガタ</t>
    </rPh>
    <rPh sb="75" eb="77">
      <t>ノリアイ</t>
    </rPh>
    <rPh sb="82" eb="84">
      <t>ウンコウ</t>
    </rPh>
    <phoneticPr fontId="1"/>
  </si>
  <si>
    <t>https://www.vill.nishigo.fukushima.jp/soshiki/kikakuseisakuka/430.html</t>
  </si>
  <si>
    <t>企画政策課
0248-25-2943</t>
    <rPh sb="0" eb="5">
      <t>キカクセイサクカ</t>
    </rPh>
    <phoneticPr fontId="1"/>
  </si>
  <si>
    <t>矢吹町</t>
    <rPh sb="0" eb="3">
      <t>ヤブキマチ</t>
    </rPh>
    <phoneticPr fontId="1"/>
  </si>
  <si>
    <t>行き活きタクシー利用料金助成事業</t>
    <rPh sb="0" eb="1">
      <t>イ</t>
    </rPh>
    <rPh sb="2" eb="3">
      <t>イ</t>
    </rPh>
    <rPh sb="8" eb="10">
      <t>リヨウ</t>
    </rPh>
    <rPh sb="10" eb="12">
      <t>リョウキン</t>
    </rPh>
    <rPh sb="12" eb="14">
      <t>ジョセイ</t>
    </rPh>
    <rPh sb="14" eb="16">
      <t>ジギョウ</t>
    </rPh>
    <phoneticPr fontId="1"/>
  </si>
  <si>
    <t>移動手段を持たない高齢者の方々の日常生活の利便性の確保のために、民間タクシーを活用し、買い物等のための移動支援を行い、町がその費用の一部を支援する事業。</t>
    <rPh sb="73" eb="75">
      <t>ジギョウ</t>
    </rPh>
    <phoneticPr fontId="1"/>
  </si>
  <si>
    <t>https://www.town.yabuki.fukushima.jp/page/page004467.html</t>
  </si>
  <si>
    <t>まちづくり推進課
(0248-42-2112）</t>
    <rPh sb="5" eb="8">
      <t>スイシンカ</t>
    </rPh>
    <phoneticPr fontId="1"/>
  </si>
  <si>
    <t>いきいき買物バスツアー</t>
    <rPh sb="4" eb="6">
      <t>カイモノ</t>
    </rPh>
    <phoneticPr fontId="1"/>
  </si>
  <si>
    <t>日ごろ買物に不便を感じている高齢者の方に対し、月1回自宅から近隣のスーパーやホームセンター等の間を送迎し、移動中の安全確保や買い物の補助、荷物の運搬等を行うことで安心して買い物ができるよう支援する。(隔月でバスツアーに併せ介護予防教室を開催し、健康で地域社会活動へ参加できるように支援する。)</t>
    <rPh sb="0" eb="1">
      <t>ヒ</t>
    </rPh>
    <rPh sb="3" eb="5">
      <t>カイモノ</t>
    </rPh>
    <rPh sb="6" eb="8">
      <t>フベン</t>
    </rPh>
    <rPh sb="9" eb="10">
      <t>カン</t>
    </rPh>
    <rPh sb="18" eb="19">
      <t>カタ</t>
    </rPh>
    <rPh sb="20" eb="21">
      <t>タイ</t>
    </rPh>
    <rPh sb="23" eb="24">
      <t>ツキ</t>
    </rPh>
    <rPh sb="25" eb="26">
      <t>カイ</t>
    </rPh>
    <rPh sb="26" eb="28">
      <t>ジタク</t>
    </rPh>
    <rPh sb="30" eb="32">
      <t>キンリン</t>
    </rPh>
    <rPh sb="45" eb="46">
      <t>トウ</t>
    </rPh>
    <rPh sb="47" eb="48">
      <t>アイダ</t>
    </rPh>
    <rPh sb="49" eb="51">
      <t>ソウゲイ</t>
    </rPh>
    <rPh sb="53" eb="56">
      <t>イドウチュウ</t>
    </rPh>
    <rPh sb="57" eb="59">
      <t>アンゼン</t>
    </rPh>
    <rPh sb="59" eb="61">
      <t>カクホ</t>
    </rPh>
    <rPh sb="62" eb="63">
      <t>カ</t>
    </rPh>
    <rPh sb="64" eb="65">
      <t>モノ</t>
    </rPh>
    <rPh sb="66" eb="68">
      <t>ホジョ</t>
    </rPh>
    <rPh sb="69" eb="71">
      <t>ニモツ</t>
    </rPh>
    <rPh sb="72" eb="74">
      <t>ウンパン</t>
    </rPh>
    <rPh sb="74" eb="75">
      <t>トウ</t>
    </rPh>
    <rPh sb="76" eb="77">
      <t>オコナ</t>
    </rPh>
    <rPh sb="81" eb="83">
      <t>アンシン</t>
    </rPh>
    <rPh sb="85" eb="86">
      <t>カ</t>
    </rPh>
    <rPh sb="87" eb="88">
      <t>モノ</t>
    </rPh>
    <rPh sb="94" eb="96">
      <t>シエン</t>
    </rPh>
    <rPh sb="100" eb="101">
      <t>カク</t>
    </rPh>
    <rPh sb="101" eb="102">
      <t>ツキ</t>
    </rPh>
    <rPh sb="109" eb="110">
      <t>アワ</t>
    </rPh>
    <rPh sb="111" eb="113">
      <t>カイゴ</t>
    </rPh>
    <rPh sb="113" eb="115">
      <t>ヨボウ</t>
    </rPh>
    <rPh sb="115" eb="117">
      <t>キョウシツ</t>
    </rPh>
    <rPh sb="118" eb="120">
      <t>カイサイ</t>
    </rPh>
    <rPh sb="122" eb="124">
      <t>ケンコウ</t>
    </rPh>
    <rPh sb="125" eb="127">
      <t>チイキ</t>
    </rPh>
    <rPh sb="127" eb="129">
      <t>シャカイ</t>
    </rPh>
    <rPh sb="129" eb="131">
      <t>カツドウ</t>
    </rPh>
    <rPh sb="132" eb="134">
      <t>サンカ</t>
    </rPh>
    <rPh sb="140" eb="142">
      <t>シエン</t>
    </rPh>
    <phoneticPr fontId="1"/>
  </si>
  <si>
    <t>保健福祉課
(0248-44-2300）</t>
    <rPh sb="0" eb="2">
      <t>ホケン</t>
    </rPh>
    <rPh sb="2" eb="4">
      <t>フクシ</t>
    </rPh>
    <rPh sb="4" eb="5">
      <t>カ</t>
    </rPh>
    <phoneticPr fontId="1"/>
  </si>
  <si>
    <t>買い物弱者支援事業</t>
    <rPh sb="0" eb="1">
      <t>カ</t>
    </rPh>
    <rPh sb="2" eb="3">
      <t>モノ</t>
    </rPh>
    <rPh sb="3" eb="5">
      <t>ジャクシャ</t>
    </rPh>
    <rPh sb="5" eb="7">
      <t>シエン</t>
    </rPh>
    <rPh sb="7" eb="9">
      <t>ジギョウ</t>
    </rPh>
    <phoneticPr fontId="1"/>
  </si>
  <si>
    <t>福島県</t>
    <rPh sb="0" eb="3">
      <t>フクシマケン</t>
    </rPh>
    <phoneticPr fontId="14"/>
  </si>
  <si>
    <t>石川町</t>
    <rPh sb="0" eb="3">
      <t>イシカワマチ</t>
    </rPh>
    <phoneticPr fontId="14"/>
  </si>
  <si>
    <t>買い物支援等ミニバス実証運行事業</t>
  </si>
  <si>
    <t>企画商工課
０２４７－２６－９１１４</t>
    <rPh sb="0" eb="2">
      <t>キカク</t>
    </rPh>
    <rPh sb="2" eb="5">
      <t>ショウコウカ</t>
    </rPh>
    <phoneticPr fontId="14"/>
  </si>
  <si>
    <t>高齢者タクシー料金兼温泉施設利用料金助成事業</t>
    <rPh sb="0" eb="3">
      <t>コウレイシャ</t>
    </rPh>
    <rPh sb="7" eb="9">
      <t>リョウキン</t>
    </rPh>
    <rPh sb="9" eb="10">
      <t>ケン</t>
    </rPh>
    <rPh sb="10" eb="12">
      <t>オンセン</t>
    </rPh>
    <rPh sb="12" eb="14">
      <t>シセツ</t>
    </rPh>
    <rPh sb="14" eb="16">
      <t>リヨウ</t>
    </rPh>
    <rPh sb="16" eb="18">
      <t>リョウキン</t>
    </rPh>
    <rPh sb="18" eb="20">
      <t>ジョセイ</t>
    </rPh>
    <rPh sb="20" eb="22">
      <t>ジギョウ</t>
    </rPh>
    <phoneticPr fontId="14"/>
  </si>
  <si>
    <t>https://www.town.ishikawa.fukushima.jp/admin/ishikawa/info/007058.html</t>
  </si>
  <si>
    <t>保健福祉課
０２４７－２６－９１２４</t>
    <rPh sb="0" eb="2">
      <t>ホケン</t>
    </rPh>
    <rPh sb="2" eb="4">
      <t>フクシ</t>
    </rPh>
    <rPh sb="4" eb="5">
      <t>カ</t>
    </rPh>
    <phoneticPr fontId="14"/>
  </si>
  <si>
    <t>玉川村</t>
    <rPh sb="0" eb="3">
      <t>タマカワムラ</t>
    </rPh>
    <phoneticPr fontId="1"/>
  </si>
  <si>
    <t>安心生活サポート支援事業</t>
    <rPh sb="0" eb="2">
      <t>アンシン</t>
    </rPh>
    <rPh sb="2" eb="4">
      <t>セイカツ</t>
    </rPh>
    <rPh sb="8" eb="10">
      <t>シエン</t>
    </rPh>
    <rPh sb="10" eb="12">
      <t>ジギョウ</t>
    </rPh>
    <phoneticPr fontId="1"/>
  </si>
  <si>
    <t>村内民営事業者へ委託し、買物支援福祉有償運送する事業</t>
    <rPh sb="0" eb="2">
      <t>ソンナイ</t>
    </rPh>
    <rPh sb="2" eb="4">
      <t>ミンエイ</t>
    </rPh>
    <rPh sb="4" eb="7">
      <t>ジギョウシャ</t>
    </rPh>
    <rPh sb="8" eb="10">
      <t>イタク</t>
    </rPh>
    <rPh sb="12" eb="13">
      <t>カ</t>
    </rPh>
    <rPh sb="13" eb="14">
      <t>モノ</t>
    </rPh>
    <rPh sb="14" eb="16">
      <t>シエン</t>
    </rPh>
    <rPh sb="16" eb="18">
      <t>フクシ</t>
    </rPh>
    <rPh sb="18" eb="20">
      <t>ユウショウ</t>
    </rPh>
    <rPh sb="20" eb="22">
      <t>ウンソウ</t>
    </rPh>
    <rPh sb="24" eb="26">
      <t>ジギョウ</t>
    </rPh>
    <phoneticPr fontId="1"/>
  </si>
  <si>
    <t>ひつじ百貨店</t>
    <rPh sb="3" eb="6">
      <t>ヒャッカテン</t>
    </rPh>
    <phoneticPr fontId="1"/>
  </si>
  <si>
    <t>玉川村企画政策課
0247-57-2104</t>
    <rPh sb="0" eb="3">
      <t>タマカワムラ</t>
    </rPh>
    <rPh sb="3" eb="5">
      <t>キカク</t>
    </rPh>
    <rPh sb="5" eb="8">
      <t>セイサクカ</t>
    </rPh>
    <phoneticPr fontId="1"/>
  </si>
  <si>
    <t>平田村</t>
    <rPh sb="0" eb="2">
      <t>ヒラタ</t>
    </rPh>
    <rPh sb="2" eb="3">
      <t>ムラ</t>
    </rPh>
    <phoneticPr fontId="1"/>
  </si>
  <si>
    <t>高齢者等タクシー利用料金助成事業</t>
    <phoneticPr fontId="1"/>
  </si>
  <si>
    <t>75歳以上高齢者等、一人当り年間20,000円（1回の利用：4,000円まで）</t>
    <rPh sb="2" eb="3">
      <t>サイ</t>
    </rPh>
    <rPh sb="3" eb="5">
      <t>イジョウ</t>
    </rPh>
    <rPh sb="5" eb="8">
      <t>コウレイシャ</t>
    </rPh>
    <rPh sb="8" eb="9">
      <t>トウ</t>
    </rPh>
    <rPh sb="10" eb="12">
      <t>ヒトリ</t>
    </rPh>
    <rPh sb="12" eb="13">
      <t>アタ</t>
    </rPh>
    <rPh sb="14" eb="16">
      <t>ネンカン</t>
    </rPh>
    <rPh sb="22" eb="23">
      <t>エン</t>
    </rPh>
    <rPh sb="25" eb="26">
      <t>カイ</t>
    </rPh>
    <rPh sb="27" eb="29">
      <t>リヨウ</t>
    </rPh>
    <rPh sb="35" eb="36">
      <t>エン</t>
    </rPh>
    <phoneticPr fontId="1"/>
  </si>
  <si>
    <t>企画商工課（0247-55-3115）</t>
    <rPh sb="0" eb="2">
      <t>キカク</t>
    </rPh>
    <rPh sb="2" eb="5">
      <t>ショウコウカ</t>
    </rPh>
    <phoneticPr fontId="1"/>
  </si>
  <si>
    <t>茨城県</t>
    <rPh sb="0" eb="3">
      <t>イバラキケン</t>
    </rPh>
    <phoneticPr fontId="1"/>
  </si>
  <si>
    <t>阿見町</t>
    <rPh sb="0" eb="3">
      <t>アミマチ</t>
    </rPh>
    <phoneticPr fontId="1"/>
  </si>
  <si>
    <t>在宅福祉サービス事業</t>
    <rPh sb="0" eb="4">
      <t>ザイタクフクシ</t>
    </rPh>
    <rPh sb="8" eb="10">
      <t>ジギョウ</t>
    </rPh>
    <phoneticPr fontId="1"/>
  </si>
  <si>
    <t>登録会員方式（利用会員・協力会員）による有料のサービス。簡易な家事援助サービス（食事の支度・世話、買い物、通院の付添など）を行い、身体的・精神的な負担を軽減する。</t>
    <phoneticPr fontId="1"/>
  </si>
  <si>
    <t>社会福祉協議会,_x000D_
,</t>
    <phoneticPr fontId="1"/>
  </si>
  <si>
    <t>https://www.amishakyo.or.jp/page/page000038.html</t>
    <phoneticPr fontId="1"/>
  </si>
  <si>
    <t>保健福祉部高齢福祉課
029-888-1111</t>
    <phoneticPr fontId="1"/>
  </si>
  <si>
    <t>高齢者買物支援実証事業</t>
    <phoneticPr fontId="1"/>
  </si>
  <si>
    <t>ー</t>
    <phoneticPr fontId="1"/>
  </si>
  <si>
    <t>歩いていける範囲に食料品等の日常生活必需品を販売する店舗が無く、自家用車等の移動手段が無いことから日常生活必需品の購入が日常的に困難な高齢者に対し、移動販売車による食料品等の販売を行う事業者と連携し買い物の支援を行うことで、福祉の向上を図る。</t>
    <phoneticPr fontId="1"/>
  </si>
  <si>
    <t>事業者,_x000D_
,</t>
    <phoneticPr fontId="1"/>
  </si>
  <si>
    <t>https://www.town.ami.lg.jp/0000006861.html</t>
    <phoneticPr fontId="1"/>
  </si>
  <si>
    <t>笠間市</t>
    <rPh sb="0" eb="3">
      <t>カサマシ</t>
    </rPh>
    <phoneticPr fontId="1"/>
  </si>
  <si>
    <t>デマンドタクシーかさま運行事業</t>
    <phoneticPr fontId="1"/>
  </si>
  <si>
    <t>買物弱者の支援のみとして位置付けた事業ではないが、公共交通空白地域の解消や高齢者を中心として交通弱者の医療・福祉・商業施設等へのアクセス強化、地域の活性化、市民福祉の向上を図るために、乗合タクシーの運行を実施。</t>
    <phoneticPr fontId="1"/>
  </si>
  <si>
    <t>https://www.city.kasama.lg.jp/page/page002757.html</t>
    <phoneticPr fontId="1"/>
  </si>
  <si>
    <t>政策企画部 企画政策課
0296-77-1101</t>
    <phoneticPr fontId="1"/>
  </si>
  <si>
    <t>行方市</t>
    <rPh sb="0" eb="3">
      <t>ナメガタシ</t>
    </rPh>
    <phoneticPr fontId="1"/>
  </si>
  <si>
    <t>事業者,_x000D_
タクシー、バス事業者等,</t>
    <phoneticPr fontId="1"/>
  </si>
  <si>
    <t>在宅の75歳以上の独居もしくは夫婦二人等（同敷地内に子ども世帯等が居住していない）の買い物困難者（世帯）を対象に、定期的に訪問し買い物支援を行うとともに、高齢者の安否確認や地域の見守り活動をおこなう。         　　　　　　  
【助成内容】宅配手数料88円/週を月2回まで助成</t>
    <phoneticPr fontId="1"/>
  </si>
  <si>
    <t>いばらきコープ</t>
    <phoneticPr fontId="1"/>
  </si>
  <si>
    <t>行方市役所介護福祉課高齢福祉グループ（0299-55-0111（内線103））　</t>
    <rPh sb="0" eb="3">
      <t>ナメガタシ</t>
    </rPh>
    <rPh sb="3" eb="5">
      <t>ヤクショ</t>
    </rPh>
    <rPh sb="5" eb="10">
      <t>カイゴフクシカ</t>
    </rPh>
    <rPh sb="10" eb="14">
      <t>コウレイフクシ</t>
    </rPh>
    <rPh sb="32" eb="34">
      <t>ナイセン</t>
    </rPh>
    <phoneticPr fontId="1"/>
  </si>
  <si>
    <t>茨城県</t>
    <rPh sb="0" eb="3">
      <t>イバラキケン</t>
    </rPh>
    <phoneticPr fontId="2"/>
  </si>
  <si>
    <t>結城市</t>
    <rPh sb="0" eb="3">
      <t>ユウキシ</t>
    </rPh>
    <phoneticPr fontId="2"/>
  </si>
  <si>
    <t>市内巡回バス運行事業</t>
    <rPh sb="0" eb="4">
      <t>シナイジュンカイ</t>
    </rPh>
    <rPh sb="6" eb="10">
      <t>ウンコウジギョウ</t>
    </rPh>
    <phoneticPr fontId="2"/>
  </si>
  <si>
    <t>市民の公共的交通手段を確保し、地域住民の日常生活の利便性と住民福祉の向上を図るため、月曜日から土曜日の午前７時30分から午後６時10分まで、市内巡回バスを運賃無料で運行している。</t>
  </si>
  <si>
    <t>自治体,</t>
    <phoneticPr fontId="1"/>
  </si>
  <si>
    <t>https://www.city.yuki.lg.jp/page/page003202.html</t>
  </si>
  <si>
    <t>企画財務部 企画政策課 公共交通整備係
0296-34-0437</t>
  </si>
  <si>
    <t>茨城県</t>
    <rPh sb="0" eb="3">
      <t>イバラキケン</t>
    </rPh>
    <phoneticPr fontId="3"/>
  </si>
  <si>
    <t>結城市</t>
    <rPh sb="0" eb="3">
      <t>ユウキシ</t>
    </rPh>
    <phoneticPr fontId="3"/>
  </si>
  <si>
    <t>高齢者移動支援事業</t>
    <rPh sb="0" eb="3">
      <t>コウレイシャ</t>
    </rPh>
    <rPh sb="3" eb="9">
      <t>イドウシエンジギョウ</t>
    </rPh>
    <phoneticPr fontId="3"/>
  </si>
  <si>
    <t>6５歳以上の市民を対象に、市がタクシー2台を借上げ、平日の午前９時から午後３時まで、自宅と指定目的地間を片道1,000円で利用できる。</t>
    <rPh sb="6" eb="8">
      <t>シミン</t>
    </rPh>
    <rPh sb="9" eb="11">
      <t>タイショウ</t>
    </rPh>
    <rPh sb="20" eb="21">
      <t>ダイ</t>
    </rPh>
    <phoneticPr fontId="1"/>
  </si>
  <si>
    <t>https://www.city.yuki.lg.jp/kenkou-iryou-fukushi/koureishafukushi/service/page008133.html</t>
  </si>
  <si>
    <t>保健福祉部　介護福祉課　
長寿支援係
0296-45-6672</t>
    <rPh sb="0" eb="5">
      <t>ホケンフクシブ</t>
    </rPh>
    <rPh sb="6" eb="11">
      <t>カイゴフクシカ</t>
    </rPh>
    <rPh sb="13" eb="18">
      <t>チョウジュシエンガカリ</t>
    </rPh>
    <phoneticPr fontId="3"/>
  </si>
  <si>
    <t>高萩市</t>
    <rPh sb="0" eb="3">
      <t>タカハギシ</t>
    </rPh>
    <phoneticPr fontId="1"/>
  </si>
  <si>
    <t>高齢者公共交通利用促進事業</t>
    <rPh sb="0" eb="3">
      <t>コウレイシャ</t>
    </rPh>
    <rPh sb="3" eb="9">
      <t>コウキョウコウツウリヨウ</t>
    </rPh>
    <rPh sb="9" eb="11">
      <t>ソクシン</t>
    </rPh>
    <rPh sb="11" eb="13">
      <t>ジギョウ</t>
    </rPh>
    <phoneticPr fontId="2"/>
  </si>
  <si>
    <t>高齢者の移動手段の確保と公共交通の利用促進を図るため、65歳以上の高齢者を対象として路線バス利用運賃の半額を助成する。</t>
    <rPh sb="0" eb="3">
      <t>コウレイシャ</t>
    </rPh>
    <rPh sb="4" eb="6">
      <t>イドウ</t>
    </rPh>
    <rPh sb="6" eb="8">
      <t>シュダン</t>
    </rPh>
    <rPh sb="9" eb="11">
      <t>カクホ</t>
    </rPh>
    <rPh sb="12" eb="14">
      <t>コウキョウ</t>
    </rPh>
    <rPh sb="14" eb="16">
      <t>コウツウ</t>
    </rPh>
    <rPh sb="17" eb="19">
      <t>リヨウ</t>
    </rPh>
    <rPh sb="19" eb="21">
      <t>ソクシン</t>
    </rPh>
    <rPh sb="22" eb="23">
      <t>ハカ</t>
    </rPh>
    <rPh sb="29" eb="30">
      <t>サイ</t>
    </rPh>
    <rPh sb="30" eb="32">
      <t>イジョウ</t>
    </rPh>
    <rPh sb="33" eb="36">
      <t>コウレイシャ</t>
    </rPh>
    <rPh sb="37" eb="39">
      <t>タイショウ</t>
    </rPh>
    <rPh sb="42" eb="44">
      <t>ロセン</t>
    </rPh>
    <rPh sb="46" eb="48">
      <t>リヨウ</t>
    </rPh>
    <rPh sb="48" eb="50">
      <t>ウンチン</t>
    </rPh>
    <rPh sb="51" eb="53">
      <t>ハンガク</t>
    </rPh>
    <rPh sb="54" eb="56">
      <t>ジョセイ</t>
    </rPh>
    <phoneticPr fontId="2"/>
  </si>
  <si>
    <t>https://www.city.takahagi.ibaraki.jp/kurashi/koutsu/page005096.html</t>
    <phoneticPr fontId="1"/>
  </si>
  <si>
    <t>生涯現役推進課
0293-23-1125</t>
    <rPh sb="0" eb="2">
      <t>ショウガイ</t>
    </rPh>
    <rPh sb="2" eb="4">
      <t>ゲンエキ</t>
    </rPh>
    <rPh sb="4" eb="7">
      <t>スイシンカ</t>
    </rPh>
    <rPh sb="6" eb="7">
      <t>カ</t>
    </rPh>
    <phoneticPr fontId="1"/>
  </si>
  <si>
    <t>「食」の自立支援サービス</t>
    <rPh sb="1" eb="2">
      <t>ショク</t>
    </rPh>
    <rPh sb="4" eb="6">
      <t>ジリツ</t>
    </rPh>
    <rPh sb="6" eb="8">
      <t>シエン</t>
    </rPh>
    <phoneticPr fontId="5"/>
  </si>
  <si>
    <t>一人暮らし高齢者や高齢者世帯等の居宅を定期的（月1回、8月を除く）に訪問し、ボランティアの手作りによるお弁当を提供するとともに、利用者の安否確認を行う。
※一部自己負担がある。</t>
    <rPh sb="78" eb="80">
      <t>イチブ</t>
    </rPh>
    <rPh sb="80" eb="82">
      <t>ジコ</t>
    </rPh>
    <rPh sb="82" eb="84">
      <t>フタン</t>
    </rPh>
    <phoneticPr fontId="2"/>
  </si>
  <si>
    <t>https://www.city.takahagi.ibaraki.jp/kurashi/fukushi/koureisha/page002047.html</t>
    <phoneticPr fontId="1"/>
  </si>
  <si>
    <t>高齢福祉課
0293-22-0080</t>
  </si>
  <si>
    <t>移動スーパー</t>
    <rPh sb="0" eb="2">
      <t>イドウ</t>
    </rPh>
    <phoneticPr fontId="1"/>
  </si>
  <si>
    <t>市内で移動販売を実施することにより、買い物に困難を感じている市民を支援するとともに、見守り活動を推進する。</t>
    <phoneticPr fontId="1"/>
  </si>
  <si>
    <t>株式会社カスミ</t>
    <rPh sb="0" eb="4">
      <t>カブシキカイシャ</t>
    </rPh>
    <phoneticPr fontId="1"/>
  </si>
  <si>
    <t>https://www.city.takahagi.ibaraki.jp/kurashi/news/page006776.html</t>
    <phoneticPr fontId="1"/>
  </si>
  <si>
    <t>呼出型最適経路バス
「MｙRide　のるる」</t>
    <rPh sb="0" eb="2">
      <t>ヨビダシ</t>
    </rPh>
    <rPh sb="2" eb="3">
      <t>ガタ</t>
    </rPh>
    <rPh sb="3" eb="5">
      <t>サイテキ</t>
    </rPh>
    <rPh sb="5" eb="7">
      <t>ケイロ</t>
    </rPh>
    <phoneticPr fontId="2"/>
  </si>
  <si>
    <t>日中の時間において通院や買い物などの日常生活における交通手段として、スマホや電話での予約に応じ運行する乗合デマンドバス。AIが運行経路を計算し、既存のバス停に加えて仮想バス停を設定し、効率的な運行で生活路線を確保する。（事前登録制）</t>
    <rPh sb="0" eb="2">
      <t>ニッチュウ</t>
    </rPh>
    <rPh sb="3" eb="5">
      <t>ジカン</t>
    </rPh>
    <rPh sb="9" eb="11">
      <t>ツウイン</t>
    </rPh>
    <rPh sb="12" eb="13">
      <t>カ</t>
    </rPh>
    <rPh sb="14" eb="15">
      <t>モノ</t>
    </rPh>
    <rPh sb="18" eb="20">
      <t>ニチジョウ</t>
    </rPh>
    <rPh sb="20" eb="22">
      <t>セイカツ</t>
    </rPh>
    <rPh sb="26" eb="28">
      <t>コウツウ</t>
    </rPh>
    <rPh sb="28" eb="30">
      <t>シュダン</t>
    </rPh>
    <rPh sb="38" eb="40">
      <t>デンワ</t>
    </rPh>
    <rPh sb="42" eb="44">
      <t>ヨヤク</t>
    </rPh>
    <rPh sb="45" eb="46">
      <t>オウ</t>
    </rPh>
    <rPh sb="47" eb="49">
      <t>ウンコウ</t>
    </rPh>
    <rPh sb="51" eb="53">
      <t>ノリアイ</t>
    </rPh>
    <rPh sb="63" eb="65">
      <t>ウンコウ</t>
    </rPh>
    <rPh sb="65" eb="67">
      <t>ケイロ</t>
    </rPh>
    <rPh sb="68" eb="70">
      <t>ケイサン</t>
    </rPh>
    <rPh sb="72" eb="74">
      <t>キゾン</t>
    </rPh>
    <rPh sb="77" eb="78">
      <t>テイ</t>
    </rPh>
    <rPh sb="79" eb="80">
      <t>クワ</t>
    </rPh>
    <rPh sb="82" eb="84">
      <t>カソウ</t>
    </rPh>
    <rPh sb="86" eb="87">
      <t>テイ</t>
    </rPh>
    <rPh sb="88" eb="90">
      <t>セッテイ</t>
    </rPh>
    <rPh sb="92" eb="95">
      <t>コウリツテキ</t>
    </rPh>
    <rPh sb="96" eb="98">
      <t>ウンコウ</t>
    </rPh>
    <rPh sb="99" eb="101">
      <t>セイカツ</t>
    </rPh>
    <rPh sb="101" eb="103">
      <t>ロセン</t>
    </rPh>
    <rPh sb="104" eb="106">
      <t>カクホ</t>
    </rPh>
    <rPh sb="110" eb="112">
      <t>ジゼン</t>
    </rPh>
    <rPh sb="112" eb="114">
      <t>トウロク</t>
    </rPh>
    <rPh sb="114" eb="115">
      <t>セイ</t>
    </rPh>
    <phoneticPr fontId="2"/>
  </si>
  <si>
    <t>タクシー、バス事業者等,_x000D_
,</t>
    <phoneticPr fontId="1"/>
  </si>
  <si>
    <t>https://www.city.takahagi.ibaraki.jp/kurashi/koutsu/page003407.html</t>
    <phoneticPr fontId="1"/>
  </si>
  <si>
    <t>企画財政課
0293-23-2118</t>
    <rPh sb="0" eb="2">
      <t>キカク</t>
    </rPh>
    <rPh sb="2" eb="4">
      <t>ザイセイ</t>
    </rPh>
    <rPh sb="4" eb="5">
      <t>カ</t>
    </rPh>
    <phoneticPr fontId="2"/>
  </si>
  <si>
    <t>デマンド型乗合タクシー</t>
    <rPh sb="4" eb="5">
      <t>ガタ</t>
    </rPh>
    <rPh sb="5" eb="7">
      <t>ノリアイ</t>
    </rPh>
    <phoneticPr fontId="2"/>
  </si>
  <si>
    <t>山間部及び公共交通機関が通っていない地区に住む方を対象に、デマンド型乗合タクシーを運行し、市街地への交通手段を確保する。（事前登録制）</t>
    <rPh sb="20" eb="23">
      <t>サンカンブ</t>
    </rPh>
    <rPh sb="23" eb="24">
      <t>オヨ</t>
    </rPh>
    <rPh sb="25" eb="27">
      <t>コウキョウ</t>
    </rPh>
    <rPh sb="27" eb="29">
      <t>コウツウ</t>
    </rPh>
    <rPh sb="29" eb="31">
      <t>キカン</t>
    </rPh>
    <rPh sb="32" eb="33">
      <t>トオ</t>
    </rPh>
    <rPh sb="38" eb="40">
      <t>チク</t>
    </rPh>
    <rPh sb="41" eb="42">
      <t>ス</t>
    </rPh>
    <rPh sb="43" eb="44">
      <t>カタ</t>
    </rPh>
    <rPh sb="45" eb="47">
      <t>タイショウ</t>
    </rPh>
    <rPh sb="53" eb="54">
      <t>ガタ</t>
    </rPh>
    <rPh sb="54" eb="56">
      <t>ノリアイ</t>
    </rPh>
    <rPh sb="61" eb="63">
      <t>ジゼン</t>
    </rPh>
    <rPh sb="63" eb="66">
      <t>トウロクセイウンコウシガイチコウツウシュダンカクホ</t>
    </rPh>
    <phoneticPr fontId="2"/>
  </si>
  <si>
    <t>高萩市乗合タクシー協議会</t>
    <phoneticPr fontId="1"/>
  </si>
  <si>
    <t>運転免許自主返納支援事業</t>
    <rPh sb="0" eb="2">
      <t>ウンテン</t>
    </rPh>
    <rPh sb="2" eb="4">
      <t>メンキョ</t>
    </rPh>
    <rPh sb="4" eb="6">
      <t>ジシュ</t>
    </rPh>
    <rPh sb="6" eb="8">
      <t>ヘンノウ</t>
    </rPh>
    <rPh sb="8" eb="10">
      <t>シエン</t>
    </rPh>
    <rPh sb="10" eb="12">
      <t>ジギョウ</t>
    </rPh>
    <phoneticPr fontId="2"/>
  </si>
  <si>
    <t>高齢者による交通事故を防止するため、運転免許の自主返納を支援する。
運転免許証を自主返納された65歳以上の方に対し、交通利用券（3万円）を交付する。</t>
    <rPh sb="0" eb="3">
      <t>コウレイシャ</t>
    </rPh>
    <rPh sb="6" eb="8">
      <t>コウツウ</t>
    </rPh>
    <rPh sb="8" eb="10">
      <t>ジコ</t>
    </rPh>
    <rPh sb="11" eb="13">
      <t>ボウシ</t>
    </rPh>
    <rPh sb="18" eb="20">
      <t>ウンテン</t>
    </rPh>
    <rPh sb="20" eb="22">
      <t>メンキョ</t>
    </rPh>
    <rPh sb="23" eb="25">
      <t>ジシュ</t>
    </rPh>
    <rPh sb="25" eb="27">
      <t>ヘンノウ</t>
    </rPh>
    <rPh sb="28" eb="30">
      <t>シエン</t>
    </rPh>
    <rPh sb="34" eb="36">
      <t>ウンテン</t>
    </rPh>
    <rPh sb="36" eb="39">
      <t>メンキョショウ</t>
    </rPh>
    <rPh sb="40" eb="42">
      <t>ジシュ</t>
    </rPh>
    <rPh sb="42" eb="44">
      <t>ヘンノウ</t>
    </rPh>
    <rPh sb="49" eb="52">
      <t>サイイジョウ</t>
    </rPh>
    <rPh sb="53" eb="54">
      <t>カタ</t>
    </rPh>
    <rPh sb="55" eb="56">
      <t>タイ</t>
    </rPh>
    <rPh sb="58" eb="60">
      <t>コウツウ</t>
    </rPh>
    <rPh sb="60" eb="63">
      <t>リヨウケン</t>
    </rPh>
    <rPh sb="66" eb="67">
      <t>エン</t>
    </rPh>
    <rPh sb="69" eb="71">
      <t>コウフ</t>
    </rPh>
    <phoneticPr fontId="5"/>
  </si>
  <si>
    <t>https://www.city.takahagi.ibaraki.jp/kurashi/koutsu/page005658.html</t>
    <phoneticPr fontId="1"/>
  </si>
  <si>
    <t>総務課
0293-23-2119</t>
    <rPh sb="0" eb="3">
      <t>ソウムカ</t>
    </rPh>
    <phoneticPr fontId="5"/>
  </si>
  <si>
    <t>常陸太田市</t>
    <rPh sb="0" eb="5">
      <t>ヒタチオオタシ</t>
    </rPh>
    <phoneticPr fontId="1"/>
  </si>
  <si>
    <t>高齢者宅配・買い物代行サービス事業</t>
    <rPh sb="0" eb="3">
      <t>コウレイシャ</t>
    </rPh>
    <rPh sb="3" eb="5">
      <t>タクハイ</t>
    </rPh>
    <rPh sb="6" eb="7">
      <t>カ</t>
    </rPh>
    <rPh sb="8" eb="9">
      <t>モノ</t>
    </rPh>
    <rPh sb="9" eb="11">
      <t>ダイコウ</t>
    </rPh>
    <rPh sb="15" eb="17">
      <t>ジギョウ</t>
    </rPh>
    <phoneticPr fontId="3"/>
  </si>
  <si>
    <t>在宅高齢者に対し、買い物代行サービスや商品宅配サービスを実施することにより生活ニーズに対応するとともに、安否の確認を行う。</t>
    <rPh sb="0" eb="2">
      <t>ザイタク</t>
    </rPh>
    <rPh sb="2" eb="5">
      <t>コウレイシャ</t>
    </rPh>
    <rPh sb="6" eb="7">
      <t>タイ</t>
    </rPh>
    <rPh sb="9" eb="10">
      <t>カ</t>
    </rPh>
    <rPh sb="11" eb="12">
      <t>モノ</t>
    </rPh>
    <rPh sb="12" eb="14">
      <t>ダイコウ</t>
    </rPh>
    <rPh sb="19" eb="21">
      <t>ショウヒン</t>
    </rPh>
    <rPh sb="21" eb="23">
      <t>タクハイ</t>
    </rPh>
    <rPh sb="28" eb="30">
      <t>ジッシ</t>
    </rPh>
    <rPh sb="37" eb="39">
      <t>セイカツ</t>
    </rPh>
    <rPh sb="43" eb="45">
      <t>タイオウ</t>
    </rPh>
    <rPh sb="52" eb="54">
      <t>アンピ</t>
    </rPh>
    <rPh sb="55" eb="57">
      <t>カクニン</t>
    </rPh>
    <rPh sb="58" eb="59">
      <t>オコナ</t>
    </rPh>
    <phoneticPr fontId="3"/>
  </si>
  <si>
    <t>商工会・商工会議所</t>
    <phoneticPr fontId="1"/>
  </si>
  <si>
    <t>保健福祉部高齢福祉課</t>
    <rPh sb="0" eb="2">
      <t>ホケン</t>
    </rPh>
    <rPh sb="2" eb="4">
      <t>フクシ</t>
    </rPh>
    <rPh sb="4" eb="5">
      <t>ブ</t>
    </rPh>
    <rPh sb="5" eb="7">
      <t>コウレイ</t>
    </rPh>
    <rPh sb="7" eb="10">
      <t>フクシカ</t>
    </rPh>
    <phoneticPr fontId="3"/>
  </si>
  <si>
    <t>在宅福祉サービスセンター運営事業</t>
  </si>
  <si>
    <t>在宅福祉サービスセンターが実施する、生活支援ボランティアによる生活支援メニューの一つとして買い物支援や薬の受け取り代行を実施。</t>
    <rPh sb="0" eb="4">
      <t>ザイタクフクシ</t>
    </rPh>
    <rPh sb="13" eb="15">
      <t>ジッシ</t>
    </rPh>
    <rPh sb="18" eb="20">
      <t>セイカツ</t>
    </rPh>
    <rPh sb="20" eb="22">
      <t>シエン</t>
    </rPh>
    <rPh sb="31" eb="33">
      <t>セイカツ</t>
    </rPh>
    <rPh sb="33" eb="35">
      <t>シエン</t>
    </rPh>
    <rPh sb="40" eb="41">
      <t>ヒト</t>
    </rPh>
    <rPh sb="45" eb="46">
      <t>カ</t>
    </rPh>
    <rPh sb="47" eb="48">
      <t>モノ</t>
    </rPh>
    <rPh sb="48" eb="50">
      <t>シエン</t>
    </rPh>
    <rPh sb="51" eb="52">
      <t>クスリ</t>
    </rPh>
    <rPh sb="53" eb="54">
      <t>ウ</t>
    </rPh>
    <rPh sb="55" eb="56">
      <t>ト</t>
    </rPh>
    <rPh sb="57" eb="59">
      <t>ダイコウ</t>
    </rPh>
    <rPh sb="60" eb="62">
      <t>ジッシ</t>
    </rPh>
    <phoneticPr fontId="3"/>
  </si>
  <si>
    <t>自分で調理することが困難な在宅高齢者に対し、夕食時に弁当を配達し、当該高齢者の健康保持と安否確認を行う。</t>
    <rPh sb="0" eb="2">
      <t>ジブン</t>
    </rPh>
    <rPh sb="3" eb="5">
      <t>チョウリ</t>
    </rPh>
    <rPh sb="10" eb="12">
      <t>コンナン</t>
    </rPh>
    <rPh sb="13" eb="18">
      <t>ザイタクコウレイシャ</t>
    </rPh>
    <rPh sb="19" eb="20">
      <t>タイ</t>
    </rPh>
    <rPh sb="22" eb="25">
      <t>ユウショクジ</t>
    </rPh>
    <rPh sb="26" eb="28">
      <t>ベントウ</t>
    </rPh>
    <rPh sb="29" eb="31">
      <t>ハイタツ</t>
    </rPh>
    <rPh sb="33" eb="38">
      <t>トウガイコウレイシャ</t>
    </rPh>
    <rPh sb="39" eb="41">
      <t>ケンコウ</t>
    </rPh>
    <rPh sb="41" eb="43">
      <t>ホジ</t>
    </rPh>
    <rPh sb="44" eb="48">
      <t>アンピカクニン</t>
    </rPh>
    <rPh sb="49" eb="50">
      <t>オコナ</t>
    </rPh>
    <phoneticPr fontId="1"/>
  </si>
  <si>
    <t>事業者</t>
    <phoneticPr fontId="1"/>
  </si>
  <si>
    <t>小美玉市</t>
    <rPh sb="0" eb="4">
      <t>オミタマシ</t>
    </rPh>
    <phoneticPr fontId="3"/>
  </si>
  <si>
    <t>小美玉市高齢者等外出支援事業</t>
    <phoneticPr fontId="3"/>
  </si>
  <si>
    <t>運転免許証を所持していないまたは運転免許証を返納した70歳以上の方、または60歳以上で、下肢または視力障がいによる身体障害者手帳の交付を受けている方にタクシー利用券56枚綴り（1枚500円）を交付。利用券は1回の乗車で4枚まで利用可能。買い物や通院などの移動支援を行う。</t>
    <phoneticPr fontId="1"/>
  </si>
  <si>
    <t>http://192.168.0.26/viewer/info.html?id=6798&amp;g=555</t>
    <phoneticPr fontId="1"/>
  </si>
  <si>
    <t>福祉部介護福祉課（0299-48-1111　内線3111～3113）</t>
    <phoneticPr fontId="1"/>
  </si>
  <si>
    <t>移動販売事業者による買い物支援事業</t>
    <phoneticPr fontId="3"/>
  </si>
  <si>
    <t>市と見守り協定を締結した移動販売事業者が、高齢者等へ移動販売と見守り活動を実施。</t>
    <phoneticPr fontId="1"/>
  </si>
  <si>
    <t>とくし丸</t>
    <rPh sb="3" eb="4">
      <t>マル</t>
    </rPh>
    <phoneticPr fontId="1"/>
  </si>
  <si>
    <t>八千代町</t>
    <rPh sb="0" eb="4">
      <t>ヤチヨマチ</t>
    </rPh>
    <phoneticPr fontId="1"/>
  </si>
  <si>
    <t>移動スーパー運行事業</t>
    <rPh sb="0" eb="2">
      <t>イドウ</t>
    </rPh>
    <rPh sb="6" eb="8">
      <t>ウンコウ</t>
    </rPh>
    <rPh sb="8" eb="10">
      <t>ジギョウ</t>
    </rPh>
    <phoneticPr fontId="1"/>
  </si>
  <si>
    <t>（株）カスミとの包括連携協力に関する協定の中の高齢者支援事業の一つで、免許返納等で買い物が困難な高齢者への移動販売車による買い物支援</t>
    <phoneticPr fontId="1"/>
  </si>
  <si>
    <t>事業者,</t>
    <phoneticPr fontId="1"/>
  </si>
  <si>
    <t>https://www.town.ibaraki-yachiyo.lg.jp/page/page006383.html</t>
    <phoneticPr fontId="1"/>
  </si>
  <si>
    <t>福祉介護課
0296-49-3941</t>
    <rPh sb="0" eb="5">
      <t>フクシカイゴカ</t>
    </rPh>
    <phoneticPr fontId="1"/>
  </si>
  <si>
    <t>デマンド交通運行事業</t>
    <rPh sb="6" eb="10">
      <t>ウンコウジギョウ</t>
    </rPh>
    <phoneticPr fontId="1"/>
  </si>
  <si>
    <t>移動手段に不便をきたしている高齢者などの地域住民の交通手段として、デマンド交通の運行を実施する。</t>
    <rPh sb="0" eb="4">
      <t>イドウシュダン</t>
    </rPh>
    <rPh sb="5" eb="7">
      <t>フベン</t>
    </rPh>
    <rPh sb="14" eb="17">
      <t>コウレイシャ</t>
    </rPh>
    <rPh sb="20" eb="24">
      <t>チイキジュウミン</t>
    </rPh>
    <rPh sb="25" eb="29">
      <t>コウツウシュダン</t>
    </rPh>
    <rPh sb="37" eb="39">
      <t>コウツウ</t>
    </rPh>
    <rPh sb="40" eb="42">
      <t>ウンコウ</t>
    </rPh>
    <rPh sb="43" eb="45">
      <t>ジッシ</t>
    </rPh>
    <phoneticPr fontId="1"/>
  </si>
  <si>
    <t>https://www.town.ibaraki-yachiyo.lg.jp/page/page004900.html</t>
    <phoneticPr fontId="1"/>
  </si>
  <si>
    <t>まちづくり推進課
0296-49-6312</t>
    <rPh sb="5" eb="8">
      <t>スイシンカ</t>
    </rPh>
    <phoneticPr fontId="1"/>
  </si>
  <si>
    <t>龍ケ崎市</t>
    <rPh sb="0" eb="4">
      <t>リュウガサキシ</t>
    </rPh>
    <phoneticPr fontId="1"/>
  </si>
  <si>
    <t>宅配サービス事業</t>
    <rPh sb="0" eb="2">
      <t>タクハイ</t>
    </rPh>
    <rPh sb="6" eb="8">
      <t>ジギョウ</t>
    </rPh>
    <phoneticPr fontId="1"/>
  </si>
  <si>
    <t>買物弱者の支援と位置付けた事業ではないが、生活用品や生活関連サービスなどを宅配できる事業所を募集し、日常の買い物でお困りの方に向けて、「市内宅配サービス店リスト」を作成している。また、同リストは市役所内に配架し、市広報紙及び市ホームページに掲載している。</t>
    <phoneticPr fontId="1"/>
  </si>
  <si>
    <t>食の自立支援事業
（配食サービス）</t>
    <rPh sb="0" eb="1">
      <t>ショク</t>
    </rPh>
    <rPh sb="2" eb="6">
      <t>ジリツシエン</t>
    </rPh>
    <rPh sb="6" eb="8">
      <t>ジギョウ</t>
    </rPh>
    <rPh sb="10" eb="12">
      <t>ハイショク</t>
    </rPh>
    <phoneticPr fontId="1"/>
  </si>
  <si>
    <t>独居で65歳以上の高齢者および65歳以上の高齢者のみで構成
される世帯の者で介護保険法に規定される要介護等の認定を
受けている方もしくは、虚弱な方に対し調理された夕食を
届けることで、食生活の改善による健康保持と定期訪問に
よる安否の確認を行っている。</t>
    <rPh sb="0" eb="2">
      <t>ドッキョ</t>
    </rPh>
    <rPh sb="5" eb="8">
      <t>サイイジョウ</t>
    </rPh>
    <rPh sb="9" eb="12">
      <t>コウレイシャ</t>
    </rPh>
    <rPh sb="17" eb="20">
      <t>サイイジョウ</t>
    </rPh>
    <rPh sb="21" eb="24">
      <t>コウレイシャ</t>
    </rPh>
    <rPh sb="27" eb="29">
      <t>コウセイ</t>
    </rPh>
    <rPh sb="33" eb="35">
      <t>セタイ</t>
    </rPh>
    <rPh sb="36" eb="37">
      <t>モノ</t>
    </rPh>
    <rPh sb="38" eb="40">
      <t>カイゴ</t>
    </rPh>
    <rPh sb="40" eb="42">
      <t>ホケン</t>
    </rPh>
    <rPh sb="42" eb="43">
      <t>ホウ</t>
    </rPh>
    <rPh sb="44" eb="46">
      <t>キテイ</t>
    </rPh>
    <rPh sb="49" eb="50">
      <t>ヨウ</t>
    </rPh>
    <rPh sb="50" eb="52">
      <t>カイゴ</t>
    </rPh>
    <rPh sb="52" eb="53">
      <t>トウ</t>
    </rPh>
    <rPh sb="54" eb="56">
      <t>ニンテイ</t>
    </rPh>
    <rPh sb="58" eb="59">
      <t>ウ</t>
    </rPh>
    <rPh sb="63" eb="64">
      <t>カタ</t>
    </rPh>
    <rPh sb="69" eb="71">
      <t>キョジャク</t>
    </rPh>
    <rPh sb="72" eb="73">
      <t>カタ</t>
    </rPh>
    <rPh sb="74" eb="75">
      <t>タイ</t>
    </rPh>
    <rPh sb="76" eb="78">
      <t>チョウリ</t>
    </rPh>
    <rPh sb="81" eb="83">
      <t>ユウショク</t>
    </rPh>
    <rPh sb="85" eb="86">
      <t>トド</t>
    </rPh>
    <rPh sb="92" eb="95">
      <t>ショクセイカツ</t>
    </rPh>
    <rPh sb="96" eb="98">
      <t>カイゼン</t>
    </rPh>
    <rPh sb="101" eb="103">
      <t>ケンコウ</t>
    </rPh>
    <rPh sb="103" eb="105">
      <t>ホジ</t>
    </rPh>
    <rPh sb="106" eb="110">
      <t>テイキホウモン</t>
    </rPh>
    <rPh sb="114" eb="116">
      <t>アンピ</t>
    </rPh>
    <rPh sb="117" eb="119">
      <t>カクニン</t>
    </rPh>
    <rPh sb="120" eb="121">
      <t>オコナ</t>
    </rPh>
    <phoneticPr fontId="1"/>
  </si>
  <si>
    <t>福祉部
福祉総務課
高齢福祉グループ
0297-64-1111
(内線183)</t>
    <rPh sb="0" eb="3">
      <t>フクシブ</t>
    </rPh>
    <rPh sb="4" eb="9">
      <t>フクシソウムカ</t>
    </rPh>
    <rPh sb="10" eb="14">
      <t>コウレイフクシ</t>
    </rPh>
    <rPh sb="33" eb="35">
      <t>ナイセン</t>
    </rPh>
    <phoneticPr fontId="1"/>
  </si>
  <si>
    <t>高齢者外出支援利用料
助成事業</t>
    <rPh sb="0" eb="3">
      <t>コウレイシャ</t>
    </rPh>
    <rPh sb="3" eb="5">
      <t>ガイシュツ</t>
    </rPh>
    <rPh sb="5" eb="7">
      <t>シエン</t>
    </rPh>
    <rPh sb="7" eb="10">
      <t>リヨウリョウ</t>
    </rPh>
    <rPh sb="11" eb="13">
      <t>ジョセイ</t>
    </rPh>
    <rPh sb="13" eb="15">
      <t>ジギョウ</t>
    </rPh>
    <phoneticPr fontId="1"/>
  </si>
  <si>
    <t>介護保険法に規定する要介護等の認定を受けているおおむね
65歳以上の高齢者に対し、NPO法人等の移送サービスを利用
し通院や買い物に出かけた場合において、その費用の一部を助成することにより外出支援を図っている。</t>
    <rPh sb="0" eb="5">
      <t>カイゴホケンホウ</t>
    </rPh>
    <rPh sb="6" eb="8">
      <t>キテイ</t>
    </rPh>
    <rPh sb="10" eb="13">
      <t>ヨウカイゴ</t>
    </rPh>
    <rPh sb="13" eb="14">
      <t>ナド</t>
    </rPh>
    <rPh sb="15" eb="17">
      <t>ニンテイ</t>
    </rPh>
    <rPh sb="18" eb="19">
      <t>ウ</t>
    </rPh>
    <rPh sb="30" eb="33">
      <t>サイイジョウ</t>
    </rPh>
    <rPh sb="34" eb="37">
      <t>コウレイシャ</t>
    </rPh>
    <rPh sb="38" eb="39">
      <t>タイ</t>
    </rPh>
    <rPh sb="44" eb="46">
      <t>ホウジン</t>
    </rPh>
    <rPh sb="46" eb="47">
      <t>ナド</t>
    </rPh>
    <rPh sb="48" eb="50">
      <t>イソウ</t>
    </rPh>
    <rPh sb="55" eb="57">
      <t>リヨウ</t>
    </rPh>
    <rPh sb="59" eb="61">
      <t>ツウイン</t>
    </rPh>
    <rPh sb="62" eb="63">
      <t>カ</t>
    </rPh>
    <rPh sb="64" eb="65">
      <t>モノ</t>
    </rPh>
    <rPh sb="66" eb="67">
      <t>デ</t>
    </rPh>
    <rPh sb="70" eb="72">
      <t>バアイ</t>
    </rPh>
    <rPh sb="79" eb="81">
      <t>ヒヨウ</t>
    </rPh>
    <rPh sb="82" eb="84">
      <t>イチブ</t>
    </rPh>
    <rPh sb="85" eb="87">
      <t>ジョセイ</t>
    </rPh>
    <rPh sb="94" eb="96">
      <t>ガイシュツ</t>
    </rPh>
    <rPh sb="96" eb="98">
      <t>シエン</t>
    </rPh>
    <rPh sb="99" eb="100">
      <t>ハカ</t>
    </rPh>
    <phoneticPr fontId="1"/>
  </si>
  <si>
    <t>NPO法人,</t>
    <phoneticPr fontId="1"/>
  </si>
  <si>
    <t>龍ケ崎市乗合タクシー
「龍タク」</t>
    <phoneticPr fontId="1"/>
  </si>
  <si>
    <t>買物弱者の支援と位置付けた事業ではないが、鉄道や路線バス、コミュニティバスではカバーしきれない地域の住民に対する移動支援策として、市内の特定の目的地（７カ所。商業施設含む。）に一般タクシーと比べ、安価で移動できる乗合タクシーを運行している。</t>
    <phoneticPr fontId="1"/>
  </si>
  <si>
    <t>都市整備部
都市計画課
公共交通対策室
0297-64-1111
(内線467)</t>
    <phoneticPr fontId="1"/>
  </si>
  <si>
    <t>北茨城市</t>
    <rPh sb="0" eb="4">
      <t>キタイバラキシ</t>
    </rPh>
    <phoneticPr fontId="1"/>
  </si>
  <si>
    <t>行商サービス事業</t>
    <rPh sb="0" eb="2">
      <t>ギョウショウ</t>
    </rPh>
    <rPh sb="6" eb="8">
      <t>ジギョウ</t>
    </rPh>
    <phoneticPr fontId="1"/>
  </si>
  <si>
    <t>公共交通機関の利用が難しい買物困難者が多く居住する地域を対象とした移動販売を実施する</t>
    <rPh sb="0" eb="2">
      <t>コウキョウ</t>
    </rPh>
    <rPh sb="2" eb="4">
      <t>コウツウ</t>
    </rPh>
    <rPh sb="4" eb="6">
      <t>キカン</t>
    </rPh>
    <rPh sb="7" eb="9">
      <t>リヨウ</t>
    </rPh>
    <rPh sb="10" eb="11">
      <t>ムズカ</t>
    </rPh>
    <rPh sb="13" eb="15">
      <t>カイモノ</t>
    </rPh>
    <rPh sb="15" eb="17">
      <t>コンナン</t>
    </rPh>
    <rPh sb="17" eb="18">
      <t>シャ</t>
    </rPh>
    <rPh sb="19" eb="20">
      <t>オオ</t>
    </rPh>
    <rPh sb="21" eb="23">
      <t>キョジュウ</t>
    </rPh>
    <rPh sb="25" eb="27">
      <t>チイキ</t>
    </rPh>
    <rPh sb="28" eb="30">
      <t>タイショウ</t>
    </rPh>
    <rPh sb="33" eb="35">
      <t>イドウ</t>
    </rPh>
    <rPh sb="35" eb="37">
      <t>ハンバイ</t>
    </rPh>
    <rPh sb="38" eb="40">
      <t>ジッシ</t>
    </rPh>
    <phoneticPr fontId="1"/>
  </si>
  <si>
    <t>https://www.city.kitaibaraki.lg.jp/docs/2020050800038/</t>
  </si>
  <si>
    <t>市民福祉部
高齢福祉課高齢者支援係
0293-43-1111（代表）</t>
    <rPh sb="0" eb="2">
      <t>シミン</t>
    </rPh>
    <rPh sb="2" eb="4">
      <t>フクシ</t>
    </rPh>
    <rPh sb="4" eb="5">
      <t>ブ</t>
    </rPh>
    <rPh sb="6" eb="8">
      <t>コウレイ</t>
    </rPh>
    <rPh sb="8" eb="10">
      <t>フクシ</t>
    </rPh>
    <rPh sb="10" eb="11">
      <t>カ</t>
    </rPh>
    <rPh sb="11" eb="14">
      <t>コウレイシャ</t>
    </rPh>
    <rPh sb="14" eb="16">
      <t>シエン</t>
    </rPh>
    <rPh sb="16" eb="17">
      <t>カカリ</t>
    </rPh>
    <rPh sb="31" eb="33">
      <t>ダイヒョウ</t>
    </rPh>
    <phoneticPr fontId="1"/>
  </si>
  <si>
    <t>稲敷市</t>
    <rPh sb="0" eb="3">
      <t>イナシキシ</t>
    </rPh>
    <phoneticPr fontId="1"/>
  </si>
  <si>
    <t>地域交通利用助成事業</t>
  </si>
  <si>
    <t>市内に住所を有し、自動車運転免許証がない等で自動車を利用できない方を対象に、タクシー料金を一部助成している。
年間最大96枚の助成券を交付し、タクシー1回の乗車につき助成券１枚で最高700円を補助、最低300円は自己負担していただく。</t>
  </si>
  <si>
    <t>https://www.city.inashiki.lg.jp/page/page000714.html</t>
  </si>
  <si>
    <t>産業振興課
029-892-2000</t>
    <rPh sb="0" eb="2">
      <t>サンギョウ</t>
    </rPh>
    <rPh sb="2" eb="5">
      <t>シンコウカ</t>
    </rPh>
    <phoneticPr fontId="3"/>
  </si>
  <si>
    <t>高齢者等買物支援事業</t>
  </si>
  <si>
    <t>市内スーパーとの「包括連携協定」に基づき、移動スーパーの巡回を実施。軽車両により市内を巡り、地域の皆様の買い物を支援するとともに、移動スーパーまで出向くことで、買い物をすることの楽しさを感じていただき、近隣の方との会話やコミュニティの場としても利用されている。</t>
  </si>
  <si>
    <t>https://www.city.inashiki.lg.jp/page/page008120.html</t>
  </si>
  <si>
    <t>高齢福祉課内
地域包括支援センター
029-892-2000</t>
    <rPh sb="0" eb="2">
      <t>コウレイ</t>
    </rPh>
    <rPh sb="2" eb="5">
      <t>フクシカ</t>
    </rPh>
    <rPh sb="5" eb="6">
      <t>ナイ</t>
    </rPh>
    <rPh sb="7" eb="9">
      <t>チイキ</t>
    </rPh>
    <rPh sb="9" eb="11">
      <t>ホウカツ</t>
    </rPh>
    <rPh sb="11" eb="13">
      <t>シエン</t>
    </rPh>
    <phoneticPr fontId="3"/>
  </si>
  <si>
    <t>茨城県</t>
    <rPh sb="0" eb="2">
      <t>イバラキ</t>
    </rPh>
    <rPh sb="2" eb="3">
      <t>ケン</t>
    </rPh>
    <phoneticPr fontId="14"/>
  </si>
  <si>
    <t>下妻市</t>
    <rPh sb="0" eb="3">
      <t>シモツマシ</t>
    </rPh>
    <phoneticPr fontId="14"/>
  </si>
  <si>
    <t>下妻市高齢者福祉タクシー利用助成事業</t>
    <rPh sb="0" eb="3">
      <t>シモツマシ</t>
    </rPh>
    <rPh sb="3" eb="6">
      <t>コウレイシャ</t>
    </rPh>
    <rPh sb="6" eb="8">
      <t>フクシ</t>
    </rPh>
    <rPh sb="12" eb="14">
      <t>リヨウ</t>
    </rPh>
    <rPh sb="14" eb="16">
      <t>ジョセイ</t>
    </rPh>
    <rPh sb="16" eb="18">
      <t>ジギョウ</t>
    </rPh>
    <phoneticPr fontId="14"/>
  </si>
  <si>
    <t>高齢者の外出を促進し、閉じこもりの防止を図るため、高齢者のタクシーの利用に係る費用の一部を助成するもの。対象者は、市内に住所を有する65歳以上で自動車の運転免許証を保有していない方。
助成額：500円/1枚、１回につき最大4枚（2000円）まで使用可能
年間最大交付枚数：40枚</t>
  </si>
  <si>
    <t>https://www.city.shimotsuma.lg.jp/kenko-fukushi/fukushi-kaigo/korefukushi/page000282.html</t>
  </si>
  <si>
    <t>長寿支援課高齢福祉係
0296-45-8123</t>
  </si>
  <si>
    <t>茨城県</t>
    <rPh sb="0" eb="3">
      <t>イバラキケン</t>
    </rPh>
    <phoneticPr fontId="14"/>
  </si>
  <si>
    <t>買物支援事業</t>
    <rPh sb="0" eb="2">
      <t>カイモノ</t>
    </rPh>
    <rPh sb="2" eb="4">
      <t>シエン</t>
    </rPh>
    <rPh sb="4" eb="6">
      <t>ジギョウ</t>
    </rPh>
    <phoneticPr fontId="14"/>
  </si>
  <si>
    <t>日常生活に必要な食料品及び日用雑貨等の購入が困難な状況におかれた高齢者等を支援するため、移動販売車が市内47箇所を巡行。</t>
  </si>
  <si>
    <t>https://www.city.shimotsuma.lg.jp/kenko-fukushi/fukushi-kaigo/korefukushi/page006056.html</t>
  </si>
  <si>
    <t>茨城県</t>
  </si>
  <si>
    <t>下妻市</t>
  </si>
  <si>
    <t>下妻市障害者福祉タクシー利用料金助成事業</t>
  </si>
  <si>
    <t>障害者の外出を容易にするため、障害者が外出する際に要するタクシーの利用に係る運賃の一部を助成するもの。
対象者は、身体障害者手帳3級以上（視覚、下肢は4級以上）の者、療育手帳AおよびマルAの判定を受けた者、精神障害者保健福祉手帳１級および２級の者で、助成内容は、年間で最大72枚の500円のタクシー利用券を交付するもの。</t>
  </si>
  <si>
    <t>https://www.city.shimotsuma.lg.jp/page/page002034.html</t>
  </si>
  <si>
    <t>福祉課障害福祉係
0296-43-8352</t>
  </si>
  <si>
    <t>長距離専用タクシー助成券による公共交通実証実験事業</t>
  </si>
  <si>
    <t>買物弱者の支援に特化した事業ではないが、公共交通の利用に不便を感じている地域に対する移動支援策として、高齢者福祉タクシー利用料金助成事業、障害者福祉タクシー利用料金助成事業による助成券の交付対象者に、追加で長距離専用のタクシー助成券を交付するもの。助成額は1枚500円であり、年間交付枚数は高齢最大20枚、障害最大36枚。福祉タクシー助成券の使用限度枚数に追加で2枚使用可能であり、買い物や通院が長距離となる市周辺部の住民をターゲットに支援策を実施。</t>
  </si>
  <si>
    <t>https://www.city.shimotsuma.lg.jp/page/page006049.html</t>
  </si>
  <si>
    <t>企画課企画調整係
0296-43-2114</t>
  </si>
  <si>
    <t>桜川市</t>
    <rPh sb="0" eb="3">
      <t>サクラガワシ</t>
    </rPh>
    <phoneticPr fontId="1"/>
  </si>
  <si>
    <t>買い物支援事業</t>
  </si>
  <si>
    <t>高齢者の閉じこもりを防止し、地域との繋がりをつくることや、買い物が不便又は困難な方を支援するため、民間事業者に、市購入の車両（軽トラック）１台を無償で貸与し移動販売を実施している。</t>
    <rPh sb="0" eb="3">
      <t>コウレイシャ</t>
    </rPh>
    <rPh sb="4" eb="5">
      <t>ト</t>
    </rPh>
    <rPh sb="10" eb="12">
      <t>ボウシ</t>
    </rPh>
    <rPh sb="14" eb="16">
      <t>チイキ</t>
    </rPh>
    <rPh sb="18" eb="19">
      <t>ツナ</t>
    </rPh>
    <rPh sb="29" eb="30">
      <t>カ</t>
    </rPh>
    <rPh sb="31" eb="32">
      <t>モノ</t>
    </rPh>
    <rPh sb="33" eb="35">
      <t>フベン</t>
    </rPh>
    <rPh sb="35" eb="36">
      <t>マタ</t>
    </rPh>
    <rPh sb="37" eb="39">
      <t>コンナン</t>
    </rPh>
    <rPh sb="40" eb="41">
      <t>カタ</t>
    </rPh>
    <rPh sb="42" eb="44">
      <t>シエン</t>
    </rPh>
    <rPh sb="78" eb="82">
      <t>イドウハンバイ</t>
    </rPh>
    <rPh sb="83" eb="85">
      <t>ジッシ</t>
    </rPh>
    <phoneticPr fontId="3"/>
  </si>
  <si>
    <t>株式会社カスミ</t>
  </si>
  <si>
    <t>タクシー運賃助成事業</t>
    <rPh sb="4" eb="10">
      <t>ウンチンジョセイジギョウ</t>
    </rPh>
    <phoneticPr fontId="1"/>
  </si>
  <si>
    <t>買物弱者に支援として位置付けた事業ではないが、市内在住の75歳以上の方と18歳以上74歳以下で普通自動車運転免許を持っていない方に対して、タクシー運賃に利用できる助成券を交付。令和6年度は1人あたり500円の助成券を60枚交付。</t>
    <rPh sb="0" eb="1">
      <t>カ</t>
    </rPh>
    <rPh sb="1" eb="4">
      <t>モノジャクシャ</t>
    </rPh>
    <rPh sb="5" eb="7">
      <t>シエン</t>
    </rPh>
    <rPh sb="10" eb="13">
      <t>イチヅ</t>
    </rPh>
    <rPh sb="15" eb="17">
      <t>ジギョウ</t>
    </rPh>
    <rPh sb="23" eb="27">
      <t>シナイザイジュウ</t>
    </rPh>
    <rPh sb="47" eb="49">
      <t>フツウ</t>
    </rPh>
    <phoneticPr fontId="1"/>
  </si>
  <si>
    <t>https://www.city.sakuragawa.lg.jp/kurashi/koutsu/page008858.html</t>
  </si>
  <si>
    <t>都市整備課
0296-58-5111</t>
    <rPh sb="0" eb="5">
      <t>トシセイビカ</t>
    </rPh>
    <phoneticPr fontId="1"/>
  </si>
  <si>
    <t>神栖市</t>
    <rPh sb="0" eb="3">
      <t>カミスシ</t>
    </rPh>
    <phoneticPr fontId="14"/>
  </si>
  <si>
    <t>神栖市デマンドタクシー事業</t>
    <rPh sb="0" eb="3">
      <t>カミスシ</t>
    </rPh>
    <rPh sb="11" eb="13">
      <t>ジギョウ</t>
    </rPh>
    <phoneticPr fontId="14"/>
  </si>
  <si>
    <t>事前予約制の乗合いタクシーで利用者を自宅から目的地まで送迎するドアツードア型の運行形態により、買い物などの日常生活に必要な移動支援を行う。（エリア内片道定額300円、神栖市民対象）</t>
    <rPh sb="73" eb="74">
      <t>ナイ</t>
    </rPh>
    <rPh sb="74" eb="76">
      <t>カタミチ</t>
    </rPh>
    <rPh sb="76" eb="78">
      <t>テイガク</t>
    </rPh>
    <rPh sb="81" eb="82">
      <t>エン</t>
    </rPh>
    <rPh sb="83" eb="85">
      <t>カミス</t>
    </rPh>
    <rPh sb="85" eb="87">
      <t>シミン</t>
    </rPh>
    <rPh sb="87" eb="89">
      <t>タイショウ</t>
    </rPh>
    <phoneticPr fontId="14"/>
  </si>
  <si>
    <t>https://www.city.kamisu.ibaraki.jp/living/traffic/1001111/index.html</t>
  </si>
  <si>
    <t>政策企画課
(0299-95-9366）</t>
    <rPh sb="0" eb="2">
      <t>セイサク</t>
    </rPh>
    <rPh sb="2" eb="5">
      <t>キカクカ</t>
    </rPh>
    <phoneticPr fontId="14"/>
  </si>
  <si>
    <t>路線バス福祉パス交付事業</t>
  </si>
  <si>
    <t>路線バス事業者に対する補助事業</t>
    <rPh sb="0" eb="2">
      <t>ロセン</t>
    </rPh>
    <rPh sb="4" eb="7">
      <t>ジギョウシャ</t>
    </rPh>
    <rPh sb="8" eb="9">
      <t>タイ</t>
    </rPh>
    <rPh sb="11" eb="13">
      <t>ホジョ</t>
    </rPh>
    <rPh sb="13" eb="15">
      <t>ジギョウ</t>
    </rPh>
    <phoneticPr fontId="14"/>
  </si>
  <si>
    <t>高齢者等の交通弱者に対し、通院や買い物等の外出支援として「福祉パス」を発行し、市内路線バスを無料で利用できるようにしている。福祉パスを利用した人数の実績値に平均利用額をかけた金額を路線バス会社に交付している。</t>
  </si>
  <si>
    <t>https://www.city.kamisu.ibaraki.jp/iryo_fks/headsup/1002106/1002107/1002110.html</t>
  </si>
  <si>
    <t>社会福祉課
(0299-90-1138)</t>
  </si>
  <si>
    <t>茨城県</t>
    <rPh sb="0" eb="3">
      <t>イバラキケン</t>
    </rPh>
    <phoneticPr fontId="15"/>
  </si>
  <si>
    <t>神栖市</t>
    <rPh sb="0" eb="3">
      <t>カミスシ</t>
    </rPh>
    <phoneticPr fontId="15"/>
  </si>
  <si>
    <t>買物等の日常生活上の支援が必要な介護認定等のない独居高齢者等を対象に、生活必需品等の買物を委託事業者のヘルパーが代行する。</t>
    <rPh sb="0" eb="2">
      <t>カイモノ</t>
    </rPh>
    <rPh sb="2" eb="3">
      <t>トウ</t>
    </rPh>
    <rPh sb="4" eb="6">
      <t>ニチジョウ</t>
    </rPh>
    <rPh sb="6" eb="8">
      <t>セイカツ</t>
    </rPh>
    <rPh sb="8" eb="9">
      <t>ジョウ</t>
    </rPh>
    <rPh sb="10" eb="12">
      <t>シエン</t>
    </rPh>
    <rPh sb="13" eb="15">
      <t>ヒツヨウ</t>
    </rPh>
    <rPh sb="16" eb="18">
      <t>カイゴ</t>
    </rPh>
    <rPh sb="18" eb="20">
      <t>ニンテイ</t>
    </rPh>
    <rPh sb="20" eb="21">
      <t>トウ</t>
    </rPh>
    <rPh sb="24" eb="26">
      <t>ドッキョ</t>
    </rPh>
    <rPh sb="26" eb="29">
      <t>コウレイシャ</t>
    </rPh>
    <rPh sb="29" eb="30">
      <t>トウ</t>
    </rPh>
    <rPh sb="31" eb="33">
      <t>タイショウ</t>
    </rPh>
    <rPh sb="35" eb="37">
      <t>セイカツ</t>
    </rPh>
    <rPh sb="37" eb="40">
      <t>ヒツジュヒン</t>
    </rPh>
    <rPh sb="40" eb="41">
      <t>トウ</t>
    </rPh>
    <rPh sb="42" eb="44">
      <t>カイモノ</t>
    </rPh>
    <rPh sb="45" eb="47">
      <t>イタク</t>
    </rPh>
    <rPh sb="47" eb="50">
      <t>ジギョウシャ</t>
    </rPh>
    <rPh sb="56" eb="58">
      <t>ダイコウ</t>
    </rPh>
    <phoneticPr fontId="15"/>
  </si>
  <si>
    <t>https://www.city.kamisu.ibaraki.jp/iryo_fks/korei/1002144/1002152/1002153.html</t>
  </si>
  <si>
    <t>長寿介護課
(0299-91-1700)</t>
  </si>
  <si>
    <t>買物・調理が困難で栄養改善が必要な独居高齢者等を対象に、弁当業者が昼食の弁当を自宅へ手渡しで配達するとともに安否確認を行う。</t>
    <rPh sb="0" eb="2">
      <t>カイモノ</t>
    </rPh>
    <rPh sb="3" eb="5">
      <t>チョウリ</t>
    </rPh>
    <rPh sb="6" eb="8">
      <t>コンナン</t>
    </rPh>
    <rPh sb="9" eb="11">
      <t>エイヨウ</t>
    </rPh>
    <rPh sb="11" eb="13">
      <t>カイゼン</t>
    </rPh>
    <rPh sb="14" eb="16">
      <t>ヒツヨウ</t>
    </rPh>
    <rPh sb="17" eb="19">
      <t>ドッキョ</t>
    </rPh>
    <rPh sb="19" eb="22">
      <t>コウレイシャ</t>
    </rPh>
    <rPh sb="22" eb="23">
      <t>トウ</t>
    </rPh>
    <rPh sb="24" eb="26">
      <t>タイショウ</t>
    </rPh>
    <rPh sb="28" eb="30">
      <t>ベントウ</t>
    </rPh>
    <rPh sb="30" eb="32">
      <t>ギョウシャ</t>
    </rPh>
    <rPh sb="33" eb="35">
      <t>チュウショク</t>
    </rPh>
    <rPh sb="36" eb="38">
      <t>ベントウ</t>
    </rPh>
    <rPh sb="39" eb="41">
      <t>ジタク</t>
    </rPh>
    <rPh sb="42" eb="44">
      <t>テワタ</t>
    </rPh>
    <rPh sb="46" eb="48">
      <t>ハイタツ</t>
    </rPh>
    <rPh sb="54" eb="56">
      <t>アンピ</t>
    </rPh>
    <rPh sb="56" eb="58">
      <t>カクニン</t>
    </rPh>
    <rPh sb="59" eb="60">
      <t>オコナ</t>
    </rPh>
    <phoneticPr fontId="15"/>
  </si>
  <si>
    <t>https://www.city.kamisu.ibaraki.jp/iryo_fks/korei/1002144/1002152/1002156.html</t>
  </si>
  <si>
    <t>鉾田市</t>
    <rPh sb="0" eb="3">
      <t>ホコタシ</t>
    </rPh>
    <phoneticPr fontId="1"/>
  </si>
  <si>
    <t>公共交通対策事業</t>
  </si>
  <si>
    <t>買物弱者の支援と位置付けた事業ではないが、公共交通空白地域における市民の移動手段を確保し、生活利便性の向上を図るため、鉾田市地域公共交通会議がデマンド型乗合タクシーの運行を委託。</t>
  </si>
  <si>
    <t>鉾田市地域公共交通会議</t>
  </si>
  <si>
    <t>https://www.hokota-demand.com/</t>
  </si>
  <si>
    <t>まちづくり推進課
0291-36-7154</t>
  </si>
  <si>
    <t>利根町</t>
    <rPh sb="0" eb="3">
      <t>トネマチ</t>
    </rPh>
    <phoneticPr fontId="1"/>
  </si>
  <si>
    <t>ふれ愛タクシー運行事業</t>
    <rPh sb="2" eb="3">
      <t>アイ</t>
    </rPh>
    <rPh sb="7" eb="9">
      <t>ウンコウ</t>
    </rPh>
    <rPh sb="9" eb="11">
      <t>ジギョウ</t>
    </rPh>
    <phoneticPr fontId="1"/>
  </si>
  <si>
    <t>9人乗りの車両を使用したドアツードアのデマンド型タクシーで，現在は3台で運行しており，運行区域及び運行料金（１運行あたり）は，町内全域（特例地域含む）は300円，龍ケ崎方面へは関東鉄道竜ヶ崎駅400円・龍ケ崎済生会病院500円で，取手方面はJAとりで総合医療センター500円でスポット乗り入れしている。</t>
    <rPh sb="1" eb="2">
      <t>ニン</t>
    </rPh>
    <rPh sb="2" eb="3">
      <t>ノ</t>
    </rPh>
    <rPh sb="5" eb="7">
      <t>シャリョウ</t>
    </rPh>
    <rPh sb="8" eb="10">
      <t>シヨウ</t>
    </rPh>
    <rPh sb="23" eb="24">
      <t>ガタ</t>
    </rPh>
    <rPh sb="30" eb="32">
      <t>ゲンザイ</t>
    </rPh>
    <rPh sb="34" eb="35">
      <t>ダイ</t>
    </rPh>
    <rPh sb="36" eb="38">
      <t>ウンコウ</t>
    </rPh>
    <rPh sb="43" eb="45">
      <t>ウンコウ</t>
    </rPh>
    <rPh sb="45" eb="47">
      <t>クイキ</t>
    </rPh>
    <rPh sb="47" eb="48">
      <t>オヨ</t>
    </rPh>
    <rPh sb="49" eb="51">
      <t>ウンコウ</t>
    </rPh>
    <rPh sb="51" eb="53">
      <t>リョウキン</t>
    </rPh>
    <rPh sb="55" eb="57">
      <t>ウンコウ</t>
    </rPh>
    <rPh sb="63" eb="65">
      <t>チョウナイ</t>
    </rPh>
    <rPh sb="65" eb="67">
      <t>ゼンイキ</t>
    </rPh>
    <rPh sb="68" eb="70">
      <t>トクレイ</t>
    </rPh>
    <rPh sb="70" eb="72">
      <t>チイキ</t>
    </rPh>
    <rPh sb="72" eb="73">
      <t>フク</t>
    </rPh>
    <rPh sb="79" eb="80">
      <t>エン</t>
    </rPh>
    <rPh sb="81" eb="84">
      <t>リュウガサキ</t>
    </rPh>
    <rPh sb="84" eb="86">
      <t>ホウメン</t>
    </rPh>
    <rPh sb="88" eb="90">
      <t>カントウ</t>
    </rPh>
    <rPh sb="90" eb="92">
      <t>テツドウ</t>
    </rPh>
    <rPh sb="92" eb="95">
      <t>リュウガサキ</t>
    </rPh>
    <rPh sb="95" eb="96">
      <t>エキ</t>
    </rPh>
    <rPh sb="99" eb="100">
      <t>エン</t>
    </rPh>
    <rPh sb="101" eb="104">
      <t>リュウガサキ</t>
    </rPh>
    <rPh sb="104" eb="107">
      <t>サイセイカイ</t>
    </rPh>
    <rPh sb="107" eb="109">
      <t>ビョウイン</t>
    </rPh>
    <rPh sb="112" eb="113">
      <t>エン</t>
    </rPh>
    <rPh sb="115" eb="117">
      <t>トリデ</t>
    </rPh>
    <rPh sb="117" eb="119">
      <t>ホウメン</t>
    </rPh>
    <rPh sb="125" eb="127">
      <t>ソウゴウ</t>
    </rPh>
    <rPh sb="127" eb="129">
      <t>イリョウ</t>
    </rPh>
    <rPh sb="136" eb="137">
      <t>エン</t>
    </rPh>
    <rPh sb="142" eb="143">
      <t>ノ</t>
    </rPh>
    <rPh sb="144" eb="145">
      <t>イ</t>
    </rPh>
    <phoneticPr fontId="1"/>
  </si>
  <si>
    <t>https://www.town.tone.ibaraki.jp/page/dir001962.html</t>
  </si>
  <si>
    <t>政策企画課政策企画係
0297-68-2211
（内線：336）</t>
    <rPh sb="0" eb="2">
      <t>セイサク</t>
    </rPh>
    <rPh sb="2" eb="4">
      <t>キカク</t>
    </rPh>
    <rPh sb="4" eb="5">
      <t>カ</t>
    </rPh>
    <rPh sb="5" eb="9">
      <t>セイサクキカク</t>
    </rPh>
    <rPh sb="9" eb="10">
      <t>カカリ</t>
    </rPh>
    <rPh sb="25" eb="27">
      <t>ナイセン</t>
    </rPh>
    <phoneticPr fontId="1"/>
  </si>
  <si>
    <t>高齢者等買い物弱者移動販売支援事業</t>
    <rPh sb="0" eb="3">
      <t>コウレイシャ</t>
    </rPh>
    <rPh sb="3" eb="4">
      <t>トウ</t>
    </rPh>
    <rPh sb="4" eb="5">
      <t>カ</t>
    </rPh>
    <rPh sb="6" eb="7">
      <t>モノ</t>
    </rPh>
    <rPh sb="7" eb="9">
      <t>ジャクシャ</t>
    </rPh>
    <rPh sb="9" eb="11">
      <t>イドウ</t>
    </rPh>
    <rPh sb="11" eb="13">
      <t>ハンバイ</t>
    </rPh>
    <rPh sb="13" eb="15">
      <t>シエン</t>
    </rPh>
    <rPh sb="15" eb="17">
      <t>ジギョウ</t>
    </rPh>
    <phoneticPr fontId="1"/>
  </si>
  <si>
    <t>移動販売車（商品を販売するための設備及び冷蔵機器を備え付けた車両）を使用し，町内各地域を巡回して日用生活物資の販売を行う事業者に対し補助金の交付を行う。</t>
  </si>
  <si>
    <t>https://www.town.tone.ibaraki.jp/page/003570.html</t>
  </si>
  <si>
    <t>福祉課高齢介護係，0297-68-2211
（内線：127）</t>
    <rPh sb="0" eb="3">
      <t>フクシカ</t>
    </rPh>
    <rPh sb="3" eb="5">
      <t>コウレイ</t>
    </rPh>
    <rPh sb="5" eb="7">
      <t>カイゴ</t>
    </rPh>
    <rPh sb="7" eb="8">
      <t>カカリ</t>
    </rPh>
    <rPh sb="23" eb="25">
      <t>ナイセン</t>
    </rPh>
    <phoneticPr fontId="1"/>
  </si>
  <si>
    <t>茨城県</t>
    <rPh sb="0" eb="3">
      <t>イバラキケン</t>
    </rPh>
    <phoneticPr fontId="5"/>
  </si>
  <si>
    <t>河内町</t>
    <rPh sb="0" eb="3">
      <t>カワチマチ</t>
    </rPh>
    <phoneticPr fontId="5"/>
  </si>
  <si>
    <t>河内町買い物弱者支援事業</t>
    <rPh sb="0" eb="3">
      <t>カワチマチ</t>
    </rPh>
    <rPh sb="3" eb="4">
      <t>カ</t>
    </rPh>
    <rPh sb="5" eb="6">
      <t>モノ</t>
    </rPh>
    <rPh sb="6" eb="8">
      <t>ジャクシャ</t>
    </rPh>
    <rPh sb="8" eb="12">
      <t>シエンジギョウ</t>
    </rPh>
    <phoneticPr fontId="5"/>
  </si>
  <si>
    <t>移動手段がないために日常生活必需品の購入が日常的に困難な方に対し、移動販売車による食料品等の販売を行う事業者と連携し、買い物の支援を行うことにより、福祉の向上を図ることを目的とする。</t>
    <rPh sb="0" eb="4">
      <t>イドウシュダン</t>
    </rPh>
    <rPh sb="10" eb="17">
      <t>ニチジョウセイカツヒツジュヒン</t>
    </rPh>
    <rPh sb="18" eb="20">
      <t>コウニュウ</t>
    </rPh>
    <rPh sb="21" eb="24">
      <t>ニチジョウテキ</t>
    </rPh>
    <rPh sb="25" eb="27">
      <t>コンナン</t>
    </rPh>
    <rPh sb="28" eb="29">
      <t>カタ</t>
    </rPh>
    <rPh sb="30" eb="31">
      <t>タイ</t>
    </rPh>
    <rPh sb="33" eb="38">
      <t>イドウハンバイシャ</t>
    </rPh>
    <rPh sb="41" eb="45">
      <t>ショクリョウヒントウ</t>
    </rPh>
    <rPh sb="46" eb="48">
      <t>ハンバイ</t>
    </rPh>
    <rPh sb="55" eb="57">
      <t>レンケイ</t>
    </rPh>
    <rPh sb="59" eb="60">
      <t>カ</t>
    </rPh>
    <rPh sb="74" eb="76">
      <t>フクシ</t>
    </rPh>
    <phoneticPr fontId="5"/>
  </si>
  <si>
    <t>移動スーパー等の運営会社</t>
    <rPh sb="0" eb="2">
      <t>イドウ</t>
    </rPh>
    <rPh sb="6" eb="7">
      <t>トウ</t>
    </rPh>
    <rPh sb="8" eb="12">
      <t>ウンエイガイシャ</t>
    </rPh>
    <phoneticPr fontId="5"/>
  </si>
  <si>
    <t>https://www.town.ibaraki-kawachi.lg.jp/sp/page/page001573.html</t>
  </si>
  <si>
    <t>河内町福祉課
社会福祉係
0297-84-6981</t>
  </si>
  <si>
    <t>つくばみらい市</t>
    <rPh sb="6" eb="7">
      <t>シ</t>
    </rPh>
    <phoneticPr fontId="3"/>
  </si>
  <si>
    <t>買物弱者支援事業</t>
    <rPh sb="0" eb="1">
      <t>カ</t>
    </rPh>
    <rPh sb="1" eb="4">
      <t>モノジャクシャ</t>
    </rPh>
    <rPh sb="4" eb="8">
      <t>シエンジギョウ</t>
    </rPh>
    <phoneticPr fontId="3"/>
  </si>
  <si>
    <t>身近な商店の閉店や移動手段がない等の理由で、買物に不便を感じている高齢者が多い地域へ移動販売車を巡回させることにより、買物弱者等の生活環境の利便性向上を図る。</t>
  </si>
  <si>
    <t>https://www.city.tsukubamirai.lg.jp/jyumin/seikatsu-machidukuri/news/page000575.html</t>
  </si>
  <si>
    <t>介護福祉課
0297-58-2111
（内線4306）</t>
  </si>
  <si>
    <t>茨城町</t>
    <rPh sb="0" eb="3">
      <t>イバラキマチ</t>
    </rPh>
    <phoneticPr fontId="1"/>
  </si>
  <si>
    <t>茨城町デマンド型乗合タクシー「ひぬま～る」</t>
  </si>
  <si>
    <t>買物弱者の支援と位置付けた事業ではないが、公共交通空白地域の解消や交通弱者の移動手段の確保及び社会参加を図るため、町社会福祉協議会へ委託して、実施。
対象者は、町の住民基本台帳に記録されている方で、事前に利用者登録をした方（対象要件あり）</t>
  </si>
  <si>
    <t>茨城町（茨城町社会福祉協議会へ委託）</t>
  </si>
  <si>
    <t>https://www.town.ibaraki.lg.jp/gyousei/gyousei/machitukuri/kokyokotsu/001826.html</t>
  </si>
  <si>
    <t>地域政策課
029-215-8003</t>
  </si>
  <si>
    <t>高齢者等福祉タクシー</t>
  </si>
  <si>
    <t>買物弱者の支援と位置付けた事業ではないが、高齢者等の外出を促進し、閉じこもり防止を図るため、タクシー料金の一部を助成(1回あたり上限1,500円、年間24回まで)。
町社会福祉協議会へ委託して、実施。
対象者は、町内に住所を有する70歳以上の高齢者で運転免許証の交付を受けていない者や障がい者（身体・知的・精神）手帳保持者のうち要件を満たす者。</t>
    <rPh sb="164" eb="166">
      <t>ヨウケン</t>
    </rPh>
    <rPh sb="167" eb="168">
      <t>ミ</t>
    </rPh>
    <rPh sb="170" eb="171">
      <t>モノ</t>
    </rPh>
    <phoneticPr fontId="1"/>
  </si>
  <si>
    <t>https://www.town.ibaraki.lg.jp/gyousei/news/division2/shakaifukushi/gyomu/001516.html</t>
  </si>
  <si>
    <t>社会福祉課
029-240-7112</t>
  </si>
  <si>
    <t>守谷市</t>
    <rPh sb="0" eb="3">
      <t>モリヤシ</t>
    </rPh>
    <phoneticPr fontId="1"/>
  </si>
  <si>
    <t>移動販売支援事業</t>
    <rPh sb="0" eb="8">
      <t>イドウハンバイシエンジギョウ</t>
    </rPh>
    <phoneticPr fontId="1"/>
  </si>
  <si>
    <t>市と包括連携協定を締結した事業者が、食料品や日用品を積み込んだ移動販売車を定期的に運行する。高齢者等が身近な場所まで歩いて買い物に行けるよう、販売場所の設定や運営経費の一部を市が負担する。</t>
    <phoneticPr fontId="1"/>
  </si>
  <si>
    <t>https://www.city.moriya.ibaraki.jp/kenkou_fukushi/kaigohoken/1003293/1003301.html</t>
  </si>
  <si>
    <t xml:space="preserve">健幸福祉部健幸長寿課
0297-45-1744
</t>
    <rPh sb="0" eb="2">
      <t>ケンコウ</t>
    </rPh>
    <rPh sb="2" eb="5">
      <t>フクシブ</t>
    </rPh>
    <rPh sb="5" eb="10">
      <t>ケンコウチョウジュカ</t>
    </rPh>
    <phoneticPr fontId="1"/>
  </si>
  <si>
    <t>公共交通（バス・デマンドに乗合交通）買い物支援事業・割引制度</t>
    <rPh sb="0" eb="2">
      <t>コウキョウ</t>
    </rPh>
    <rPh sb="2" eb="4">
      <t>コウツウ</t>
    </rPh>
    <rPh sb="13" eb="15">
      <t>ノリアイ</t>
    </rPh>
    <rPh sb="15" eb="17">
      <t>コウツウ</t>
    </rPh>
    <rPh sb="18" eb="19">
      <t>カ</t>
    </rPh>
    <rPh sb="20" eb="21">
      <t>モノ</t>
    </rPh>
    <rPh sb="21" eb="23">
      <t>シエン</t>
    </rPh>
    <rPh sb="23" eb="25">
      <t>ジギョウ</t>
    </rPh>
    <rPh sb="26" eb="28">
      <t>ワリビキ</t>
    </rPh>
    <rPh sb="28" eb="30">
      <t>セイド</t>
    </rPh>
    <phoneticPr fontId="1"/>
  </si>
  <si>
    <t>協力店舗（ショッピングモール内店舗）で一定金額以上の買い物をされた方に、守谷市内の路線バスとコミュニティバスで利用できる100円分の「バス補助券」及びデマンド乗合交通で利用できる100円分の「割引券」を進呈している。</t>
  </si>
  <si>
    <t>【バス】協力店舗（ショッピングモール内店舗）
【デマンド乗合交通】大規模店舗（ホームセンター）</t>
    <rPh sb="4" eb="6">
      <t>キョウリョク</t>
    </rPh>
    <rPh sb="6" eb="8">
      <t>テンポ</t>
    </rPh>
    <rPh sb="18" eb="19">
      <t>ナイ</t>
    </rPh>
    <rPh sb="19" eb="21">
      <t>テンポ</t>
    </rPh>
    <rPh sb="28" eb="30">
      <t>ノリアイ</t>
    </rPh>
    <rPh sb="30" eb="32">
      <t>コウツウ</t>
    </rPh>
    <rPh sb="33" eb="36">
      <t>ダイキボ</t>
    </rPh>
    <rPh sb="36" eb="38">
      <t>テンポ</t>
    </rPh>
    <phoneticPr fontId="1"/>
  </si>
  <si>
    <t>常総市</t>
    <rPh sb="0" eb="3">
      <t>ジョウソウシ</t>
    </rPh>
    <phoneticPr fontId="1"/>
  </si>
  <si>
    <t>常総市移動スーパー事業</t>
    <rPh sb="0" eb="3">
      <t>ジョウソウシ</t>
    </rPh>
    <rPh sb="3" eb="5">
      <t>イドウ</t>
    </rPh>
    <rPh sb="9" eb="11">
      <t>ジギョウ</t>
    </rPh>
    <phoneticPr fontId="1"/>
  </si>
  <si>
    <t>歩いて行ける範囲に食料品等の日常生活必需品を販売する店舗が無く，また，移動手段が無いため日常生活必需品の購入が日常的に困難な方に対し，移動販売車による食料品等の販売を行う事業者と連携し，買い物の支援を行うことにより，福祉の向上を図ることを目的とする。</t>
  </si>
  <si>
    <t>株式会社カスミ</t>
    <rPh sb="0" eb="4">
      <t>カブシキガイシャ</t>
    </rPh>
    <phoneticPr fontId="1"/>
  </si>
  <si>
    <t>https://www.city.joso.lg.jp/kurashi_gyousei/kurashi/iryou_fukushi/shopping/page001867.html</t>
  </si>
  <si>
    <t>高齢福祉課支援係
0297-23-2930</t>
    <rPh sb="0" eb="5">
      <t>コウレイフクシカ</t>
    </rPh>
    <rPh sb="5" eb="7">
      <t>シエン</t>
    </rPh>
    <rPh sb="7" eb="8">
      <t>ガカリ</t>
    </rPh>
    <phoneticPr fontId="1"/>
  </si>
  <si>
    <t>常総市買い物代行事業</t>
    <rPh sb="0" eb="3">
      <t>ジョウソウシ</t>
    </rPh>
    <rPh sb="3" eb="4">
      <t>カ</t>
    </rPh>
    <rPh sb="5" eb="6">
      <t>モノ</t>
    </rPh>
    <rPh sb="6" eb="8">
      <t>ダイコウ</t>
    </rPh>
    <rPh sb="8" eb="10">
      <t>ジギョウ</t>
    </rPh>
    <phoneticPr fontId="3"/>
  </si>
  <si>
    <t>日常生活用品の買い物ができる店舗まで外出することが困難な高齢者に代わって買い物を行うサービスを実施することで，市民の在宅での生活を支援するとともに，福祉の向上を図ることを目的とする。</t>
  </si>
  <si>
    <t>https://www.city.joso.lg.jp/kurashi_gyousei/kurashi/iryou_fukushi/shopping/daikou.html</t>
  </si>
  <si>
    <t>常総市買い物支援事業</t>
  </si>
  <si>
    <t>店舗案内</t>
    <rPh sb="0" eb="4">
      <t>テンポアンナイ</t>
    </rPh>
    <phoneticPr fontId="1"/>
  </si>
  <si>
    <t xml:space="preserve"> 日常の買い物が困難な市民に対し，市内の商店において買い物支援を行う商店等の情報を集約し，その情報を提供することで，市民の在宅での生活を支援するとともに，地域経済の活性化を図ることを目的とする。令和4年度に発行した冊子を使用。</t>
    <rPh sb="97" eb="99">
      <t>レイワ</t>
    </rPh>
    <rPh sb="100" eb="102">
      <t>ネンド</t>
    </rPh>
    <rPh sb="103" eb="105">
      <t>ハッコウ</t>
    </rPh>
    <rPh sb="107" eb="109">
      <t>サッシ</t>
    </rPh>
    <rPh sb="110" eb="112">
      <t>シヨウ</t>
    </rPh>
    <phoneticPr fontId="3"/>
  </si>
  <si>
    <t>https://www.city.joso.lg.jp/kurashi_gyousei/kurashi/iryou_fukushi/shopping/page001964.html</t>
  </si>
  <si>
    <t>茨城県</t>
    <rPh sb="0" eb="2">
      <t>イバラキケン</t>
    </rPh>
    <phoneticPr fontId="14"/>
  </si>
  <si>
    <t>水戸市</t>
    <rPh sb="0" eb="2">
      <t>ミトシ</t>
    </rPh>
    <phoneticPr fontId="14"/>
  </si>
  <si>
    <t>水都（すいっと）タクシー事業</t>
    <rPh sb="0" eb="2">
      <t>スイト</t>
    </rPh>
    <rPh sb="12" eb="14">
      <t>ジギョウ</t>
    </rPh>
    <phoneticPr fontId="14"/>
  </si>
  <si>
    <t>公共交通を利用しにくい地域住民の通院・買い物等に必要な移動手段を確保するため、タクシーの需要閑散時間帯に市が事業者から車両を借り上げ、自宅等～指定目的地間を片道1,000円（一部目的地は500円）で利用できるようにしている。</t>
    <rPh sb="0" eb="2">
      <t>コウキョウ</t>
    </rPh>
    <rPh sb="2" eb="4">
      <t>コウツウ</t>
    </rPh>
    <rPh sb="5" eb="7">
      <t>リヨウ</t>
    </rPh>
    <rPh sb="11" eb="13">
      <t>チイキ</t>
    </rPh>
    <rPh sb="13" eb="15">
      <t>ジュウミン</t>
    </rPh>
    <rPh sb="16" eb="18">
      <t>ツウイン</t>
    </rPh>
    <rPh sb="19" eb="20">
      <t>カ</t>
    </rPh>
    <rPh sb="21" eb="22">
      <t>モノ</t>
    </rPh>
    <rPh sb="22" eb="23">
      <t>トウ</t>
    </rPh>
    <rPh sb="24" eb="26">
      <t>ヒツヨウ</t>
    </rPh>
    <rPh sb="27" eb="29">
      <t>イドウ</t>
    </rPh>
    <rPh sb="29" eb="31">
      <t>シュダン</t>
    </rPh>
    <rPh sb="32" eb="34">
      <t>カクホ</t>
    </rPh>
    <rPh sb="44" eb="46">
      <t>ジュヨウ</t>
    </rPh>
    <rPh sb="46" eb="48">
      <t>カンサン</t>
    </rPh>
    <rPh sb="48" eb="51">
      <t>ジカンタイ</t>
    </rPh>
    <rPh sb="52" eb="53">
      <t>シ</t>
    </rPh>
    <rPh sb="54" eb="56">
      <t>ジギョウ</t>
    </rPh>
    <rPh sb="56" eb="57">
      <t>モノ</t>
    </rPh>
    <rPh sb="59" eb="61">
      <t>シャリョウ</t>
    </rPh>
    <rPh sb="62" eb="63">
      <t>カ</t>
    </rPh>
    <rPh sb="64" eb="65">
      <t>ア</t>
    </rPh>
    <rPh sb="67" eb="69">
      <t>ジタク</t>
    </rPh>
    <rPh sb="69" eb="70">
      <t>トウ</t>
    </rPh>
    <rPh sb="71" eb="73">
      <t>シテイ</t>
    </rPh>
    <rPh sb="73" eb="76">
      <t>モクテキチ</t>
    </rPh>
    <rPh sb="76" eb="77">
      <t>カン</t>
    </rPh>
    <rPh sb="78" eb="80">
      <t>カタミチ</t>
    </rPh>
    <rPh sb="85" eb="86">
      <t>エン</t>
    </rPh>
    <rPh sb="87" eb="89">
      <t>イチブ</t>
    </rPh>
    <rPh sb="89" eb="92">
      <t>モクテキチ</t>
    </rPh>
    <rPh sb="96" eb="97">
      <t>エン</t>
    </rPh>
    <rPh sb="99" eb="101">
      <t>リヨウ</t>
    </rPh>
    <phoneticPr fontId="14"/>
  </si>
  <si>
    <t>https://www.city.mito.lg.jp/page/59447.html</t>
  </si>
  <si>
    <t>交通政策課
029-291-3804</t>
    <rPh sb="0" eb="2">
      <t>コウツウ</t>
    </rPh>
    <rPh sb="2" eb="5">
      <t>セイサクカ</t>
    </rPh>
    <phoneticPr fontId="14"/>
  </si>
  <si>
    <t>石岡市</t>
    <rPh sb="0" eb="3">
      <t>イシオカシ</t>
    </rPh>
    <phoneticPr fontId="15"/>
  </si>
  <si>
    <t>重度心身障害者福祉タクシー利用料金助成</t>
    <rPh sb="0" eb="2">
      <t>ジュウド</t>
    </rPh>
    <rPh sb="2" eb="4">
      <t>シンシン</t>
    </rPh>
    <rPh sb="4" eb="7">
      <t>ショウガイシャ</t>
    </rPh>
    <rPh sb="7" eb="9">
      <t>フクシ</t>
    </rPh>
    <rPh sb="13" eb="15">
      <t>リヨウ</t>
    </rPh>
    <rPh sb="15" eb="17">
      <t>リョウキン</t>
    </rPh>
    <rPh sb="17" eb="19">
      <t>ジョセイ</t>
    </rPh>
    <phoneticPr fontId="15"/>
  </si>
  <si>
    <t>重度心身障がい者（児）が，医療機関，スーパー等への往復に要するタクシー料金について，初乗り料金の助成を行う。</t>
  </si>
  <si>
    <t>https://www.city.ishioka.lg.jp/sp/page/page000560.html</t>
  </si>
  <si>
    <t>社会福祉課
0299-23-5569</t>
    <rPh sb="0" eb="2">
      <t>シャカイ</t>
    </rPh>
    <rPh sb="2" eb="4">
      <t>フクシ</t>
    </rPh>
    <rPh sb="4" eb="5">
      <t>カ</t>
    </rPh>
    <phoneticPr fontId="15"/>
  </si>
  <si>
    <t>高齢者等配食サービス事業</t>
    <rPh sb="0" eb="4">
      <t>コウレイシャトウ</t>
    </rPh>
    <rPh sb="4" eb="6">
      <t>ハイショク</t>
    </rPh>
    <rPh sb="10" eb="12">
      <t>ジギョウ</t>
    </rPh>
    <phoneticPr fontId="15"/>
  </si>
  <si>
    <t>心身の障がい等により，自らの調理が困難な独り暮らし高齢者または病弱高齢者のみの世帯に対し，弁当を宅配し，健康保持・安否確認を行う。</t>
    <rPh sb="0" eb="2">
      <t>シンシン</t>
    </rPh>
    <rPh sb="3" eb="4">
      <t>ショウ</t>
    </rPh>
    <rPh sb="6" eb="7">
      <t>トウ</t>
    </rPh>
    <rPh sb="11" eb="12">
      <t>ミズカ</t>
    </rPh>
    <rPh sb="14" eb="16">
      <t>チョウリ</t>
    </rPh>
    <rPh sb="17" eb="19">
      <t>コンナン</t>
    </rPh>
    <rPh sb="20" eb="21">
      <t>ヒト</t>
    </rPh>
    <rPh sb="22" eb="23">
      <t>ク</t>
    </rPh>
    <rPh sb="25" eb="28">
      <t>コウレイシャ</t>
    </rPh>
    <rPh sb="31" eb="33">
      <t>ビョウジャク</t>
    </rPh>
    <rPh sb="33" eb="36">
      <t>コウレイシャ</t>
    </rPh>
    <rPh sb="39" eb="41">
      <t>セタイ</t>
    </rPh>
    <rPh sb="42" eb="43">
      <t>タイ</t>
    </rPh>
    <rPh sb="45" eb="47">
      <t>ベントウ</t>
    </rPh>
    <rPh sb="48" eb="50">
      <t>タクハイ</t>
    </rPh>
    <rPh sb="52" eb="54">
      <t>ケンコウ</t>
    </rPh>
    <rPh sb="54" eb="56">
      <t>ホジ</t>
    </rPh>
    <rPh sb="57" eb="59">
      <t>アンピ</t>
    </rPh>
    <rPh sb="59" eb="61">
      <t>カクニン</t>
    </rPh>
    <rPh sb="62" eb="63">
      <t>オコナ</t>
    </rPh>
    <phoneticPr fontId="15"/>
  </si>
  <si>
    <t>https://www.city.ishioka.lg.jp/page/page000479.html</t>
  </si>
  <si>
    <t>高齢福祉課
0299-23-7326</t>
    <rPh sb="0" eb="2">
      <t>コウレイ</t>
    </rPh>
    <rPh sb="2" eb="5">
      <t>フクシカ</t>
    </rPh>
    <phoneticPr fontId="15"/>
  </si>
  <si>
    <t>生活管理指導業務</t>
    <rPh sb="0" eb="2">
      <t>セイカツ</t>
    </rPh>
    <rPh sb="2" eb="4">
      <t>カンリ</t>
    </rPh>
    <rPh sb="4" eb="6">
      <t>シドウ</t>
    </rPh>
    <rPh sb="6" eb="8">
      <t>ギョウム</t>
    </rPh>
    <phoneticPr fontId="15"/>
  </si>
  <si>
    <t>介護未認定の在宅65歳以上の独り暮らし高齢者または高齢者のみの世帯のうち，非課税世帯で日常生活に支障のある方に対し，ヘルパーを派遣し，外出支援や調理等を行う。</t>
    <rPh sb="0" eb="2">
      <t>カイゴ</t>
    </rPh>
    <rPh sb="2" eb="5">
      <t>ミニンテイ</t>
    </rPh>
    <rPh sb="6" eb="8">
      <t>ザイタク</t>
    </rPh>
    <rPh sb="10" eb="11">
      <t>サイ</t>
    </rPh>
    <rPh sb="11" eb="13">
      <t>イジョウ</t>
    </rPh>
    <rPh sb="14" eb="15">
      <t>ヒト</t>
    </rPh>
    <rPh sb="16" eb="17">
      <t>グ</t>
    </rPh>
    <rPh sb="19" eb="22">
      <t>コウレイシャ</t>
    </rPh>
    <rPh sb="25" eb="28">
      <t>コウレイシャ</t>
    </rPh>
    <rPh sb="31" eb="33">
      <t>セタイ</t>
    </rPh>
    <rPh sb="37" eb="40">
      <t>ヒカゼイ</t>
    </rPh>
    <rPh sb="40" eb="42">
      <t>セタイ</t>
    </rPh>
    <rPh sb="43" eb="45">
      <t>ニチジョウ</t>
    </rPh>
    <rPh sb="45" eb="47">
      <t>セイカツ</t>
    </rPh>
    <rPh sb="48" eb="50">
      <t>シショウ</t>
    </rPh>
    <rPh sb="53" eb="54">
      <t>カタ</t>
    </rPh>
    <rPh sb="55" eb="56">
      <t>タイ</t>
    </rPh>
    <rPh sb="63" eb="65">
      <t>ハケン</t>
    </rPh>
    <rPh sb="67" eb="69">
      <t>ガイシュツ</t>
    </rPh>
    <rPh sb="69" eb="71">
      <t>シエン</t>
    </rPh>
    <rPh sb="72" eb="74">
      <t>チョウリ</t>
    </rPh>
    <rPh sb="74" eb="75">
      <t>トウ</t>
    </rPh>
    <rPh sb="76" eb="77">
      <t>オコナ</t>
    </rPh>
    <phoneticPr fontId="15"/>
  </si>
  <si>
    <t>買い物支援実証業務</t>
  </si>
  <si>
    <t>移動スーパーによる買い物支援を実施することで、既存の公共交通機関を補完し、地域住民の利便性の向上及びコロナ禍における高齢者等の外出の機会の創出を行う。</t>
  </si>
  <si>
    <t>https://www.city.ishioka.lg.jp/shigoto_sangyo_machi/kotsu/page009259.html</t>
  </si>
  <si>
    <t>都市計画課
0299-23-5523</t>
    <rPh sb="0" eb="5">
      <t>トシケイカクカ</t>
    </rPh>
    <phoneticPr fontId="15"/>
  </si>
  <si>
    <t>グリーンスローモビリティ実証実験業務</t>
  </si>
  <si>
    <t>小型EV車両（グリーンスローモビリティ）を活用した実証運行を行うことで、中心市街地での回遊性の向上及び地域住民の利便性を高め外出の機会を創出することにより、まちなかでの移動を支援する。</t>
  </si>
  <si>
    <t>https://www.city.ishioka.lg.jp/shigoto_sangyo_machi/kotsu/kokyokotsu/page010882.html</t>
  </si>
  <si>
    <t>乗合いタクシー運行事業</t>
  </si>
  <si>
    <t>自宅等の任意の場所から目的地を設定可能としている乗合タクシーの運行を行い、主に高齢者の移動を支援する。</t>
    <rPh sb="0" eb="4">
      <t>ジタク</t>
    </rPh>
    <rPh sb="4" eb="6">
      <t>ニンイ</t>
    </rPh>
    <rPh sb="7" eb="9">
      <t>バショ</t>
    </rPh>
    <rPh sb="11" eb="14">
      <t>モクテキチ</t>
    </rPh>
    <rPh sb="15" eb="17">
      <t>セッテイ</t>
    </rPh>
    <rPh sb="17" eb="19">
      <t>カノウ</t>
    </rPh>
    <rPh sb="24" eb="26">
      <t>ノリアイ</t>
    </rPh>
    <rPh sb="31" eb="33">
      <t>ウンコウ</t>
    </rPh>
    <rPh sb="34" eb="35">
      <t>オコナ</t>
    </rPh>
    <rPh sb="37" eb="38">
      <t>オモ</t>
    </rPh>
    <rPh sb="39" eb="42">
      <t>コウレイシャ</t>
    </rPh>
    <rPh sb="43" eb="45">
      <t>イドウ</t>
    </rPh>
    <rPh sb="46" eb="48">
      <t>シエン</t>
    </rPh>
    <phoneticPr fontId="14"/>
  </si>
  <si>
    <t>https://www.city.ishioka.lg.jp/shigoto_sangyo_machi/kotsu/kokyokotsu/page000730.html</t>
  </si>
  <si>
    <t>大子町</t>
    <rPh sb="0" eb="3">
      <t>ダイゴマチ</t>
    </rPh>
    <phoneticPr fontId="1"/>
  </si>
  <si>
    <t>訪問型サービスB事業</t>
  </si>
  <si>
    <t>福祉的な援助を必要とする世帯を対象に、簡単な家事援助を定額料金で提供する。生活必需品等の買い物も支援内容に含まれる。大子町社会福祉協議会へ補助金交付。</t>
  </si>
  <si>
    <t>福祉課
高齢介護担当
0295-72-1135</t>
  </si>
  <si>
    <t>大子町タクシー利用助成事業</t>
  </si>
  <si>
    <t>自動車を運転できない65歳以上の高齢者又は障がい者等に対し、タクシー利用料金の4分の3に相当する額を助成し、通院や買い物など日常生活で必要な外出の支援を行う。</t>
  </si>
  <si>
    <t>https://www.town.daigo.ibaraki.jp/page/page000915.html</t>
  </si>
  <si>
    <t>まちづくり課
まちづくり担当
0295-72-1131</t>
  </si>
  <si>
    <t>大子町ＡＩ乗合タクシー運行業務</t>
  </si>
  <si>
    <t>ＡＩシステムにより効率的に乗合タクシーを運行をすることで、地域住民の買い物等に係る移動利便性の向上と、町内飲食業等の地域経済の活性化を図る。</t>
  </si>
  <si>
    <t>https://www.town.daigo.ibaraki.jp/page/page005024.html</t>
  </si>
  <si>
    <t>町民無料バスみどり号運行業務</t>
  </si>
  <si>
    <t>交通手段を持たない高齢者や障がい者の、通院・買い物などの外出を支援するため、交通空白地域を無料で運行するもの</t>
  </si>
  <si>
    <t>https://www.town.daigo.ibaraki.jp/page/dir003381.html</t>
  </si>
  <si>
    <t>筑西市</t>
    <rPh sb="0" eb="3">
      <t>チクセイシ</t>
    </rPh>
    <phoneticPr fontId="1"/>
  </si>
  <si>
    <t>筑西市高齢者等買い物支援事業</t>
    <rPh sb="0" eb="3">
      <t>チクセイシ</t>
    </rPh>
    <rPh sb="3" eb="6">
      <t>コウレイシャ</t>
    </rPh>
    <rPh sb="6" eb="7">
      <t>トウ</t>
    </rPh>
    <rPh sb="7" eb="8">
      <t>カ</t>
    </rPh>
    <rPh sb="9" eb="10">
      <t>モノ</t>
    </rPh>
    <rPh sb="10" eb="12">
      <t>シエン</t>
    </rPh>
    <rPh sb="12" eb="14">
      <t>ジギョウ</t>
    </rPh>
    <phoneticPr fontId="2"/>
  </si>
  <si>
    <t>身近な商店の減少、高齢等の理由により、日常生活に必要な食料品、日用雑貨品等の購入が困難な市民が多く居住する地域において移動販売を行う事業者に対して補助金を交付する。</t>
    <rPh sb="0" eb="2">
      <t>ミヂカ</t>
    </rPh>
    <rPh sb="3" eb="5">
      <t>ショウテン</t>
    </rPh>
    <rPh sb="6" eb="8">
      <t>ゲンショウ</t>
    </rPh>
    <rPh sb="9" eb="11">
      <t>コウレイ</t>
    </rPh>
    <rPh sb="11" eb="12">
      <t>トウ</t>
    </rPh>
    <rPh sb="13" eb="15">
      <t>リユウ</t>
    </rPh>
    <rPh sb="19" eb="21">
      <t>ニチジョウ</t>
    </rPh>
    <rPh sb="21" eb="23">
      <t>セイカツ</t>
    </rPh>
    <rPh sb="24" eb="26">
      <t>ヒツヨウ</t>
    </rPh>
    <rPh sb="27" eb="30">
      <t>ショクリョウヒン</t>
    </rPh>
    <rPh sb="31" eb="33">
      <t>ニチヨウ</t>
    </rPh>
    <rPh sb="33" eb="35">
      <t>ザッカ</t>
    </rPh>
    <rPh sb="35" eb="36">
      <t>ヒン</t>
    </rPh>
    <rPh sb="36" eb="37">
      <t>トウ</t>
    </rPh>
    <rPh sb="38" eb="40">
      <t>コウニュウ</t>
    </rPh>
    <rPh sb="41" eb="43">
      <t>コンナン</t>
    </rPh>
    <rPh sb="44" eb="46">
      <t>シミン</t>
    </rPh>
    <rPh sb="47" eb="48">
      <t>オオ</t>
    </rPh>
    <rPh sb="49" eb="51">
      <t>キョジュウ</t>
    </rPh>
    <rPh sb="53" eb="55">
      <t>チイキ</t>
    </rPh>
    <rPh sb="59" eb="61">
      <t>イドウ</t>
    </rPh>
    <rPh sb="61" eb="63">
      <t>ハンバイ</t>
    </rPh>
    <rPh sb="64" eb="65">
      <t>オコナ</t>
    </rPh>
    <rPh sb="66" eb="69">
      <t>ジギョウシャ</t>
    </rPh>
    <rPh sb="70" eb="71">
      <t>タイ</t>
    </rPh>
    <rPh sb="73" eb="76">
      <t>ホジョキン</t>
    </rPh>
    <rPh sb="77" eb="79">
      <t>コウフ</t>
    </rPh>
    <phoneticPr fontId="2"/>
  </si>
  <si>
    <t>（株）カスミ</t>
    <rPh sb="1" eb="2">
      <t>カブ</t>
    </rPh>
    <phoneticPr fontId="1"/>
  </si>
  <si>
    <t>https://www.city.chikusei.lg.jp/page/page008603.html</t>
  </si>
  <si>
    <t>保健福祉部高齢福祉課
0296-25-0526</t>
    <rPh sb="0" eb="2">
      <t>ホケン</t>
    </rPh>
    <rPh sb="2" eb="4">
      <t>フクシ</t>
    </rPh>
    <rPh sb="4" eb="5">
      <t>ブ</t>
    </rPh>
    <rPh sb="5" eb="7">
      <t>コウレイ</t>
    </rPh>
    <rPh sb="7" eb="9">
      <t>フクシ</t>
    </rPh>
    <rPh sb="9" eb="10">
      <t>カ</t>
    </rPh>
    <phoneticPr fontId="1"/>
  </si>
  <si>
    <t>筑西市</t>
    <rPh sb="0" eb="3">
      <t>チクセイシ</t>
    </rPh>
    <phoneticPr fontId="3"/>
  </si>
  <si>
    <t>デマンドタクシー運行事業</t>
    <rPh sb="8" eb="10">
      <t>ウンコウ</t>
    </rPh>
    <rPh sb="10" eb="12">
      <t>ジギョウ</t>
    </rPh>
    <phoneticPr fontId="3"/>
  </si>
  <si>
    <t>当市のデマンドタクシーは、交通不便地域の解消や交通弱者の移動手段の確保を目的に、タクシー事業者の協力を得て、商工団体が平成19年10月から運行を開始し、市民の移動手段として重要な役割を果たしている。
特に、市内全域を面でカバーし、玄関先から目的地まで低料金で利用できることで、自らマイカーを運転できない高齢者の買い物、通院の足としての役割のほか、外出を促すことによる健康増進にも寄与している。</t>
  </si>
  <si>
    <t>（協）日専連しもだて</t>
  </si>
  <si>
    <t>https://www.city.chikusei.lg.jp/page/page000164.html</t>
  </si>
  <si>
    <t>都市整備部まちづくり課
0296-20-1181</t>
    <rPh sb="4" eb="5">
      <t>ブ</t>
    </rPh>
    <phoneticPr fontId="1"/>
  </si>
  <si>
    <t>道の駅グランテラス筑西維持推進事業</t>
    <rPh sb="0" eb="1">
      <t>ミチ</t>
    </rPh>
    <rPh sb="2" eb="3">
      <t>エキ</t>
    </rPh>
    <rPh sb="9" eb="13">
      <t>チクセイイジ</t>
    </rPh>
    <rPh sb="13" eb="15">
      <t>スイシン</t>
    </rPh>
    <rPh sb="15" eb="17">
      <t>ジギョウ</t>
    </rPh>
    <phoneticPr fontId="1"/>
  </si>
  <si>
    <t>身近な商店の減少、高齢等の理由により、日常生活に必要な食料品、日用雑貨品等の購入が困難な市民のため、カタログ掲載商品をご自宅まで配達。１回1,500円以上で配送料無料。（1,500円未満は300円）</t>
    <rPh sb="0" eb="2">
      <t>ミヂカ</t>
    </rPh>
    <rPh sb="3" eb="5">
      <t>ショウテン</t>
    </rPh>
    <rPh sb="6" eb="8">
      <t>ゲンショウ</t>
    </rPh>
    <rPh sb="9" eb="11">
      <t>コウレイ</t>
    </rPh>
    <rPh sb="11" eb="12">
      <t>トウ</t>
    </rPh>
    <rPh sb="13" eb="15">
      <t>リユウ</t>
    </rPh>
    <rPh sb="19" eb="21">
      <t>ニチジョウ</t>
    </rPh>
    <rPh sb="21" eb="23">
      <t>セイカツ</t>
    </rPh>
    <rPh sb="24" eb="26">
      <t>ヒツヨウ</t>
    </rPh>
    <rPh sb="27" eb="30">
      <t>ショクリョウヒン</t>
    </rPh>
    <rPh sb="31" eb="33">
      <t>ニチヨウ</t>
    </rPh>
    <rPh sb="33" eb="35">
      <t>ザッカ</t>
    </rPh>
    <rPh sb="35" eb="36">
      <t>ヒン</t>
    </rPh>
    <rPh sb="36" eb="37">
      <t>トウ</t>
    </rPh>
    <rPh sb="38" eb="40">
      <t>コウニュウ</t>
    </rPh>
    <rPh sb="41" eb="43">
      <t>コンナン</t>
    </rPh>
    <rPh sb="44" eb="46">
      <t>シミン</t>
    </rPh>
    <rPh sb="54" eb="56">
      <t>ケイサイ</t>
    </rPh>
    <rPh sb="56" eb="58">
      <t>ショウヒン</t>
    </rPh>
    <rPh sb="60" eb="62">
      <t>ジタク</t>
    </rPh>
    <rPh sb="64" eb="66">
      <t>ハイタツ</t>
    </rPh>
    <rPh sb="68" eb="69">
      <t>カイ</t>
    </rPh>
    <rPh sb="74" eb="75">
      <t>エン</t>
    </rPh>
    <rPh sb="75" eb="77">
      <t>イジョウ</t>
    </rPh>
    <rPh sb="78" eb="80">
      <t>ハイソウ</t>
    </rPh>
    <rPh sb="80" eb="81">
      <t>リョウ</t>
    </rPh>
    <rPh sb="81" eb="83">
      <t>ムリョウ</t>
    </rPh>
    <rPh sb="90" eb="91">
      <t>エン</t>
    </rPh>
    <rPh sb="91" eb="93">
      <t>ミマン</t>
    </rPh>
    <rPh sb="97" eb="98">
      <t>エン</t>
    </rPh>
    <phoneticPr fontId="2"/>
  </si>
  <si>
    <t>（株）ちくせい夢開発</t>
    <rPh sb="0" eb="3">
      <t>カブ</t>
    </rPh>
    <rPh sb="7" eb="10">
      <t>ユメカイハツ</t>
    </rPh>
    <phoneticPr fontId="1"/>
  </si>
  <si>
    <t>https://granterrace-chikusei.com/</t>
  </si>
  <si>
    <t>経済部商工観光課
0296-54-7011</t>
    <rPh sb="0" eb="8">
      <t>ケイザイブショウコウカンコウカ</t>
    </rPh>
    <phoneticPr fontId="1"/>
  </si>
  <si>
    <t>那珂市</t>
    <rPh sb="0" eb="3">
      <t>ナカシ</t>
    </rPh>
    <phoneticPr fontId="1"/>
  </si>
  <si>
    <t>買物弱者の支援と位置付けた事業ではないが、公共交通の利用に不便を感じている地域に対する移動支援策として、市内タクシー事業者２社とデマンド交通（タクシー）の運行協定を締結し、利用登録者の自宅と市内全域及び水戸市内・ひたちなか市内の指定された乗降場所間を結ぶ。
※車両借上料、人件費、電話料の合計額より利用券の売上額を差し引いた額を、市が運行補償料として負担する。
※本事業は、令和元年度～５年度の５か年において、地方創生推進交付金の交付を受けている。</t>
    <rPh sb="215" eb="217">
      <t>コウフ</t>
    </rPh>
    <phoneticPr fontId="5"/>
  </si>
  <si>
    <t>https://www.city.naka.lg.jp/kurashi-tetsuduki/koutsu-bouhan/himawari-taxi/page000462.html</t>
  </si>
  <si>
    <t>建設部都市計画課_x000D_
都市計画グループ_x000D_
029-298-1111_x000D_
（内線353）</t>
  </si>
  <si>
    <t>那珂市</t>
  </si>
  <si>
    <t>那珂市介護予防・日常生活支援総合事業訪問型サービスＤ事業</t>
  </si>
  <si>
    <t>600
(地域支援事業交付金を財源)</t>
    <phoneticPr fontId="1"/>
  </si>
  <si>
    <t>要支援認定者・基本チェックリスト該当者に対して、介護予防ケアマネジメントに基づき、通院や日常の買い物（市内の医療機関・店舗に限る）の付き添い支援として、移送前後の生活支援サービスを提供する。</t>
  </si>
  <si>
    <t>NPO法人,_x000D_
,</t>
  </si>
  <si>
    <t>https://www.city.naka.lg.jp/page/page006515.html</t>
  </si>
  <si>
    <t>保健福祉部介護長寿課
029-298-1111</t>
  </si>
  <si>
    <t>ひたちなか市</t>
    <rPh sb="5" eb="6">
      <t>シ</t>
    </rPh>
    <phoneticPr fontId="1"/>
  </si>
  <si>
    <t>買い物支援事業補助</t>
    <rPh sb="0" eb="1">
      <t>カ</t>
    </rPh>
    <rPh sb="2" eb="7">
      <t>モノシエンジギョウ</t>
    </rPh>
    <rPh sb="7" eb="9">
      <t>ホジョ</t>
    </rPh>
    <phoneticPr fontId="1"/>
  </si>
  <si>
    <t>社会福祉法人がデイサービス等の送迎車を活用して，高齢者をスーパー等まで送迎する等の買い物支援事業に対して，必要経費の一部を助成する。</t>
  </si>
  <si>
    <t>社会福祉法人</t>
    <rPh sb="0" eb="6">
      <t>シャカイフクシホウジン</t>
    </rPh>
    <phoneticPr fontId="1"/>
  </si>
  <si>
    <t>保健福祉部福祉事務所
高齢福祉課
029-273-0111</t>
  </si>
  <si>
    <t>移動販売事業者による買物支援支援事業</t>
    <rPh sb="0" eb="4">
      <t>イドウハンバイ</t>
    </rPh>
    <rPh sb="4" eb="7">
      <t>ジギョウシャ</t>
    </rPh>
    <rPh sb="10" eb="14">
      <t>カイモノシエン</t>
    </rPh>
    <rPh sb="14" eb="16">
      <t>シエン</t>
    </rPh>
    <rPh sb="16" eb="18">
      <t>ジギョウ</t>
    </rPh>
    <phoneticPr fontId="1"/>
  </si>
  <si>
    <t>市と見守り協定を締結した移動販売事業者が，高齢者宅等へ移動販売と見守り活動を実施。市報等で普及・啓発を図っている。</t>
  </si>
  <si>
    <t>在宅で70歳以上の一人暮らし高齢者または高齢者世帯に対し，平日に夕食を配達し，栄養の保持と安否確認を図って行っている。
〇利用者負担額
・普通食：400円/回
・塩分制限食：500円/回</t>
  </si>
  <si>
    <t>https://www.city.hitachinaka.lg.jp/fukushi/koureisha/1007162/1008541.html</t>
  </si>
  <si>
    <t>坂東市</t>
    <rPh sb="0" eb="3">
      <t>バンドウシ</t>
    </rPh>
    <phoneticPr fontId="1"/>
  </si>
  <si>
    <t>公共交通利用料金助成事業</t>
    <phoneticPr fontId="1"/>
  </si>
  <si>
    <t>65歳以上の一人暮らしの方、75歳以上のみの世帯の方を対象にに通院等に利用する公共交通利用料金を助成する。助成券の形で年間100円券×150枚交付する。</t>
    <phoneticPr fontId="1"/>
  </si>
  <si>
    <t>https://www.city.bando.lg.jp/page/page006031.html</t>
    <phoneticPr fontId="1"/>
  </si>
  <si>
    <t>保健福祉部介護福祉課
0297-21-2193</t>
    <rPh sb="0" eb="5">
      <t>ホケンフクシブ</t>
    </rPh>
    <rPh sb="5" eb="10">
      <t>カイゴフクシカ</t>
    </rPh>
    <phoneticPr fontId="1"/>
  </si>
  <si>
    <t>高齢者配食サービス事業</t>
    <phoneticPr fontId="1"/>
  </si>
  <si>
    <t>調理が困難で栄養改善が必要な65歳以上の一人暮らしの方、高齢者のみの世帯の方を対象に、委託事業者が昼食を配達するとともに安否確認を行う。</t>
    <phoneticPr fontId="1"/>
  </si>
  <si>
    <t>高齢者運転免許証自主返納等支援事業</t>
    <phoneticPr fontId="1"/>
  </si>
  <si>
    <t>運転免許証を自主的に返納又は失効した方で、返納又は失効時に65歳以上であった方に、コミュニティバス・巡回バス・デマンドタクシー・民間タクシー（一部事業者のみ）で使用できる公共交通利用券を交付する。
交付は100円券×150枚を1回のみ。</t>
    <phoneticPr fontId="1"/>
  </si>
  <si>
    <t>https://www.city.bando.lg.jp/page/page006071.html</t>
    <phoneticPr fontId="3"/>
  </si>
  <si>
    <t>総務部交通防災課
0297-21-2180</t>
    <rPh sb="0" eb="2">
      <t>ソウム</t>
    </rPh>
    <rPh sb="2" eb="3">
      <t>ブ</t>
    </rPh>
    <rPh sb="3" eb="5">
      <t>コウツウ</t>
    </rPh>
    <rPh sb="5" eb="7">
      <t>ボウサイ</t>
    </rPh>
    <rPh sb="7" eb="8">
      <t>カ</t>
    </rPh>
    <phoneticPr fontId="1"/>
  </si>
  <si>
    <t>デマンドタクシー運行事業</t>
    <phoneticPr fontId="1"/>
  </si>
  <si>
    <t>タクシー、バス等による送迎</t>
    <phoneticPr fontId="1"/>
  </si>
  <si>
    <t>事前に利用登録をした市民を対象に、市内全域及び市外医療機関（３箇所）をドア・ツー・ドアで送迎する予約制乗合タクシーを運行する。</t>
    <rPh sb="13" eb="15">
      <t>タイショウ</t>
    </rPh>
    <rPh sb="21" eb="22">
      <t>オヨ</t>
    </rPh>
    <rPh sb="23" eb="25">
      <t>シガイ</t>
    </rPh>
    <rPh sb="25" eb="29">
      <t>イリョウキカン</t>
    </rPh>
    <rPh sb="31" eb="33">
      <t>カショ</t>
    </rPh>
    <rPh sb="48" eb="51">
      <t>ヨヤクセイ</t>
    </rPh>
    <phoneticPr fontId="1"/>
  </si>
  <si>
    <t>タクシー、バス事業者等</t>
    <phoneticPr fontId="1"/>
  </si>
  <si>
    <t>https://www.city.bando.lg.jp/page/dir001748.html</t>
  </si>
  <si>
    <t>企画部企画課
0297-21-2181</t>
    <rPh sb="0" eb="2">
      <t>キカク</t>
    </rPh>
    <rPh sb="2" eb="3">
      <t>ブ</t>
    </rPh>
    <rPh sb="3" eb="5">
      <t>キカク</t>
    </rPh>
    <rPh sb="5" eb="6">
      <t>カ</t>
    </rPh>
    <phoneticPr fontId="1"/>
  </si>
  <si>
    <t>つくば市</t>
  </si>
  <si>
    <t>宅配食事サービス事業</t>
  </si>
  <si>
    <t>安否確認を必要とし、心身の障害等の理由で調理や買い物が困難な65歳以上のひとり暮らしの方又は高齢者だけでお住まいの方を対象に、安否確認や健康保持を図るため、夕食を希望の曜日に配達する。配達は委託業者が手渡しで行う。
利用者負担額：１食400円（生活保護世帯300円）</t>
    <phoneticPr fontId="25"/>
  </si>
  <si>
    <t>https://www.city.tsukuba.lg.jp/soshikikarasagasu/fukushibukoreifukushika/gyomuannai/6/1/1001329.html</t>
    <phoneticPr fontId="25"/>
  </si>
  <si>
    <t>福祉部高齢福祉課
029-883-1132</t>
  </si>
  <si>
    <t>高齢者タクシー運賃助成事業</t>
  </si>
  <si>
    <t>65歳以上のひとり暮らしの方／70歳以上の高齢者だけでお住まいの方/70歳以上で市民税非課税世帯の方/80歳以上の方を対象に、外出（買物を含む）の際に利用するタクシー運賃の一部を助成する。助成券の形で、一人当たり年間500円券×24枚交付する。</t>
    <rPh sb="53" eb="54">
      <t>サイ</t>
    </rPh>
    <rPh sb="54" eb="56">
      <t>イジョウ</t>
    </rPh>
    <rPh sb="57" eb="58">
      <t>カタ</t>
    </rPh>
    <phoneticPr fontId="1"/>
  </si>
  <si>
    <t>https://www.city.tsukuba.lg.jp/soshikikarasagasu/fukushibukoreifukushika/gyomuannai/6/1/1001325.html</t>
    <phoneticPr fontId="25"/>
  </si>
  <si>
    <t>福祉部高齢福祉課
029－883－1132</t>
    <rPh sb="0" eb="3">
      <t>フクシブ</t>
    </rPh>
    <rPh sb="3" eb="5">
      <t>コウレイ</t>
    </rPh>
    <rPh sb="5" eb="8">
      <t>フクシカ</t>
    </rPh>
    <phoneticPr fontId="3"/>
  </si>
  <si>
    <t>福祉有償運送事業</t>
    <rPh sb="0" eb="2">
      <t>フクシ</t>
    </rPh>
    <rPh sb="2" eb="4">
      <t>ユウショウ</t>
    </rPh>
    <rPh sb="4" eb="6">
      <t>ウンソウ</t>
    </rPh>
    <rPh sb="6" eb="8">
      <t>ジギョウ</t>
    </rPh>
    <phoneticPr fontId="3"/>
  </si>
  <si>
    <t>福祉有償運送への支援</t>
    <rPh sb="0" eb="6">
      <t>フクシユウショウウンソウ</t>
    </rPh>
    <rPh sb="8" eb="10">
      <t>シエン</t>
    </rPh>
    <phoneticPr fontId="1"/>
  </si>
  <si>
    <t>特定非営利活動法人等が実施する福祉有償運送への支援。１事業者につき、40万円を上限とする。（運営を維持するための経費（上限額30万円）、運行の安全及び利便を確保するための経費（講習、研修、ボランティア保険料等に係る経費）（上限額10万円））</t>
    <rPh sb="0" eb="2">
      <t>トクテイ</t>
    </rPh>
    <rPh sb="2" eb="5">
      <t>ヒエイリ</t>
    </rPh>
    <rPh sb="5" eb="7">
      <t>カツドウ</t>
    </rPh>
    <rPh sb="7" eb="9">
      <t>ホウジン</t>
    </rPh>
    <rPh sb="9" eb="10">
      <t>ナド</t>
    </rPh>
    <rPh sb="11" eb="13">
      <t>ジッシ</t>
    </rPh>
    <rPh sb="15" eb="17">
      <t>フクシ</t>
    </rPh>
    <rPh sb="17" eb="19">
      <t>ユウショウ</t>
    </rPh>
    <rPh sb="19" eb="21">
      <t>ウンソウ</t>
    </rPh>
    <rPh sb="23" eb="25">
      <t>シエン</t>
    </rPh>
    <rPh sb="27" eb="30">
      <t>ジギョウシャ</t>
    </rPh>
    <rPh sb="36" eb="38">
      <t>マンエン</t>
    </rPh>
    <rPh sb="39" eb="41">
      <t>ジョウゲン</t>
    </rPh>
    <rPh sb="46" eb="48">
      <t>ウンエイ</t>
    </rPh>
    <rPh sb="49" eb="51">
      <t>イジ</t>
    </rPh>
    <rPh sb="56" eb="58">
      <t>ケイヒ</t>
    </rPh>
    <rPh sb="59" eb="62">
      <t>ジョウゲンガク</t>
    </rPh>
    <rPh sb="64" eb="66">
      <t>マンエン</t>
    </rPh>
    <rPh sb="68" eb="70">
      <t>ウンコウ</t>
    </rPh>
    <rPh sb="71" eb="73">
      <t>アンゼン</t>
    </rPh>
    <rPh sb="73" eb="74">
      <t>オヨ</t>
    </rPh>
    <rPh sb="75" eb="77">
      <t>リベン</t>
    </rPh>
    <rPh sb="78" eb="80">
      <t>カクホ</t>
    </rPh>
    <rPh sb="85" eb="87">
      <t>ケイヒ</t>
    </rPh>
    <rPh sb="88" eb="90">
      <t>コウシュウ</t>
    </rPh>
    <rPh sb="91" eb="93">
      <t>ケンシュウ</t>
    </rPh>
    <rPh sb="100" eb="103">
      <t>ホケンリョウ</t>
    </rPh>
    <rPh sb="103" eb="104">
      <t>トウ</t>
    </rPh>
    <rPh sb="105" eb="106">
      <t>カカ</t>
    </rPh>
    <rPh sb="107" eb="109">
      <t>ケイヒ</t>
    </rPh>
    <rPh sb="111" eb="114">
      <t>ジョウゲンガク</t>
    </rPh>
    <rPh sb="116" eb="118">
      <t>マンエン</t>
    </rPh>
    <phoneticPr fontId="3"/>
  </si>
  <si>
    <t>https://www.city.tsukuba.lg.jp/soshikikarasagasu/fukushibukoreifukushika/gyomuannai/6/1/1004917.html</t>
    <phoneticPr fontId="25"/>
  </si>
  <si>
    <t>つくば市</t>
    <rPh sb="3" eb="4">
      <t>シ</t>
    </rPh>
    <phoneticPr fontId="1"/>
  </si>
  <si>
    <t>高齢者等買物支援事業</t>
    <rPh sb="0" eb="3">
      <t>コウレイシャ</t>
    </rPh>
    <rPh sb="3" eb="4">
      <t>トウ</t>
    </rPh>
    <rPh sb="4" eb="6">
      <t>カイモノ</t>
    </rPh>
    <rPh sb="6" eb="8">
      <t>シエン</t>
    </rPh>
    <rPh sb="8" eb="10">
      <t>ジギョウ</t>
    </rPh>
    <phoneticPr fontId="3"/>
  </si>
  <si>
    <t>身近な商店の減少や高齢化、移動の制約等により、日常生活に必要な食料品及び日用品等の買物が困難な状況に置かれた高齢者等に対し、移動販売事業者への補助を行う。</t>
  </si>
  <si>
    <t>市内に事務所又は事業所を有する法人</t>
    <rPh sb="0" eb="2">
      <t>シナイ</t>
    </rPh>
    <rPh sb="3" eb="5">
      <t>ジム</t>
    </rPh>
    <rPh sb="5" eb="6">
      <t>ショ</t>
    </rPh>
    <rPh sb="6" eb="7">
      <t>マタ</t>
    </rPh>
    <rPh sb="8" eb="11">
      <t>ジギョウショ</t>
    </rPh>
    <rPh sb="12" eb="13">
      <t>ユウ</t>
    </rPh>
    <rPh sb="15" eb="17">
      <t>ホウジン</t>
    </rPh>
    <phoneticPr fontId="3"/>
  </si>
  <si>
    <t>https://www.city.tsukuba.lg.jp/kenko_iryo_fukushi/koureisha/houkatsu/13139.html</t>
  </si>
  <si>
    <t xml:space="preserve">福祉部地域包括支援課介護予防係
029-883-1111 </t>
    <rPh sb="0" eb="2">
      <t>フクシ</t>
    </rPh>
    <rPh sb="2" eb="3">
      <t>ブ</t>
    </rPh>
    <rPh sb="3" eb="10">
      <t>チイキホウカツシエンカ</t>
    </rPh>
    <rPh sb="10" eb="12">
      <t>カイゴ</t>
    </rPh>
    <rPh sb="12" eb="14">
      <t>ヨボウ</t>
    </rPh>
    <rPh sb="14" eb="15">
      <t>ケイ</t>
    </rPh>
    <phoneticPr fontId="3"/>
  </si>
  <si>
    <t>常陸大宮市</t>
    <rPh sb="0" eb="5">
      <t>ヒタチオオミヤシ</t>
    </rPh>
    <phoneticPr fontId="15"/>
  </si>
  <si>
    <t>予約制乗合タクシー運営事業</t>
    <rPh sb="0" eb="3">
      <t>ヨヤクセイ</t>
    </rPh>
    <rPh sb="3" eb="5">
      <t>ノリアイ</t>
    </rPh>
    <rPh sb="9" eb="11">
      <t>ウンエイ</t>
    </rPh>
    <rPh sb="11" eb="13">
      <t>ジギョウ</t>
    </rPh>
    <phoneticPr fontId="15"/>
  </si>
  <si>
    <t>路線バスなどでカバー出来ない交通不便地域の改善や、時間・停留所に左右されないなど、交通利便性を高めることを目的として予約制乗合タクシーを運行する。</t>
    <rPh sb="0" eb="2">
      <t>ロセン</t>
    </rPh>
    <rPh sb="10" eb="12">
      <t>デキ</t>
    </rPh>
    <rPh sb="14" eb="16">
      <t>コウツウ</t>
    </rPh>
    <rPh sb="16" eb="18">
      <t>フベン</t>
    </rPh>
    <rPh sb="18" eb="20">
      <t>チイキ</t>
    </rPh>
    <rPh sb="21" eb="23">
      <t>カイゼン</t>
    </rPh>
    <rPh sb="25" eb="27">
      <t>ジカン</t>
    </rPh>
    <rPh sb="28" eb="31">
      <t>テイリュウジョ</t>
    </rPh>
    <rPh sb="32" eb="34">
      <t>サユウ</t>
    </rPh>
    <rPh sb="41" eb="43">
      <t>コウツウ</t>
    </rPh>
    <rPh sb="43" eb="46">
      <t>リベンセイ</t>
    </rPh>
    <rPh sb="47" eb="48">
      <t>タカ</t>
    </rPh>
    <rPh sb="53" eb="55">
      <t>モクテキ</t>
    </rPh>
    <rPh sb="58" eb="60">
      <t>ヨヤク</t>
    </rPh>
    <rPh sb="60" eb="61">
      <t>セイ</t>
    </rPh>
    <rPh sb="61" eb="63">
      <t>ノリアイ</t>
    </rPh>
    <rPh sb="68" eb="70">
      <t>ウンコウ</t>
    </rPh>
    <phoneticPr fontId="15"/>
  </si>
  <si>
    <t>https://www.city.hitachiomiya.lg.jp/kurashi_gyousei/kurashi/koutsu/page009548.html</t>
  </si>
  <si>
    <t>地域創生部
地域創生課
0295-52-1111</t>
    <rPh sb="0" eb="2">
      <t>チイキ</t>
    </rPh>
    <rPh sb="2" eb="4">
      <t>ソウセイ</t>
    </rPh>
    <rPh sb="4" eb="5">
      <t>ブ</t>
    </rPh>
    <rPh sb="6" eb="8">
      <t>チイキ</t>
    </rPh>
    <rPh sb="8" eb="11">
      <t>ソウセイカ</t>
    </rPh>
    <phoneticPr fontId="15"/>
  </si>
  <si>
    <t>高齢者福祉タクシー事業</t>
    <rPh sb="0" eb="3">
      <t>コウレイシャ</t>
    </rPh>
    <rPh sb="3" eb="5">
      <t>フクシ</t>
    </rPh>
    <rPh sb="9" eb="11">
      <t>ジギョウ</t>
    </rPh>
    <phoneticPr fontId="15"/>
  </si>
  <si>
    <t>高齢者等の生活支援・外出支援を促進するため、一般の公共交通機関の利用が困難な満６５歳以上の方や身体に障害のある方などを対象に、タクシー利用料金の一部を助成する。</t>
    <rPh sb="0" eb="3">
      <t>コウレイシャ</t>
    </rPh>
    <rPh sb="3" eb="4">
      <t>トウ</t>
    </rPh>
    <rPh sb="5" eb="7">
      <t>セイカツ</t>
    </rPh>
    <rPh sb="7" eb="9">
      <t>シエン</t>
    </rPh>
    <rPh sb="10" eb="12">
      <t>ガイシュツ</t>
    </rPh>
    <rPh sb="12" eb="14">
      <t>シエン</t>
    </rPh>
    <rPh sb="15" eb="17">
      <t>ソクシン</t>
    </rPh>
    <rPh sb="22" eb="24">
      <t>イッパン</t>
    </rPh>
    <rPh sb="25" eb="27">
      <t>コウキョウ</t>
    </rPh>
    <rPh sb="27" eb="29">
      <t>コウツウ</t>
    </rPh>
    <rPh sb="29" eb="31">
      <t>キカン</t>
    </rPh>
    <rPh sb="32" eb="34">
      <t>リヨウ</t>
    </rPh>
    <rPh sb="35" eb="37">
      <t>コンナン</t>
    </rPh>
    <rPh sb="38" eb="39">
      <t>マン</t>
    </rPh>
    <rPh sb="41" eb="42">
      <t>サイ</t>
    </rPh>
    <rPh sb="42" eb="44">
      <t>イジョウ</t>
    </rPh>
    <rPh sb="45" eb="46">
      <t>カタ</t>
    </rPh>
    <rPh sb="47" eb="49">
      <t>シンタイ</t>
    </rPh>
    <rPh sb="50" eb="52">
      <t>ショウガイ</t>
    </rPh>
    <rPh sb="55" eb="56">
      <t>カタ</t>
    </rPh>
    <rPh sb="59" eb="61">
      <t>タイショウ</t>
    </rPh>
    <rPh sb="67" eb="69">
      <t>リヨウ</t>
    </rPh>
    <rPh sb="69" eb="71">
      <t>リョウキン</t>
    </rPh>
    <rPh sb="72" eb="74">
      <t>イチブ</t>
    </rPh>
    <rPh sb="75" eb="77">
      <t>ジョセイ</t>
    </rPh>
    <phoneticPr fontId="15"/>
  </si>
  <si>
    <t>https://www.city.hitachiomiya.lg.jp/kurashi_gyousei/iryou_kenkou_fukushi/kaigo/koureisha_shien/page001392.html</t>
  </si>
  <si>
    <t>保健福祉部
長寿福祉課
0295-52-1111</t>
    <rPh sb="0" eb="2">
      <t>ホケン</t>
    </rPh>
    <rPh sb="2" eb="5">
      <t>フクシブ</t>
    </rPh>
    <rPh sb="6" eb="8">
      <t>チョウジュ</t>
    </rPh>
    <rPh sb="8" eb="11">
      <t>フクシカ</t>
    </rPh>
    <phoneticPr fontId="15"/>
  </si>
  <si>
    <t>高齢者運転免許証返納支援事業</t>
    <rPh sb="0" eb="3">
      <t>コウレイシャ</t>
    </rPh>
    <rPh sb="3" eb="5">
      <t>ウンテン</t>
    </rPh>
    <rPh sb="5" eb="7">
      <t>メンキョ</t>
    </rPh>
    <rPh sb="7" eb="8">
      <t>ショウ</t>
    </rPh>
    <rPh sb="8" eb="10">
      <t>ヘンノウ</t>
    </rPh>
    <rPh sb="10" eb="12">
      <t>シエン</t>
    </rPh>
    <rPh sb="12" eb="14">
      <t>ジギョウ</t>
    </rPh>
    <phoneticPr fontId="15"/>
  </si>
  <si>
    <t>高齢者の事故防止や生活支援、外出支援として、自主的に運転免許証の全部を返還した６５歳以上の方を対象に、路線バスの乗車券または予約制乗合タクシーの利用券の交付による支援を行う。</t>
    <rPh sb="0" eb="3">
      <t>コウレイシャ</t>
    </rPh>
    <rPh sb="4" eb="6">
      <t>ジコ</t>
    </rPh>
    <rPh sb="6" eb="8">
      <t>ボウシ</t>
    </rPh>
    <rPh sb="9" eb="11">
      <t>セイカツ</t>
    </rPh>
    <rPh sb="11" eb="13">
      <t>シエン</t>
    </rPh>
    <rPh sb="14" eb="16">
      <t>ガイシュツ</t>
    </rPh>
    <rPh sb="16" eb="18">
      <t>シエン</t>
    </rPh>
    <rPh sb="22" eb="25">
      <t>ジシュテキ</t>
    </rPh>
    <rPh sb="26" eb="28">
      <t>ウンテン</t>
    </rPh>
    <rPh sb="28" eb="31">
      <t>メンキョショウ</t>
    </rPh>
    <rPh sb="32" eb="34">
      <t>ゼンブ</t>
    </rPh>
    <rPh sb="35" eb="37">
      <t>ヘンカン</t>
    </rPh>
    <rPh sb="41" eb="42">
      <t>サイ</t>
    </rPh>
    <rPh sb="42" eb="44">
      <t>イジョウ</t>
    </rPh>
    <rPh sb="45" eb="46">
      <t>カタ</t>
    </rPh>
    <rPh sb="47" eb="49">
      <t>タイショウ</t>
    </rPh>
    <rPh sb="51" eb="53">
      <t>ロセン</t>
    </rPh>
    <rPh sb="56" eb="59">
      <t>ジョウシャケン</t>
    </rPh>
    <rPh sb="62" eb="65">
      <t>ヨヤクセイ</t>
    </rPh>
    <rPh sb="65" eb="67">
      <t>ノリアイ</t>
    </rPh>
    <rPh sb="72" eb="75">
      <t>リヨウケン</t>
    </rPh>
    <rPh sb="76" eb="78">
      <t>コウフ</t>
    </rPh>
    <rPh sb="81" eb="83">
      <t>シエン</t>
    </rPh>
    <rPh sb="84" eb="85">
      <t>オコナ</t>
    </rPh>
    <phoneticPr fontId="15"/>
  </si>
  <si>
    <t>https://www.city.hitachiomiya.lg.jp/kurashi_gyousei/kurashi/sumai/page009829.html</t>
  </si>
  <si>
    <t>市民生活部
生活環境課
0295-52-1111</t>
    <rPh sb="0" eb="2">
      <t>シミン</t>
    </rPh>
    <rPh sb="2" eb="5">
      <t>セイカツブ</t>
    </rPh>
    <rPh sb="6" eb="8">
      <t>セイカツ</t>
    </rPh>
    <rPh sb="8" eb="11">
      <t>カンキョウカ</t>
    </rPh>
    <phoneticPr fontId="15"/>
  </si>
  <si>
    <t>城里町</t>
    <rPh sb="0" eb="3">
      <t>シロサトマチ</t>
    </rPh>
    <phoneticPr fontId="14"/>
  </si>
  <si>
    <t>デマンド交通システム運行補助事業</t>
    <rPh sb="4" eb="6">
      <t>コウツウ</t>
    </rPh>
    <rPh sb="10" eb="12">
      <t>ウンコウ</t>
    </rPh>
    <rPh sb="12" eb="14">
      <t>ホジョ</t>
    </rPh>
    <rPh sb="14" eb="16">
      <t>ジギョウ</t>
    </rPh>
    <phoneticPr fontId="14"/>
  </si>
  <si>
    <t>町社会福祉協議会が主体となり、交通弱者（買物弱者）対策として、デマンドタクシーを町内全域で運行し、運行経費の一部については町が補助する。</t>
    <rPh sb="0" eb="1">
      <t>マチ</t>
    </rPh>
    <rPh sb="1" eb="3">
      <t>シャカイ</t>
    </rPh>
    <rPh sb="3" eb="5">
      <t>フクシ</t>
    </rPh>
    <rPh sb="5" eb="8">
      <t>キョウギカイ</t>
    </rPh>
    <rPh sb="9" eb="11">
      <t>シュタイ</t>
    </rPh>
    <rPh sb="15" eb="17">
      <t>コウツウ</t>
    </rPh>
    <rPh sb="17" eb="19">
      <t>ジャクシャ</t>
    </rPh>
    <rPh sb="20" eb="22">
      <t>カイモノ</t>
    </rPh>
    <rPh sb="22" eb="24">
      <t>ジャクシャ</t>
    </rPh>
    <rPh sb="25" eb="27">
      <t>タイサク</t>
    </rPh>
    <rPh sb="40" eb="42">
      <t>チョウナイ</t>
    </rPh>
    <rPh sb="42" eb="44">
      <t>ゼンイキ</t>
    </rPh>
    <rPh sb="45" eb="47">
      <t>ウンコウ</t>
    </rPh>
    <rPh sb="49" eb="51">
      <t>ウンコウ</t>
    </rPh>
    <rPh sb="51" eb="53">
      <t>ケイヒ</t>
    </rPh>
    <rPh sb="54" eb="56">
      <t>イチブ</t>
    </rPh>
    <rPh sb="61" eb="62">
      <t>マチ</t>
    </rPh>
    <rPh sb="63" eb="65">
      <t>ホジョ</t>
    </rPh>
    <phoneticPr fontId="14"/>
  </si>
  <si>
    <t>https://www.town.shirosato.lg.jp/page/page003347.html</t>
  </si>
  <si>
    <t>まちづくり戦略課
029-288-3111</t>
    <rPh sb="5" eb="7">
      <t>センリャク</t>
    </rPh>
    <rPh sb="7" eb="8">
      <t>カ</t>
    </rPh>
    <phoneticPr fontId="14"/>
  </si>
  <si>
    <t>非予算事業</t>
    <rPh sb="0" eb="1">
      <t>ヒ</t>
    </rPh>
    <rPh sb="1" eb="5">
      <t>ヨサンジギョウ</t>
    </rPh>
    <phoneticPr fontId="11"/>
  </si>
  <si>
    <t>栃木県</t>
    <rPh sb="0" eb="3">
      <t>トチギケン</t>
    </rPh>
    <phoneticPr fontId="1"/>
  </si>
  <si>
    <t>宇都宮市</t>
    <rPh sb="0" eb="4">
      <t>ウツノミヤシ</t>
    </rPh>
    <phoneticPr fontId="1"/>
  </si>
  <si>
    <t>生活交通確保対策</t>
  </si>
  <si>
    <t>通院や買い物など日常生活の移動手段として，地域組織が主体となって運営するデマンド交通を中心とした地域内交通の運行経費等の補助</t>
    <phoneticPr fontId="1"/>
  </si>
  <si>
    <t>地域組織</t>
    <rPh sb="0" eb="4">
      <t>チイキソシキ</t>
    </rPh>
    <phoneticPr fontId="1"/>
  </si>
  <si>
    <t>https://www.city.utsunomiya.tochigi.jp/kurashi/kotsu/chiikinai/index.html
（宇都宮市ＨＰ）</t>
  </si>
  <si>
    <t>交通政策課
028-632-2133</t>
  </si>
  <si>
    <t>栃木県</t>
  </si>
  <si>
    <t>足利市</t>
  </si>
  <si>
    <t>地域共助型生活交通モデル事業</t>
  </si>
  <si>
    <t>地域住民等自らによる移動手段確保を試みる団体に、最寄りのバス停までの移動手段確保を支援し、本格運用に繋げようとする事業</t>
  </si>
  <si>
    <t>都市政策課公共交通政策室
0284－20－2186</t>
  </si>
  <si>
    <t>高齢者暮らしのお手伝い事業</t>
  </si>
  <si>
    <t>人的支援</t>
  </si>
  <si>
    <t>在宅のひとり暮らし高齢者等に対し、外出援助や買い物、清掃などの軽易な日常生活上の援助を行うことで、高齢者等の自立と生活の質の確保を図るもので、足利市シルバー人材センターに委託して実施している。</t>
  </si>
  <si>
    <t>https://www.city.ashikaga.tochigi.jp/health/000053/000274/p001995.html</t>
  </si>
  <si>
    <t>健康福祉部元気高齢課
地域包括ケア推進担当
0284-20-2153</t>
  </si>
  <si>
    <t>ささえ愛ボランティアポイント事業</t>
  </si>
  <si>
    <t>買物支援を含めた介護支援に係るボランティア活動を行った高齢者等に対して、実績に応じてポイントを付与する（上限5,000円）。</t>
  </si>
  <si>
    <t>https://www.city.ashikaga.tochigi.jp/health/000053/000276/p002025.html</t>
  </si>
  <si>
    <t>健康福祉部元気高齢課
地域包括ケア推進担当
0284-20-2135</t>
  </si>
  <si>
    <t>栃木市</t>
  </si>
  <si>
    <t>軽度生活援助員派遣事業</t>
  </si>
  <si>
    <t>　在宅の独居高齢者及び高齢者のみの世帯のうち、市民税非課税世帯を対象とし、必要に応じて援助員を派遣し、買物支援を行う。１０時間/月まで利用料の９割を市が負担。</t>
  </si>
  <si>
    <t>シルバー人材センター</t>
  </si>
  <si>
    <t>https://www.city.tochigi.lg.jp/soshiki/103/592.html</t>
  </si>
  <si>
    <t>地域包括ケア推進課
0282-21-2244</t>
  </si>
  <si>
    <t>高齢者配食サービス事業</t>
  </si>
  <si>
    <t>　在宅の独居高齢者及び高齢者のみの世帯のうち、食材の確保や調理困難な方を対象とし、平日の昼食を配達する。１食あたり７００円のうち４００円を市が負担。</t>
  </si>
  <si>
    <t>事業者</t>
  </si>
  <si>
    <t>https://www.city.tochigi.lg.jp/soshiki/103/2004.html</t>
  </si>
  <si>
    <t>栃木市</t>
    <rPh sb="0" eb="3">
      <t>トチギシ</t>
    </rPh>
    <phoneticPr fontId="11"/>
  </si>
  <si>
    <t>福祉タクシー料金助成事業</t>
  </si>
  <si>
    <t>在宅の「重度の障がい者」と「通院している高齢者」に、1枚500円のタクシー券を年間最大24枚交付し、タクシー料金の一部を助成する。</t>
  </si>
  <si>
    <t>https://www.city.tochigi.lg.jp/soshiki/26/72689.html</t>
  </si>
  <si>
    <t>障がい福祉課
障がい福祉係
0282-21-2203</t>
  </si>
  <si>
    <t>栃木市</t>
    <rPh sb="0" eb="3">
      <t>トチギシ</t>
    </rPh>
    <phoneticPr fontId="3"/>
  </si>
  <si>
    <t>蔵タク運行事業</t>
    <rPh sb="0" eb="1">
      <t>クラ</t>
    </rPh>
    <rPh sb="3" eb="7">
      <t>ウンコウジギョウ</t>
    </rPh>
    <phoneticPr fontId="3"/>
  </si>
  <si>
    <t>高齢者等の移動困難者の通院、買い物等の日常生活を送るうえで必要な交通手段の確保を目的とし、ドアtoドアのデマンドタクシーを市内全域で運行している。</t>
  </si>
  <si>
    <t>https://www.city.tochigi.lg.jp/soshiki/20/22525.html</t>
  </si>
  <si>
    <t>交通防犯課
0282-21-2153</t>
  </si>
  <si>
    <t>栃木市</t>
    <rPh sb="0" eb="3">
      <t>トチギシ</t>
    </rPh>
    <phoneticPr fontId="1"/>
  </si>
  <si>
    <t>紙おむつ給付事業</t>
    <rPh sb="0" eb="1">
      <t>カミ</t>
    </rPh>
    <rPh sb="4" eb="8">
      <t>キュウフジギョウ</t>
    </rPh>
    <phoneticPr fontId="1"/>
  </si>
  <si>
    <t>在宅で要介護３以上の認定を受けている方を対象とし、紙おむつを自宅まで配達する。市の指定カタログから紙おむつを選択、注文し、注文額のうち、３,５００円/月までを市が負担。</t>
  </si>
  <si>
    <t>受託先</t>
    <rPh sb="0" eb="3">
      <t>ジュタクサキ</t>
    </rPh>
    <phoneticPr fontId="1"/>
  </si>
  <si>
    <t>https://www.city.tochigi.lg.jp/soshiki/28/967.html</t>
  </si>
  <si>
    <t>高齢介護課
0282-21-2241</t>
  </si>
  <si>
    <t>栃木県</t>
    <rPh sb="0" eb="3">
      <t>トチギケン</t>
    </rPh>
    <phoneticPr fontId="14"/>
  </si>
  <si>
    <t>鹿沼市</t>
    <rPh sb="0" eb="3">
      <t>カヌマシ</t>
    </rPh>
    <phoneticPr fontId="14"/>
  </si>
  <si>
    <t>移送サービス事業</t>
  </si>
  <si>
    <t>日常生活においてさまざまな事情により、公共交通機関を利用できない市民が、医療機関等の送迎及び生活必需品の購入の場合に限り、ボランティアによる移送サービスが受けられる</t>
    <rPh sb="58" eb="60">
      <t>カギ</t>
    </rPh>
    <rPh sb="70" eb="72">
      <t>イソウ</t>
    </rPh>
    <rPh sb="77" eb="78">
      <t>ウ</t>
    </rPh>
    <phoneticPr fontId="14"/>
  </si>
  <si>
    <t>保健福祉部　厚生課
0289-63-2257</t>
    <rPh sb="0" eb="5">
      <t>ホケンフク</t>
    </rPh>
    <rPh sb="6" eb="9">
      <t>コウセ</t>
    </rPh>
    <phoneticPr fontId="14"/>
  </si>
  <si>
    <t>地域の見守りと買い物支援活動推進事業</t>
  </si>
  <si>
    <t>（株）カスミと本市にて「見守りと買い物支援活動推進に関する協定」を締結し協働で移動スーパー事業を開始。
本市の役割は、移動スーパーの販売場所の情報提供。
買い物だけでなく、見守りと、地域コミュニティーの場としての役割を果たす事も狙いの一つ。</t>
  </si>
  <si>
    <t>保健福祉部高齢福祉課
0289-63-2175</t>
  </si>
  <si>
    <t>生活支援体制整備事業</t>
  </si>
  <si>
    <t>自治会（第２層協議体）が社会福祉協議会と協力して運営する移送サービス事業への支援。
※厚労省が所管する地域支援事業交付金等の対象事業（社会福祉協議会へ委託料5,000千円。うち、第２層協議体1か所に対し、事務費と活動支援金として上限18万円を支給）。</t>
    <rPh sb="0" eb="3">
      <t>ジチカイ</t>
    </rPh>
    <rPh sb="4" eb="5">
      <t>ダイ</t>
    </rPh>
    <rPh sb="6" eb="7">
      <t>ソウ</t>
    </rPh>
    <rPh sb="7" eb="10">
      <t>キョウギタイ</t>
    </rPh>
    <rPh sb="12" eb="14">
      <t>シャカイ</t>
    </rPh>
    <rPh sb="14" eb="16">
      <t>フクシ</t>
    </rPh>
    <rPh sb="16" eb="19">
      <t>キョウギカイ</t>
    </rPh>
    <rPh sb="20" eb="22">
      <t>キョウリョク</t>
    </rPh>
    <rPh sb="24" eb="26">
      <t>ウンエイ</t>
    </rPh>
    <rPh sb="28" eb="30">
      <t>イソウ</t>
    </rPh>
    <rPh sb="34" eb="36">
      <t>ジギョウ</t>
    </rPh>
    <rPh sb="38" eb="40">
      <t>シエン</t>
    </rPh>
    <rPh sb="43" eb="46">
      <t>コウロウショウ</t>
    </rPh>
    <rPh sb="47" eb="49">
      <t>ショカン</t>
    </rPh>
    <rPh sb="51" eb="53">
      <t>チイキ</t>
    </rPh>
    <rPh sb="53" eb="55">
      <t>シエン</t>
    </rPh>
    <rPh sb="55" eb="57">
      <t>ジギョウ</t>
    </rPh>
    <rPh sb="57" eb="60">
      <t>コウフキン</t>
    </rPh>
    <rPh sb="60" eb="61">
      <t>ナド</t>
    </rPh>
    <rPh sb="62" eb="64">
      <t>タイショウ</t>
    </rPh>
    <rPh sb="64" eb="66">
      <t>ジギョウ</t>
    </rPh>
    <rPh sb="67" eb="74">
      <t>シャカイフクシキョウギカイ</t>
    </rPh>
    <rPh sb="102" eb="104">
      <t>ジム</t>
    </rPh>
    <rPh sb="104" eb="105">
      <t>ヒ</t>
    </rPh>
    <rPh sb="106" eb="108">
      <t>カツドウ</t>
    </rPh>
    <rPh sb="108" eb="110">
      <t>シエン</t>
    </rPh>
    <rPh sb="110" eb="111">
      <t>キン</t>
    </rPh>
    <rPh sb="121" eb="123">
      <t>シキュウ</t>
    </rPh>
    <phoneticPr fontId="14"/>
  </si>
  <si>
    <t>中央地区支えあい協議体、菊沢地区支えあい協議体</t>
    <rPh sb="0" eb="2">
      <t>チュウオウ</t>
    </rPh>
    <rPh sb="2" eb="4">
      <t>チク</t>
    </rPh>
    <rPh sb="4" eb="5">
      <t>ササ</t>
    </rPh>
    <rPh sb="8" eb="11">
      <t>キョウギタイ</t>
    </rPh>
    <rPh sb="12" eb="14">
      <t>キクサワ</t>
    </rPh>
    <rPh sb="14" eb="16">
      <t>チク</t>
    </rPh>
    <rPh sb="16" eb="17">
      <t>ササ</t>
    </rPh>
    <rPh sb="20" eb="23">
      <t>キョウギタイ</t>
    </rPh>
    <phoneticPr fontId="14"/>
  </si>
  <si>
    <t>日光市</t>
    <rPh sb="0" eb="3">
      <t>ニッコウシ</t>
    </rPh>
    <phoneticPr fontId="1"/>
  </si>
  <si>
    <t>買い物支援事業</t>
    <rPh sb="0" eb="1">
      <t>カ</t>
    </rPh>
    <rPh sb="2" eb="3">
      <t>モノ</t>
    </rPh>
    <rPh sb="3" eb="5">
      <t>シエン</t>
    </rPh>
    <rPh sb="5" eb="7">
      <t>ジギョウ</t>
    </rPh>
    <phoneticPr fontId="1"/>
  </si>
  <si>
    <t>移動が困難な高齢者等を対象に、日光市内での買物を支援する。</t>
    <phoneticPr fontId="1"/>
  </si>
  <si>
    <t>自治体</t>
    <phoneticPr fontId="1"/>
  </si>
  <si>
    <t>藤原行政センター
地域づくり推進係
0288-76-4100</t>
    <phoneticPr fontId="1"/>
  </si>
  <si>
    <t>高齢化集落等日常生活交通支援事業</t>
    <phoneticPr fontId="1"/>
  </si>
  <si>
    <t>高齢化が進行している集落で公共交通機関の利便が良くない地域における日常生活の利便性の向上及び社会生活圏の拡大を図るため、当該高齢化集落等の移動交通としてタクシーの利用に対し支援をする。</t>
    <phoneticPr fontId="1"/>
  </si>
  <si>
    <t>足尾行政センター
市民サービス係
0288-93-311２</t>
    <phoneticPr fontId="1"/>
  </si>
  <si>
    <t>らくらく買い物お手伝い事業</t>
    <phoneticPr fontId="1"/>
  </si>
  <si>
    <t>移動が困難な高齢者等を対象に、今市地域の商業施設等まで乗り換えなしで移動できるバスを運行する。</t>
    <phoneticPr fontId="1"/>
  </si>
  <si>
    <t>栗山行政センター
市民サービス係
0288-97-1114</t>
    <phoneticPr fontId="1"/>
  </si>
  <si>
    <t>小山市</t>
    <rPh sb="0" eb="3">
      <t>オヤマシ</t>
    </rPh>
    <phoneticPr fontId="1"/>
  </si>
  <si>
    <t>軽度生活援助（高齢者在宅福祉サービス）</t>
    <rPh sb="0" eb="6">
      <t>ケイドセイカツエンジョ</t>
    </rPh>
    <rPh sb="7" eb="10">
      <t>コウレイシャ</t>
    </rPh>
    <rPh sb="10" eb="14">
      <t>ザイタクフクシ</t>
    </rPh>
    <phoneticPr fontId="1"/>
  </si>
  <si>
    <t>概ね６５歳以上の一人暮らしまたは高齢者のみの世帯に属し、日常生活上の援助が必要な人のうち、「ケアプラン」等でサービスの利用が必要とされた人に対し、市がシルバー人材センター・指定民間事業者に委託し実施する、高齢者に対する買い物支援。</t>
    <rPh sb="0" eb="1">
      <t>オオム</t>
    </rPh>
    <rPh sb="4" eb="7">
      <t>サイイジョウ</t>
    </rPh>
    <rPh sb="8" eb="11">
      <t>ヒトリグ</t>
    </rPh>
    <rPh sb="16" eb="19">
      <t>コウレイシャ</t>
    </rPh>
    <rPh sb="22" eb="24">
      <t>セタイ</t>
    </rPh>
    <rPh sb="25" eb="26">
      <t>ゾク</t>
    </rPh>
    <rPh sb="28" eb="33">
      <t>ニチジョウセイカツジョウ</t>
    </rPh>
    <rPh sb="34" eb="36">
      <t>エンジョ</t>
    </rPh>
    <rPh sb="37" eb="39">
      <t>ヒツヨウ</t>
    </rPh>
    <rPh sb="40" eb="41">
      <t>ヒト</t>
    </rPh>
    <rPh sb="52" eb="53">
      <t>トウ</t>
    </rPh>
    <rPh sb="59" eb="61">
      <t>リヨウ</t>
    </rPh>
    <rPh sb="62" eb="64">
      <t>ヒツヨウ</t>
    </rPh>
    <rPh sb="68" eb="69">
      <t>ヒト</t>
    </rPh>
    <rPh sb="70" eb="71">
      <t>タイ</t>
    </rPh>
    <rPh sb="73" eb="74">
      <t>シ</t>
    </rPh>
    <rPh sb="79" eb="81">
      <t>ジンザイ</t>
    </rPh>
    <rPh sb="86" eb="93">
      <t>シテイミンカンジギョウシャ</t>
    </rPh>
    <rPh sb="94" eb="96">
      <t>イタク</t>
    </rPh>
    <rPh sb="97" eb="99">
      <t>ジッシ</t>
    </rPh>
    <rPh sb="102" eb="105">
      <t>コウレイシャ</t>
    </rPh>
    <rPh sb="106" eb="107">
      <t>タイ</t>
    </rPh>
    <rPh sb="109" eb="110">
      <t>カ</t>
    </rPh>
    <rPh sb="111" eb="114">
      <t>モノシエン</t>
    </rPh>
    <phoneticPr fontId="1"/>
  </si>
  <si>
    <t>NPO法人
シルバー人材センター</t>
    <phoneticPr fontId="1"/>
  </si>
  <si>
    <t>【小山市HP】
軽度生活援助について
https://www.city.oyama.tochigi.jp/kenkou-fukushi-kaigo/koureisha/zaitaku/page007267.html
在宅福祉サービス申請について
https://www.city.oyama.tochigi.jp/kenkou-fukushi-kaigo/koureisha/zaitaku/page001572.html</t>
    <rPh sb="1" eb="4">
      <t>オヤマシ</t>
    </rPh>
    <rPh sb="8" eb="14">
      <t>ケイドセイカツエンジョ</t>
    </rPh>
    <rPh sb="108" eb="112">
      <t>ザイタクフクシ</t>
    </rPh>
    <rPh sb="116" eb="118">
      <t>シンセイ</t>
    </rPh>
    <phoneticPr fontId="1"/>
  </si>
  <si>
    <t>保健福祉部
高齢生きがい課
生きがい推進係
0285-22-9617</t>
    <rPh sb="0" eb="5">
      <t>ホケンフクシブ</t>
    </rPh>
    <rPh sb="6" eb="9">
      <t>コウレイイ</t>
    </rPh>
    <rPh sb="12" eb="13">
      <t>カ</t>
    </rPh>
    <rPh sb="14" eb="15">
      <t>イ</t>
    </rPh>
    <rPh sb="18" eb="21">
      <t>スイシンガカリ</t>
    </rPh>
    <phoneticPr fontId="1"/>
  </si>
  <si>
    <t>買い物支援事業（生活支援体制整備事業/小山市見守り・支え合い推進補助金）</t>
    <rPh sb="0" eb="1">
      <t>カ</t>
    </rPh>
    <rPh sb="2" eb="7">
      <t>モノシエンジギョウ</t>
    </rPh>
    <rPh sb="8" eb="12">
      <t>セイカツシエン</t>
    </rPh>
    <rPh sb="12" eb="14">
      <t>タイセイ</t>
    </rPh>
    <rPh sb="14" eb="16">
      <t>セイビ</t>
    </rPh>
    <rPh sb="16" eb="18">
      <t>ジギョウ</t>
    </rPh>
    <rPh sb="19" eb="22">
      <t>オヤマシ</t>
    </rPh>
    <rPh sb="22" eb="24">
      <t>ミマモ</t>
    </rPh>
    <rPh sb="26" eb="27">
      <t>ササ</t>
    </rPh>
    <rPh sb="28" eb="29">
      <t>ア</t>
    </rPh>
    <rPh sb="30" eb="35">
      <t>スイシンホジョキン</t>
    </rPh>
    <phoneticPr fontId="1"/>
  </si>
  <si>
    <t>⑴ 支援を必要とする者に対し、日常的に生活の状況を見守る活動
⑵ 日常生活を支え合うための活動
⑶ その他市長が認める見守り・支え合い活動</t>
    <phoneticPr fontId="1"/>
  </si>
  <si>
    <t>自治会内の独居高齢者または高齢者のみ世帯等を対象に、通所介護事業所の送迎車の空き時間を活用し、地域住民ボランティア等と協働で買い物支援を行う。事業の立ち上げの際には、高齢者サポートセンターに配置された生活支援コーディネーターが情報提供や相談支援を行っている。また、申請があった自治会については活動に係る一部補助を行っている。</t>
    <rPh sb="0" eb="4">
      <t>ジチカイナイ</t>
    </rPh>
    <rPh sb="5" eb="7">
      <t>ドッキョ</t>
    </rPh>
    <rPh sb="7" eb="10">
      <t>コウレイシャ</t>
    </rPh>
    <rPh sb="13" eb="16">
      <t>コウレイシャ</t>
    </rPh>
    <rPh sb="18" eb="20">
      <t>セタイ</t>
    </rPh>
    <rPh sb="20" eb="21">
      <t>トウ</t>
    </rPh>
    <rPh sb="22" eb="24">
      <t>タイショウ</t>
    </rPh>
    <rPh sb="26" eb="30">
      <t>ツウショカイゴ</t>
    </rPh>
    <rPh sb="30" eb="33">
      <t>ジギョウショ</t>
    </rPh>
    <rPh sb="34" eb="37">
      <t>ソウゲイシャ</t>
    </rPh>
    <rPh sb="38" eb="39">
      <t>ア</t>
    </rPh>
    <rPh sb="40" eb="42">
      <t>ジカン</t>
    </rPh>
    <rPh sb="43" eb="45">
      <t>カツヨウ</t>
    </rPh>
    <rPh sb="47" eb="51">
      <t>チイキジュウミン</t>
    </rPh>
    <rPh sb="57" eb="58">
      <t>トウ</t>
    </rPh>
    <rPh sb="59" eb="61">
      <t>キョウドウ</t>
    </rPh>
    <rPh sb="62" eb="63">
      <t>カ</t>
    </rPh>
    <rPh sb="64" eb="67">
      <t>モノシエン</t>
    </rPh>
    <rPh sb="68" eb="69">
      <t>オコナ</t>
    </rPh>
    <rPh sb="71" eb="73">
      <t>ジギョウ</t>
    </rPh>
    <rPh sb="74" eb="75">
      <t>タ</t>
    </rPh>
    <rPh sb="76" eb="77">
      <t>ア</t>
    </rPh>
    <rPh sb="79" eb="80">
      <t>サイ</t>
    </rPh>
    <rPh sb="83" eb="86">
      <t>コウレイシャ</t>
    </rPh>
    <rPh sb="95" eb="97">
      <t>ハイチ</t>
    </rPh>
    <rPh sb="100" eb="104">
      <t>セイカツシエン</t>
    </rPh>
    <rPh sb="113" eb="115">
      <t>ジョウホウ</t>
    </rPh>
    <rPh sb="115" eb="117">
      <t>テイキョウ</t>
    </rPh>
    <rPh sb="118" eb="122">
      <t>ソウダンシエン</t>
    </rPh>
    <rPh sb="123" eb="124">
      <t>オコナ</t>
    </rPh>
    <rPh sb="132" eb="134">
      <t>シンセイ</t>
    </rPh>
    <rPh sb="138" eb="141">
      <t>ジチカイ</t>
    </rPh>
    <rPh sb="146" eb="148">
      <t>カツドウ</t>
    </rPh>
    <rPh sb="149" eb="150">
      <t>カカ</t>
    </rPh>
    <rPh sb="151" eb="153">
      <t>イチブ</t>
    </rPh>
    <rPh sb="153" eb="155">
      <t>ホジョ</t>
    </rPh>
    <rPh sb="156" eb="157">
      <t>オコナ</t>
    </rPh>
    <phoneticPr fontId="1"/>
  </si>
  <si>
    <t>自治会</t>
    <rPh sb="0" eb="3">
      <t>ジチカイ</t>
    </rPh>
    <phoneticPr fontId="1"/>
  </si>
  <si>
    <t>見守り支え合い推進補助金
https://www.city.oyama.tochigi.jp/kenkou-fukushi-kaigo/koureisha/mimamori/page006907.html</t>
    <rPh sb="0" eb="2">
      <t>ミマモ</t>
    </rPh>
    <rPh sb="3" eb="4">
      <t>ササ</t>
    </rPh>
    <rPh sb="5" eb="6">
      <t>ア</t>
    </rPh>
    <rPh sb="7" eb="9">
      <t>スイシン</t>
    </rPh>
    <rPh sb="9" eb="12">
      <t>ホジョキン</t>
    </rPh>
    <phoneticPr fontId="1"/>
  </si>
  <si>
    <t>保健福祉部
高齢生きがい課
地域支援係
0285-22-9616</t>
    <rPh sb="0" eb="5">
      <t>ホケンフクシブ</t>
    </rPh>
    <rPh sb="6" eb="9">
      <t>コウレイイ</t>
    </rPh>
    <rPh sb="12" eb="13">
      <t>カ</t>
    </rPh>
    <rPh sb="14" eb="19">
      <t>チイキシエンガカリ</t>
    </rPh>
    <phoneticPr fontId="1"/>
  </si>
  <si>
    <t>真岡市</t>
    <rPh sb="0" eb="3">
      <t>モオカシ</t>
    </rPh>
    <phoneticPr fontId="1"/>
  </si>
  <si>
    <t>デマンドタクシー運行事業</t>
    <rPh sb="8" eb="12">
      <t>ウンコウジギョウ</t>
    </rPh>
    <phoneticPr fontId="1"/>
  </si>
  <si>
    <t>自家用車などを利用できない方の移動手段の確保</t>
    <phoneticPr fontId="1"/>
  </si>
  <si>
    <t>真岡鐵道株式会社</t>
    <phoneticPr fontId="1"/>
  </si>
  <si>
    <t>https://www.city.moka.lg.jp/kakuka/sogoseisaku/gyomu/doro_kotsu/kokyo_kotsu/1203.html</t>
    <phoneticPr fontId="1"/>
  </si>
  <si>
    <t>真岡市総合政策課
0285-83-8469</t>
    <phoneticPr fontId="1"/>
  </si>
  <si>
    <t>真岡市</t>
  </si>
  <si>
    <t>地域の見守りと買い物支援事業</t>
    <phoneticPr fontId="1"/>
  </si>
  <si>
    <t>日常の買い物に不便を感じている方々への買い物支援として移動販売を実施し買い物ができる環境を整え、移動販売によりコミュニケーションの場を提供して地域の見守りを実施し、高齢者が住み慣れた地域で安心して暮らせる体制づくりを推進する。</t>
  </si>
  <si>
    <t>https://www.city.moka.lg.jp/kakuka/ikiiki/gyomu/koreisha_fukushi/support_koreisha/13246.html</t>
    <phoneticPr fontId="1"/>
  </si>
  <si>
    <t>大田原市</t>
    <rPh sb="0" eb="4">
      <t>オオタワラシ</t>
    </rPh>
    <phoneticPr fontId="1"/>
  </si>
  <si>
    <t>大田原市デマンド交通
運行事業</t>
    <rPh sb="0" eb="4">
      <t>オオタワラシ</t>
    </rPh>
    <rPh sb="8" eb="10">
      <t>コウツウ</t>
    </rPh>
    <rPh sb="11" eb="13">
      <t>ウンコウ</t>
    </rPh>
    <rPh sb="13" eb="15">
      <t>ジギョウ</t>
    </rPh>
    <phoneticPr fontId="1"/>
  </si>
  <si>
    <t>公共交通の利用に不便を感じている地域（過疎地域、交通不便地域）に対する移動支援策として、デマンド交通運行を実施している。</t>
    <phoneticPr fontId="1"/>
  </si>
  <si>
    <t xml:space="preserve">https://www.city.ohtawara.tochigi.jp/docs/2018022100040/
</t>
    <phoneticPr fontId="1"/>
  </si>
  <si>
    <t>生活環境課生活交通係
0287-23-8832</t>
    <rPh sb="0" eb="2">
      <t>セイカツ</t>
    </rPh>
    <rPh sb="2" eb="4">
      <t>カンキョウ</t>
    </rPh>
    <rPh sb="4" eb="5">
      <t>カ</t>
    </rPh>
    <rPh sb="5" eb="7">
      <t>セイカツ</t>
    </rPh>
    <rPh sb="7" eb="9">
      <t>コウツウ</t>
    </rPh>
    <rPh sb="9" eb="10">
      <t>カカリ</t>
    </rPh>
    <phoneticPr fontId="3"/>
  </si>
  <si>
    <t>矢板市</t>
    <rPh sb="0" eb="3">
      <t>ヤイタシ</t>
    </rPh>
    <phoneticPr fontId="1"/>
  </si>
  <si>
    <t>生活支援体制整備事業</t>
    <rPh sb="0" eb="4">
      <t>セイカツシエン</t>
    </rPh>
    <rPh sb="4" eb="6">
      <t>タイセイ</t>
    </rPh>
    <rPh sb="6" eb="8">
      <t>セイビ</t>
    </rPh>
    <rPh sb="8" eb="10">
      <t>ジギョウ</t>
    </rPh>
    <phoneticPr fontId="1"/>
  </si>
  <si>
    <t>矢板市、矢板市社会福祉協議会、福祉事業者、飲食料品小売業者の４者による「買い物支援・地域見守りと災害時物資供給に関する包括連携協定」を締結し、買い物困難地域等で移動販売を実施することで、買い物困難地域を支援するとともに、地域における日常的な見守りの体制を構築するもの。</t>
    <phoneticPr fontId="1"/>
  </si>
  <si>
    <t>福祉事業者</t>
    <rPh sb="0" eb="5">
      <t>フクシジギョウシャ</t>
    </rPh>
    <phoneticPr fontId="1"/>
  </si>
  <si>
    <t>https://www.city.yaita.tochigi.jp/soshiki/koureitaisaku/kaimonosien.html</t>
    <phoneticPr fontId="1"/>
  </si>
  <si>
    <t>那須塩原市</t>
  </si>
  <si>
    <t>運転免許証自主返納者支援事業</t>
  </si>
  <si>
    <t>買物弱者に対する支援を目的とした事業ではないが、運転免許証を自主的に返納した市民のうち一定の要件に該当するものに対し、公共交通の利用促進を目的として地域バス、路線バス及びタクシーで利用できる２０，８００円分の共通乗車券と利用者証を1回限り交付する（高齢者外出支援タクシー、福祉タクシーとの併用不可）。</t>
  </si>
  <si>
    <t>https://www.city.nasushiobara.tochigi.jp/soshikikarasagasu/kb/doro_kotsu/2/4296.html</t>
  </si>
  <si>
    <t>市民生活部交通防犯課交通対策係
0287-62-7127</t>
  </si>
  <si>
    <t>那須塩原市</t>
    <rPh sb="0" eb="5">
      <t>ナスシオバラシ</t>
    </rPh>
    <phoneticPr fontId="1"/>
  </si>
  <si>
    <t>那須塩原市高齢者外出支援タクシー料金助成事業</t>
    <phoneticPr fontId="1"/>
  </si>
  <si>
    <t>自らの移動手段の確保が困難で、独居、高齢者世帯または同居等の親族による外出支援を受けることができない高齢者に対し、タクシーを利用する場合の料金の一部を助成する。
交付枚数は１世帯年間最大７０枚（35,000円相当分）。申請月により、交付枚数は変わり、紛失・破損等の理由による再交付はしない。</t>
    <rPh sb="0" eb="1">
      <t>ミズカ</t>
    </rPh>
    <rPh sb="3" eb="7">
      <t>イドウシュダン</t>
    </rPh>
    <rPh sb="8" eb="10">
      <t>カクホ</t>
    </rPh>
    <rPh sb="11" eb="13">
      <t>コンナン</t>
    </rPh>
    <rPh sb="15" eb="17">
      <t>ドッキョ</t>
    </rPh>
    <rPh sb="18" eb="23">
      <t>コウレイシャセタイ</t>
    </rPh>
    <rPh sb="26" eb="28">
      <t>ドウキョ</t>
    </rPh>
    <rPh sb="28" eb="29">
      <t>トウ</t>
    </rPh>
    <rPh sb="30" eb="32">
      <t>シンゾク</t>
    </rPh>
    <rPh sb="35" eb="39">
      <t>ガイシュツシエン</t>
    </rPh>
    <rPh sb="40" eb="41">
      <t>ウ</t>
    </rPh>
    <rPh sb="50" eb="53">
      <t>コウレイシャ</t>
    </rPh>
    <rPh sb="54" eb="55">
      <t>タイ</t>
    </rPh>
    <rPh sb="62" eb="64">
      <t>リヨウ</t>
    </rPh>
    <rPh sb="66" eb="68">
      <t>バアイ</t>
    </rPh>
    <rPh sb="69" eb="71">
      <t>リョウキン</t>
    </rPh>
    <rPh sb="72" eb="74">
      <t>イチブ</t>
    </rPh>
    <rPh sb="75" eb="77">
      <t>ジョセイ</t>
    </rPh>
    <rPh sb="81" eb="85">
      <t>コウフマイスウ</t>
    </rPh>
    <rPh sb="87" eb="89">
      <t>セタイ</t>
    </rPh>
    <rPh sb="89" eb="91">
      <t>ネンカン</t>
    </rPh>
    <rPh sb="91" eb="93">
      <t>サイダイ</t>
    </rPh>
    <rPh sb="95" eb="96">
      <t>マイ</t>
    </rPh>
    <rPh sb="103" eb="104">
      <t>エン</t>
    </rPh>
    <rPh sb="104" eb="106">
      <t>ソウトウ</t>
    </rPh>
    <rPh sb="106" eb="107">
      <t>ブン</t>
    </rPh>
    <phoneticPr fontId="3"/>
  </si>
  <si>
    <t>https://www.city.nasushiobara.lg.jp/soshikikarasagasu/koreifukushika/fukushi/1/1/3783.html</t>
    <phoneticPr fontId="3"/>
  </si>
  <si>
    <t>保健福祉部高齢福祉課高齢福祉係
0287-62-7137</t>
    <rPh sb="0" eb="10">
      <t>ホケンフクシブコウレイフクシカ</t>
    </rPh>
    <rPh sb="10" eb="12">
      <t>コウレイ</t>
    </rPh>
    <rPh sb="12" eb="14">
      <t>フクシ</t>
    </rPh>
    <rPh sb="14" eb="15">
      <t>カカリ</t>
    </rPh>
    <phoneticPr fontId="3"/>
  </si>
  <si>
    <t>那須塩原市福祉タクシー料金助成事業</t>
  </si>
  <si>
    <t>障害者が福祉タクシーを利用する場合に、その料金の一部を助成することにより、日常生活の利便と社会参加の促進を図る。対象者は、身体障害者手帳1級～3級、精神保健福祉手帳1級・2級、療育手帳A・A1・A2の手帳保持者。申請のあった方に対して、タクシー利用券を月額2,900円分、年額34,800円交付（対象要件を満たす日の属する月から当該日の属する年度の３月までの分の利用券を交付している）。交付は年度内に1人1回。紛失・破損等の理由による再交付はしない。　　　　　　　　　　　　　　　　　　　　　　　　　　</t>
  </si>
  <si>
    <t>自治体,_x000D_
,</t>
    <phoneticPr fontId="25"/>
  </si>
  <si>
    <t>https://www.city.nasushiobara.tochigi.jp/soshikikarasagasu/shakaifukushika/fukushi/3/3483.html</t>
  </si>
  <si>
    <t>保健福祉部社会福祉課障害福祉係
0287-62-7026</t>
  </si>
  <si>
    <t>那須塩原市車椅子タクシー料金助成事業</t>
  </si>
  <si>
    <t>障害による車椅子（福祉事務所から交付されたもの）利用者が障害者車椅子タクシーを利用する場合に、その料金の一部を助成することにより、当該者の積極的な社会活動の参加を図る。対象者は、福祉事務所から交付を受けた車椅子を使用している方。申請のあった方に対して、年間15,000円を交付する。交付は年度内に1人1回。紛失・破損等の理由による再交付はしない。</t>
  </si>
  <si>
    <t>自治体</t>
    <rPh sb="0" eb="3">
      <t>ジチタイ</t>
    </rPh>
    <phoneticPr fontId="25"/>
  </si>
  <si>
    <t>さくら市</t>
    <rPh sb="3" eb="4">
      <t>シ</t>
    </rPh>
    <phoneticPr fontId="14"/>
  </si>
  <si>
    <t>介護予防・生活支援サービス事業</t>
  </si>
  <si>
    <t>住民主体の生活支援サービス（介護保険制度的には「訪問型サービスB」の位置づけ）を実施するボランティア団体に月額３万円の補助金を交付し、自家用車による付き添い支援を行う場合は自動車の保険料を市で負担する。身体機能の衰えにより生活行為が難しくなった高齢者に対する各種支援の一環として、買い物代行や買い物付き添いなどのサービスも行っている。
※ 介護保険制度の地域支援事業交付金対象事業</t>
  </si>
  <si>
    <t>住民主体のボランティア団体</t>
  </si>
  <si>
    <t>https://www.city.tochigi-sakura.lg.jp/medical/000033/000206/p002159.html</t>
  </si>
  <si>
    <t>健康福祉部高齢課
028-681-1155</t>
  </si>
  <si>
    <t>自力で自動車運転が困難で、通常の公共交通機関を利用することが困難な６５歳以上のみ世帯の高齢者や障がい者の方に、タクシー利用券を給付し、タクシー代金を助成する事業。利用目的は定めていないが、主に買い物や通院に利用されている。</t>
  </si>
  <si>
    <t>扶助費</t>
    <rPh sb="0" eb="3">
      <t>フジョヒ</t>
    </rPh>
    <phoneticPr fontId="14"/>
  </si>
  <si>
    <t>給食サービス事業</t>
    <rPh sb="0" eb="2">
      <t>キュウショク</t>
    </rPh>
    <rPh sb="6" eb="8">
      <t>ジギョウ</t>
    </rPh>
    <phoneticPr fontId="14"/>
  </si>
  <si>
    <t>調理が困難、もしくは見守りや栄養改善を必要とする６５歳以上のみ高齢者世帯の方に、市の委託業者が弁当を配達し、同時に安否確認を行う</t>
    <rPh sb="0" eb="2">
      <t>チョウリ</t>
    </rPh>
    <rPh sb="3" eb="5">
      <t>コンナン</t>
    </rPh>
    <rPh sb="10" eb="12">
      <t>ミマモ</t>
    </rPh>
    <rPh sb="14" eb="19">
      <t>エイヨウカ</t>
    </rPh>
    <rPh sb="19" eb="21">
      <t>ヒツヨウ</t>
    </rPh>
    <rPh sb="26" eb="29">
      <t>サイイジョウ</t>
    </rPh>
    <rPh sb="31" eb="37">
      <t>コウレイシャ</t>
    </rPh>
    <rPh sb="37" eb="38">
      <t>カタ</t>
    </rPh>
    <rPh sb="40" eb="41">
      <t>シ</t>
    </rPh>
    <rPh sb="42" eb="47">
      <t>イタクギ</t>
    </rPh>
    <rPh sb="47" eb="49">
      <t>ベントウ</t>
    </rPh>
    <rPh sb="50" eb="52">
      <t>ハイタツ</t>
    </rPh>
    <rPh sb="54" eb="56">
      <t>ドウジ</t>
    </rPh>
    <rPh sb="57" eb="62">
      <t>アンピカ</t>
    </rPh>
    <rPh sb="62" eb="63">
      <t>オコナ</t>
    </rPh>
    <phoneticPr fontId="14"/>
  </si>
  <si>
    <t>扶助費
在宅高齢者の見守り活動・支援が目的</t>
    <rPh sb="0" eb="3">
      <t>フジョヒ</t>
    </rPh>
    <rPh sb="4" eb="10">
      <t>ザイタクコ</t>
    </rPh>
    <rPh sb="10" eb="12">
      <t>ミマモ</t>
    </rPh>
    <rPh sb="13" eb="15">
      <t>カツドウ</t>
    </rPh>
    <rPh sb="16" eb="18">
      <t>シエン</t>
    </rPh>
    <rPh sb="19" eb="21">
      <t>モクテキ</t>
    </rPh>
    <phoneticPr fontId="14"/>
  </si>
  <si>
    <t>那須烏山市</t>
    <rPh sb="0" eb="5">
      <t>ナスカラスヤマシ</t>
    </rPh>
    <phoneticPr fontId="1"/>
  </si>
  <si>
    <t>デマンド交通</t>
    <rPh sb="4" eb="6">
      <t>コウツウ</t>
    </rPh>
    <phoneticPr fontId="1"/>
  </si>
  <si>
    <t>交通空白地における移動支援策として、市の委託事業で運行するドアtoドアのフルデマンド方式による乗合交通事業。
移動手段を持たない市民等が日常の買い物等に利用可能。</t>
    <rPh sb="0" eb="5">
      <t>コウツウクウハクチ</t>
    </rPh>
    <rPh sb="9" eb="14">
      <t>イドウシエンサク</t>
    </rPh>
    <rPh sb="18" eb="19">
      <t>シ</t>
    </rPh>
    <rPh sb="20" eb="24">
      <t>イタクジギョウ</t>
    </rPh>
    <rPh sb="25" eb="27">
      <t>ウンコウ</t>
    </rPh>
    <rPh sb="42" eb="44">
      <t>ホウシキ</t>
    </rPh>
    <rPh sb="47" eb="49">
      <t>ノリアイ</t>
    </rPh>
    <rPh sb="49" eb="51">
      <t>コウツウ</t>
    </rPh>
    <rPh sb="51" eb="53">
      <t>ジギョウ</t>
    </rPh>
    <rPh sb="55" eb="59">
      <t>イドウシュダン</t>
    </rPh>
    <rPh sb="60" eb="61">
      <t>モ</t>
    </rPh>
    <rPh sb="64" eb="67">
      <t>シミンナド</t>
    </rPh>
    <rPh sb="68" eb="70">
      <t>ニチジョウ</t>
    </rPh>
    <rPh sb="71" eb="72">
      <t>カ</t>
    </rPh>
    <rPh sb="73" eb="75">
      <t>モノナド</t>
    </rPh>
    <rPh sb="76" eb="78">
      <t>リヨウ</t>
    </rPh>
    <rPh sb="78" eb="80">
      <t>カノウ</t>
    </rPh>
    <phoneticPr fontId="1"/>
  </si>
  <si>
    <t>https://www.city.nasukarasuyama.lg.jp/sp/page/page000347.html</t>
    <phoneticPr fontId="1"/>
  </si>
  <si>
    <t>まちづくり課
0287-83-1151</t>
    <rPh sb="5" eb="6">
      <t>カ</t>
    </rPh>
    <phoneticPr fontId="1"/>
  </si>
  <si>
    <t>福祉タクシー事業</t>
    <rPh sb="0" eb="2">
      <t>フクシ</t>
    </rPh>
    <rPh sb="6" eb="8">
      <t>ジギョウ</t>
    </rPh>
    <phoneticPr fontId="1"/>
  </si>
  <si>
    <t>在宅の障害者及び高齢者の交通の便を確保するため、タクシー運賃の一部を助成する。
（障害者及び高齢者の条件有）</t>
    <rPh sb="0" eb="2">
      <t>ザイタク</t>
    </rPh>
    <rPh sb="3" eb="5">
      <t>ショウガイ</t>
    </rPh>
    <rPh sb="5" eb="6">
      <t>シャ</t>
    </rPh>
    <rPh sb="6" eb="7">
      <t>オヨ</t>
    </rPh>
    <rPh sb="8" eb="11">
      <t>コウレイシャ</t>
    </rPh>
    <rPh sb="12" eb="14">
      <t>コウツウ</t>
    </rPh>
    <rPh sb="15" eb="16">
      <t>ベン</t>
    </rPh>
    <rPh sb="17" eb="19">
      <t>カクホ</t>
    </rPh>
    <rPh sb="28" eb="30">
      <t>ウンチン</t>
    </rPh>
    <rPh sb="31" eb="33">
      <t>イチブ</t>
    </rPh>
    <rPh sb="34" eb="36">
      <t>ジョセイ</t>
    </rPh>
    <rPh sb="41" eb="44">
      <t>ショウガイシャ</t>
    </rPh>
    <rPh sb="44" eb="45">
      <t>オヨ</t>
    </rPh>
    <rPh sb="46" eb="48">
      <t>コウレイ</t>
    </rPh>
    <rPh sb="48" eb="49">
      <t>シャ</t>
    </rPh>
    <rPh sb="50" eb="53">
      <t>ジョウケンアリ</t>
    </rPh>
    <phoneticPr fontId="3"/>
  </si>
  <si>
    <t>https://www.city.nasukarasuyama.lg.jp/sp/page/page004874.html</t>
    <phoneticPr fontId="1"/>
  </si>
  <si>
    <t>健康福祉課
0287-88-7115</t>
    <rPh sb="0" eb="5">
      <t>ケンコウフクシカ</t>
    </rPh>
    <phoneticPr fontId="3"/>
  </si>
  <si>
    <t>高齢者ふれあいの里　「若返りツアー」</t>
    <rPh sb="0" eb="3">
      <t>コウレイシャ</t>
    </rPh>
    <rPh sb="8" eb="9">
      <t>サト</t>
    </rPh>
    <rPh sb="11" eb="13">
      <t>ワカガエ</t>
    </rPh>
    <phoneticPr fontId="1"/>
  </si>
  <si>
    <t>　地域の公民館等で実施している「高齢者ふれあいの里」の一地区において、地域の高齢者の買い物支援及び閉じこもり予防を目的とした外出支援を、「高齢者ふれあいの里」事業の一環として実施している。</t>
    <rPh sb="1" eb="3">
      <t>チイキ</t>
    </rPh>
    <rPh sb="4" eb="7">
      <t>コウミンカン</t>
    </rPh>
    <rPh sb="7" eb="8">
      <t>ナド</t>
    </rPh>
    <rPh sb="9" eb="11">
      <t>ジッシ</t>
    </rPh>
    <rPh sb="16" eb="19">
      <t>コウレイシャ</t>
    </rPh>
    <rPh sb="24" eb="25">
      <t>サト</t>
    </rPh>
    <rPh sb="27" eb="30">
      <t>イチチク</t>
    </rPh>
    <rPh sb="35" eb="37">
      <t>チイキ</t>
    </rPh>
    <rPh sb="69" eb="72">
      <t>コウレイシャ</t>
    </rPh>
    <rPh sb="77" eb="78">
      <t>サト</t>
    </rPh>
    <rPh sb="79" eb="81">
      <t>ジギョウ</t>
    </rPh>
    <rPh sb="82" eb="84">
      <t>イッカン</t>
    </rPh>
    <rPh sb="87" eb="89">
      <t>ジッシ</t>
    </rPh>
    <phoneticPr fontId="3"/>
  </si>
  <si>
    <t>宅配ガイドブックの作成</t>
    <rPh sb="0" eb="2">
      <t>タクハイ</t>
    </rPh>
    <rPh sb="9" eb="11">
      <t>サクセイ</t>
    </rPh>
    <phoneticPr fontId="1"/>
  </si>
  <si>
    <t>地域での買い物が困難な人に、食料品や日用品等を配達してくれる商店等の情報を取りまとめ、「なすから宅配ガイドブック」（冊子）を作成し、市役所、社会福祉協議会や協力店舗等で配布。</t>
    <rPh sb="0" eb="2">
      <t>チイキ</t>
    </rPh>
    <rPh sb="4" eb="5">
      <t>カ</t>
    </rPh>
    <rPh sb="6" eb="7">
      <t>モノ</t>
    </rPh>
    <rPh sb="8" eb="10">
      <t>コンナン</t>
    </rPh>
    <rPh sb="11" eb="12">
      <t>ヒト</t>
    </rPh>
    <rPh sb="14" eb="17">
      <t>ショクリョウヒン</t>
    </rPh>
    <rPh sb="18" eb="21">
      <t>ニチヨウヒン</t>
    </rPh>
    <rPh sb="21" eb="22">
      <t>ナド</t>
    </rPh>
    <rPh sb="23" eb="25">
      <t>ハイタツ</t>
    </rPh>
    <rPh sb="30" eb="32">
      <t>ショウテン</t>
    </rPh>
    <rPh sb="32" eb="33">
      <t>トウ</t>
    </rPh>
    <rPh sb="34" eb="36">
      <t>ジョウホウ</t>
    </rPh>
    <rPh sb="37" eb="38">
      <t>ト</t>
    </rPh>
    <rPh sb="48" eb="50">
      <t>タクハイ</t>
    </rPh>
    <rPh sb="58" eb="60">
      <t>サッシ</t>
    </rPh>
    <rPh sb="62" eb="64">
      <t>サクセイ</t>
    </rPh>
    <rPh sb="66" eb="69">
      <t>シヤクショ</t>
    </rPh>
    <rPh sb="70" eb="72">
      <t>シャカイ</t>
    </rPh>
    <rPh sb="72" eb="74">
      <t>フクシ</t>
    </rPh>
    <rPh sb="74" eb="77">
      <t>キョウギカイ</t>
    </rPh>
    <rPh sb="78" eb="80">
      <t>キョウリョク</t>
    </rPh>
    <rPh sb="80" eb="83">
      <t>テンポナド</t>
    </rPh>
    <rPh sb="84" eb="86">
      <t>ハイフ</t>
    </rPh>
    <phoneticPr fontId="1"/>
  </si>
  <si>
    <t>社会福祉協議会
自治体</t>
    <rPh sb="0" eb="7">
      <t>シャカイフクシキョウギカイ</t>
    </rPh>
    <rPh sb="8" eb="11">
      <t>ジチタイ</t>
    </rPh>
    <phoneticPr fontId="1"/>
  </si>
  <si>
    <t>https://www.city.nasukarasuyama.lg.jp/sp/page/page005130.html</t>
    <phoneticPr fontId="1"/>
  </si>
  <si>
    <t>下野市</t>
    <rPh sb="0" eb="3">
      <t>シモツケシ</t>
    </rPh>
    <phoneticPr fontId="1"/>
  </si>
  <si>
    <t>市内公共交通運行事業
（デマンド交通「おでかけ号」運行事業）</t>
    <rPh sb="0" eb="2">
      <t>シナイ</t>
    </rPh>
    <rPh sb="2" eb="4">
      <t>コウキョウ</t>
    </rPh>
    <rPh sb="4" eb="6">
      <t>コウツウ</t>
    </rPh>
    <rPh sb="6" eb="8">
      <t>ウンコウ</t>
    </rPh>
    <rPh sb="8" eb="10">
      <t>ジギョウ</t>
    </rPh>
    <rPh sb="16" eb="18">
      <t>コウツウ</t>
    </rPh>
    <rPh sb="23" eb="24">
      <t>ゴウ</t>
    </rPh>
    <rPh sb="25" eb="27">
      <t>ウンコウ</t>
    </rPh>
    <rPh sb="27" eb="29">
      <t>ジギョウ</t>
    </rPh>
    <phoneticPr fontId="1"/>
  </si>
  <si>
    <t>高齢者等の交通弱者の移動手段の確保を目的に、市内全域においてデマンド型乗合タクシーを運行している。
予約により目的地まで「ドア・トゥ・ドア」で運行している。</t>
    <rPh sb="0" eb="3">
      <t>コウレイシャ</t>
    </rPh>
    <rPh sb="3" eb="4">
      <t>トウ</t>
    </rPh>
    <rPh sb="5" eb="7">
      <t>コウツウ</t>
    </rPh>
    <rPh sb="7" eb="9">
      <t>ジャクシャ</t>
    </rPh>
    <rPh sb="10" eb="12">
      <t>イドウ</t>
    </rPh>
    <rPh sb="12" eb="14">
      <t>シュダン</t>
    </rPh>
    <rPh sb="15" eb="17">
      <t>カクホ</t>
    </rPh>
    <rPh sb="18" eb="20">
      <t>モクテキ</t>
    </rPh>
    <rPh sb="22" eb="24">
      <t>シナイ</t>
    </rPh>
    <rPh sb="24" eb="26">
      <t>ゼンイキ</t>
    </rPh>
    <rPh sb="34" eb="35">
      <t>ガタ</t>
    </rPh>
    <rPh sb="35" eb="37">
      <t>ノリアイ</t>
    </rPh>
    <rPh sb="42" eb="44">
      <t>ウンコウ</t>
    </rPh>
    <rPh sb="50" eb="52">
      <t>ヨヤク</t>
    </rPh>
    <rPh sb="55" eb="58">
      <t>モクテキチ</t>
    </rPh>
    <rPh sb="71" eb="73">
      <t>ウンコウ</t>
    </rPh>
    <phoneticPr fontId="1"/>
  </si>
  <si>
    <t>https://www.city.shimotsuke.lg.jp/0926/info-0000007031-3.html</t>
    <phoneticPr fontId="1"/>
  </si>
  <si>
    <t>市民生活部安全安心課
0285-32-8894</t>
    <rPh sb="0" eb="2">
      <t>シミン</t>
    </rPh>
    <rPh sb="2" eb="4">
      <t>セイカツ</t>
    </rPh>
    <rPh sb="4" eb="5">
      <t>ブ</t>
    </rPh>
    <rPh sb="5" eb="7">
      <t>アンゼン</t>
    </rPh>
    <rPh sb="7" eb="9">
      <t>アンシン</t>
    </rPh>
    <rPh sb="9" eb="10">
      <t>カ</t>
    </rPh>
    <phoneticPr fontId="1"/>
  </si>
  <si>
    <t>下野市移動販売事業</t>
    <rPh sb="0" eb="3">
      <t>シモツケシ</t>
    </rPh>
    <rPh sb="3" eb="7">
      <t>イドウハンバイ</t>
    </rPh>
    <rPh sb="7" eb="9">
      <t>ジギョウ</t>
    </rPh>
    <phoneticPr fontId="1"/>
  </si>
  <si>
    <t>高齢者の生活の利便性向上と孤立防止を目的として、株式会社カスミと下野市で覚書を締結して実施する移動販売事業（移動スーパー）。下野市は販売ポイントの調整を担い、販売そのものは株式会社カスミが実施する。令和6年10月開始予定。</t>
    <rPh sb="0" eb="3">
      <t>コウレイシャ</t>
    </rPh>
    <rPh sb="4" eb="6">
      <t>セイカツ</t>
    </rPh>
    <rPh sb="7" eb="12">
      <t>リベンセイコウジョウ</t>
    </rPh>
    <rPh sb="13" eb="15">
      <t>コリツ</t>
    </rPh>
    <rPh sb="15" eb="17">
      <t>ボウシ</t>
    </rPh>
    <rPh sb="18" eb="20">
      <t>モクテキ</t>
    </rPh>
    <rPh sb="24" eb="28">
      <t>カブシキガイシャ</t>
    </rPh>
    <rPh sb="32" eb="35">
      <t>シモツケシ</t>
    </rPh>
    <rPh sb="36" eb="38">
      <t>オボエガキ</t>
    </rPh>
    <rPh sb="39" eb="41">
      <t>テイケツ</t>
    </rPh>
    <rPh sb="43" eb="45">
      <t>ジッシ</t>
    </rPh>
    <rPh sb="47" eb="53">
      <t>イドウハンバイジギョウ</t>
    </rPh>
    <rPh sb="54" eb="56">
      <t>イドウ</t>
    </rPh>
    <rPh sb="62" eb="65">
      <t>シモツケシ</t>
    </rPh>
    <rPh sb="66" eb="68">
      <t>ハンバイ</t>
    </rPh>
    <rPh sb="73" eb="75">
      <t>チョウセイ</t>
    </rPh>
    <rPh sb="76" eb="77">
      <t>ニナ</t>
    </rPh>
    <rPh sb="79" eb="81">
      <t>ハンバイ</t>
    </rPh>
    <rPh sb="86" eb="90">
      <t>カブシキガイシャ</t>
    </rPh>
    <rPh sb="94" eb="96">
      <t>ジッシ</t>
    </rPh>
    <rPh sb="99" eb="101">
      <t>レイワ</t>
    </rPh>
    <rPh sb="102" eb="103">
      <t>ネン</t>
    </rPh>
    <rPh sb="105" eb="106">
      <t>ガツ</t>
    </rPh>
    <rPh sb="106" eb="108">
      <t>カイシ</t>
    </rPh>
    <rPh sb="108" eb="110">
      <t>ヨテイ</t>
    </rPh>
    <phoneticPr fontId="1"/>
  </si>
  <si>
    <t>事業者と市で覚書を締結して実施する事業であるが、販売そのものは事業者が実施主体となる。市は販売ポイントの調整を担っている。</t>
    <rPh sb="0" eb="3">
      <t>ジギョウシャ</t>
    </rPh>
    <rPh sb="4" eb="5">
      <t>シ</t>
    </rPh>
    <rPh sb="6" eb="8">
      <t>オボエガキ</t>
    </rPh>
    <rPh sb="9" eb="11">
      <t>テイケツ</t>
    </rPh>
    <rPh sb="13" eb="15">
      <t>ジッシ</t>
    </rPh>
    <rPh sb="17" eb="19">
      <t>ジギョウ</t>
    </rPh>
    <rPh sb="24" eb="26">
      <t>ハンバイ</t>
    </rPh>
    <rPh sb="31" eb="34">
      <t>ジギョウシャ</t>
    </rPh>
    <rPh sb="35" eb="37">
      <t>ジッシ</t>
    </rPh>
    <rPh sb="37" eb="39">
      <t>シュタイ</t>
    </rPh>
    <rPh sb="43" eb="44">
      <t>シ</t>
    </rPh>
    <rPh sb="45" eb="47">
      <t>ハンバイ</t>
    </rPh>
    <rPh sb="52" eb="54">
      <t>チョウセイ</t>
    </rPh>
    <rPh sb="55" eb="56">
      <t>ニナ</t>
    </rPh>
    <phoneticPr fontId="1"/>
  </si>
  <si>
    <t>配食サービス事業</t>
    <phoneticPr fontId="1"/>
  </si>
  <si>
    <t>ひとり暮らし高齢者及び高齢者のみ世帯等に、週三回昼食時にお弁当を配達し、併せて安否確認を行う。一食750円のお弁当に対し、450円の補助、差額は利用者負担。</t>
    <phoneticPr fontId="1"/>
  </si>
  <si>
    <t>市</t>
    <rPh sb="0" eb="1">
      <t>シ</t>
    </rPh>
    <phoneticPr fontId="1"/>
  </si>
  <si>
    <t>https://www.city.shimotsuke.lg.jp/0629/info-0000002060-3.html</t>
    <phoneticPr fontId="1"/>
  </si>
  <si>
    <t>健康福祉部高齢福祉課
0285-32-8904</t>
    <rPh sb="0" eb="5">
      <t>ケンコウフクシブ</t>
    </rPh>
    <phoneticPr fontId="1"/>
  </si>
  <si>
    <t>高齢者外出支援事業</t>
    <phoneticPr fontId="1"/>
  </si>
  <si>
    <t>公共交通機関を利用する事が困難な75歳以上の高齢者に、デマンドバス利用券を年間10枚交付する。</t>
    <phoneticPr fontId="1"/>
  </si>
  <si>
    <t>https://www.city.shimotsuke.lg.jp/0629/info-0000000507-3.html</t>
    <phoneticPr fontId="1"/>
  </si>
  <si>
    <t>健康福祉部高齢福祉課
0285-32-8904</t>
    <phoneticPr fontId="1"/>
  </si>
  <si>
    <t>ねたきり老人等紙おむつ購入券給付事業</t>
    <rPh sb="14" eb="18">
      <t>キュウフジギョウ</t>
    </rPh>
    <phoneticPr fontId="1"/>
  </si>
  <si>
    <t>ねたきり又は認知症の高齢者に対し紙おむつ購入券を支給する事業を市内の業者と協定を結び実施しているが、おむつの配達を行っている業者とも協定を結んでいる。</t>
    <rPh sb="28" eb="30">
      <t>ジギョウ</t>
    </rPh>
    <rPh sb="42" eb="44">
      <t>ジッシ</t>
    </rPh>
    <phoneticPr fontId="1"/>
  </si>
  <si>
    <t>https://www.city.shimotsuke.lg.jp/0998/info-0000000290-3.html</t>
    <phoneticPr fontId="1"/>
  </si>
  <si>
    <t>上三川町</t>
    <rPh sb="0" eb="4">
      <t>カミノカワマチ</t>
    </rPh>
    <phoneticPr fontId="1"/>
  </si>
  <si>
    <t>買い物支援事業</t>
    <rPh sb="0" eb="1">
      <t>カ</t>
    </rPh>
    <rPh sb="2" eb="3">
      <t>モノ</t>
    </rPh>
    <rPh sb="3" eb="7">
      <t>シエンジギョウ</t>
    </rPh>
    <phoneticPr fontId="1"/>
  </si>
  <si>
    <t>町、町社会福祉協議会、株式会社カスミの3者による「地域の見守りと買い物支援事業に関する協定」に基づき、町内を巡回する移動販売を実施している。</t>
    <rPh sb="0" eb="1">
      <t>マチ</t>
    </rPh>
    <rPh sb="2" eb="7">
      <t>マチシャカイフクシ</t>
    </rPh>
    <rPh sb="7" eb="10">
      <t>キョウギカイ</t>
    </rPh>
    <rPh sb="11" eb="13">
      <t>カブシキ</t>
    </rPh>
    <rPh sb="13" eb="15">
      <t>カイシャ</t>
    </rPh>
    <rPh sb="20" eb="21">
      <t>シャ</t>
    </rPh>
    <rPh sb="25" eb="27">
      <t>チイキ</t>
    </rPh>
    <rPh sb="28" eb="30">
      <t>ミマモ</t>
    </rPh>
    <rPh sb="32" eb="33">
      <t>カ</t>
    </rPh>
    <rPh sb="34" eb="35">
      <t>モノ</t>
    </rPh>
    <rPh sb="35" eb="39">
      <t>シエンジギョウ</t>
    </rPh>
    <rPh sb="40" eb="41">
      <t>カン</t>
    </rPh>
    <rPh sb="43" eb="45">
      <t>キョウテイ</t>
    </rPh>
    <rPh sb="47" eb="48">
      <t>モト</t>
    </rPh>
    <rPh sb="51" eb="53">
      <t>チョウナイ</t>
    </rPh>
    <rPh sb="54" eb="56">
      <t>ジュンカイ</t>
    </rPh>
    <rPh sb="58" eb="62">
      <t>イドウハンバイ</t>
    </rPh>
    <rPh sb="63" eb="65">
      <t>ジッシ</t>
    </rPh>
    <phoneticPr fontId="1"/>
  </si>
  <si>
    <t>自家用車での移動が困難な方たちの足として、デマンド交通を運行している。</t>
    <rPh sb="0" eb="4">
      <t>ジカヨウシャ</t>
    </rPh>
    <rPh sb="6" eb="8">
      <t>イドウ</t>
    </rPh>
    <rPh sb="9" eb="11">
      <t>コンナン</t>
    </rPh>
    <rPh sb="12" eb="13">
      <t>カタ</t>
    </rPh>
    <rPh sb="16" eb="17">
      <t>アシ</t>
    </rPh>
    <rPh sb="25" eb="27">
      <t>コウツウ</t>
    </rPh>
    <rPh sb="28" eb="30">
      <t>ウンコウ</t>
    </rPh>
    <phoneticPr fontId="1"/>
  </si>
  <si>
    <t>https://www.town.kaminokawa.lg.jp/0074/info-0000000630-0.html</t>
    <phoneticPr fontId="1"/>
  </si>
  <si>
    <t>地域生活課
0285-56-9129</t>
    <rPh sb="0" eb="5">
      <t>チイキセイカツカ</t>
    </rPh>
    <phoneticPr fontId="1"/>
  </si>
  <si>
    <t>益子町</t>
    <rPh sb="0" eb="3">
      <t>マシコマチ</t>
    </rPh>
    <phoneticPr fontId="14"/>
  </si>
  <si>
    <t>益子町高齢者等の買い物支援（移動販売）実証事業</t>
    <rPh sb="0" eb="3">
      <t>マシコマチ</t>
    </rPh>
    <rPh sb="3" eb="6">
      <t>コウレイシャ</t>
    </rPh>
    <rPh sb="6" eb="7">
      <t>トウ</t>
    </rPh>
    <rPh sb="8" eb="9">
      <t>カ</t>
    </rPh>
    <rPh sb="10" eb="13">
      <t>モノシエン</t>
    </rPh>
    <rPh sb="14" eb="18">
      <t>イドウハンバイ</t>
    </rPh>
    <rPh sb="19" eb="21">
      <t>ジッショウ</t>
    </rPh>
    <rPh sb="21" eb="23">
      <t>ジギョウ</t>
    </rPh>
    <phoneticPr fontId="14"/>
  </si>
  <si>
    <t>包括連携協定に基づき、㈱カスミが移動スーパーを実施</t>
    <rPh sb="0" eb="4">
      <t>ホウカツレンケイ</t>
    </rPh>
    <rPh sb="4" eb="6">
      <t>キョウテイ</t>
    </rPh>
    <rPh sb="7" eb="8">
      <t>モト</t>
    </rPh>
    <rPh sb="16" eb="18">
      <t>イドウ</t>
    </rPh>
    <rPh sb="23" eb="25">
      <t>ジッシ</t>
    </rPh>
    <phoneticPr fontId="14"/>
  </si>
  <si>
    <t>㈱カスミ</t>
    <phoneticPr fontId="14"/>
  </si>
  <si>
    <t>https://www.town.mashiko.lg.jp/page/page003446.html</t>
    <phoneticPr fontId="14"/>
  </si>
  <si>
    <t>茂木町</t>
    <rPh sb="0" eb="3">
      <t>モテギマチ</t>
    </rPh>
    <phoneticPr fontId="1"/>
  </si>
  <si>
    <t>茂木町地域公共交通会議運営補助金</t>
    <rPh sb="0" eb="3">
      <t>モテギマチ</t>
    </rPh>
    <rPh sb="3" eb="5">
      <t>チイキ</t>
    </rPh>
    <rPh sb="5" eb="7">
      <t>コウキョウ</t>
    </rPh>
    <rPh sb="7" eb="9">
      <t>コウツウ</t>
    </rPh>
    <rPh sb="9" eb="11">
      <t>カイギ</t>
    </rPh>
    <rPh sb="11" eb="13">
      <t>ウンエイ</t>
    </rPh>
    <rPh sb="13" eb="16">
      <t>ホジョキン</t>
    </rPh>
    <phoneticPr fontId="1"/>
  </si>
  <si>
    <t>買物弱者の支援と位置付けた事業ではないが、町内公共交通確保維持のため、デマンドタクシーを運営する町地域公共交通会議に、補助金を交付している。</t>
    <rPh sb="0" eb="2">
      <t>カイモノ</t>
    </rPh>
    <rPh sb="2" eb="4">
      <t>ジャクシャ</t>
    </rPh>
    <rPh sb="5" eb="7">
      <t>シエン</t>
    </rPh>
    <rPh sb="8" eb="11">
      <t>イチヅ</t>
    </rPh>
    <rPh sb="13" eb="15">
      <t>ジギョウ</t>
    </rPh>
    <rPh sb="21" eb="23">
      <t>チョウナイ</t>
    </rPh>
    <rPh sb="23" eb="25">
      <t>コウキョウ</t>
    </rPh>
    <rPh sb="25" eb="27">
      <t>コウツウ</t>
    </rPh>
    <rPh sb="27" eb="29">
      <t>カクホ</t>
    </rPh>
    <rPh sb="29" eb="31">
      <t>イジ</t>
    </rPh>
    <rPh sb="44" eb="46">
      <t>ウンエイ</t>
    </rPh>
    <rPh sb="48" eb="49">
      <t>マチ</t>
    </rPh>
    <rPh sb="49" eb="55">
      <t>チイキコウキョウコウツウ</t>
    </rPh>
    <rPh sb="55" eb="57">
      <t>カイギ</t>
    </rPh>
    <rPh sb="59" eb="62">
      <t>ホジョキン</t>
    </rPh>
    <rPh sb="63" eb="65">
      <t>コウフ</t>
    </rPh>
    <phoneticPr fontId="3"/>
  </si>
  <si>
    <t>町地域公共交通会議</t>
  </si>
  <si>
    <t>https://www.town.motegi.tochigi.jp/motegi/nextpage.php?cd=1538&amp;syurui=2</t>
    <phoneticPr fontId="3"/>
  </si>
  <si>
    <t>企画課企画係
0285-63-5619</t>
    <rPh sb="0" eb="3">
      <t>キカクカ</t>
    </rPh>
    <rPh sb="3" eb="6">
      <t>キカクカカリ</t>
    </rPh>
    <phoneticPr fontId="3"/>
  </si>
  <si>
    <t>芳賀町</t>
    <rPh sb="0" eb="3">
      <t>ハガマチ</t>
    </rPh>
    <phoneticPr fontId="1"/>
  </si>
  <si>
    <t>高齢者買い物支援業務</t>
    <rPh sb="0" eb="3">
      <t>コウレイシャ</t>
    </rPh>
    <rPh sb="3" eb="4">
      <t>カ</t>
    </rPh>
    <rPh sb="5" eb="6">
      <t>モノ</t>
    </rPh>
    <rPh sb="6" eb="8">
      <t>シエン</t>
    </rPh>
    <rPh sb="8" eb="10">
      <t>ギョウム</t>
    </rPh>
    <phoneticPr fontId="1"/>
  </si>
  <si>
    <t>買い物支援による高齢者の見守り活動</t>
    <rPh sb="0" eb="1">
      <t>カ</t>
    </rPh>
    <rPh sb="2" eb="3">
      <t>モノ</t>
    </rPh>
    <rPh sb="3" eb="5">
      <t>シエン</t>
    </rPh>
    <rPh sb="8" eb="11">
      <t>コウレイシャ</t>
    </rPh>
    <rPh sb="12" eb="14">
      <t>ミマモ</t>
    </rPh>
    <rPh sb="15" eb="17">
      <t>カツドウ</t>
    </rPh>
    <phoneticPr fontId="1"/>
  </si>
  <si>
    <t>―</t>
    <phoneticPr fontId="1"/>
  </si>
  <si>
    <t>健康福祉課地域包括支援センター係
028-677-6080</t>
    <rPh sb="0" eb="2">
      <t>ケンコウ</t>
    </rPh>
    <rPh sb="2" eb="4">
      <t>フクシ</t>
    </rPh>
    <rPh sb="4" eb="5">
      <t>カ</t>
    </rPh>
    <rPh sb="5" eb="7">
      <t>チイキ</t>
    </rPh>
    <rPh sb="7" eb="9">
      <t>ホウカツ</t>
    </rPh>
    <rPh sb="9" eb="11">
      <t>シエン</t>
    </rPh>
    <rPh sb="15" eb="16">
      <t>カカリ</t>
    </rPh>
    <phoneticPr fontId="1"/>
  </si>
  <si>
    <t>壬生町</t>
    <rPh sb="0" eb="3">
      <t>ミブマチ</t>
    </rPh>
    <phoneticPr fontId="1"/>
  </si>
  <si>
    <t>移動スーパー事業</t>
    <rPh sb="0" eb="2">
      <t>イドウ</t>
    </rPh>
    <rPh sb="6" eb="8">
      <t>ジギョウ</t>
    </rPh>
    <phoneticPr fontId="1"/>
  </si>
  <si>
    <t>事業者からの申し入れに伴い、「見守りと買い物支援活動に関する協定」を締結し、町から事業者へ買い物支援の必要性が高い地域の情報を提供した場所において、買い物支援策（移動スーパー）を実施する事業。また、事業実施中に、地域住民の何らかの異変を発見した場合に、関係機関に通報する。本事業に要する費用は、事業者の負担。</t>
    <rPh sb="0" eb="3">
      <t>ジギョウシャ</t>
    </rPh>
    <rPh sb="6" eb="7">
      <t>モウ</t>
    </rPh>
    <rPh sb="8" eb="9">
      <t>イ</t>
    </rPh>
    <rPh sb="11" eb="12">
      <t>トモナ</t>
    </rPh>
    <rPh sb="15" eb="17">
      <t>ミマモ</t>
    </rPh>
    <rPh sb="19" eb="20">
      <t>カ</t>
    </rPh>
    <rPh sb="21" eb="22">
      <t>モノ</t>
    </rPh>
    <rPh sb="22" eb="24">
      <t>シエン</t>
    </rPh>
    <rPh sb="24" eb="26">
      <t>カツドウ</t>
    </rPh>
    <rPh sb="27" eb="28">
      <t>カン</t>
    </rPh>
    <rPh sb="30" eb="32">
      <t>キョウテイ</t>
    </rPh>
    <rPh sb="34" eb="36">
      <t>テイケツ</t>
    </rPh>
    <rPh sb="38" eb="39">
      <t>マチ</t>
    </rPh>
    <rPh sb="41" eb="44">
      <t>ジギョウシャ</t>
    </rPh>
    <rPh sb="60" eb="62">
      <t>ジョウホウ</t>
    </rPh>
    <rPh sb="63" eb="65">
      <t>テイキョウ</t>
    </rPh>
    <rPh sb="67" eb="69">
      <t>バショ</t>
    </rPh>
    <rPh sb="81" eb="83">
      <t>イドウ</t>
    </rPh>
    <rPh sb="93" eb="95">
      <t>ジギョウ</t>
    </rPh>
    <rPh sb="99" eb="101">
      <t>ジギョウ</t>
    </rPh>
    <rPh sb="126" eb="130">
      <t>カンケイキカン</t>
    </rPh>
    <rPh sb="136" eb="139">
      <t>ホンジギョウ</t>
    </rPh>
    <rPh sb="140" eb="141">
      <t>ヨウ</t>
    </rPh>
    <rPh sb="143" eb="145">
      <t>ヒヨウ</t>
    </rPh>
    <rPh sb="147" eb="150">
      <t>ジギョウシャ</t>
    </rPh>
    <rPh sb="151" eb="153">
      <t>フタン</t>
    </rPh>
    <phoneticPr fontId="1"/>
  </si>
  <si>
    <t>野木町</t>
    <rPh sb="0" eb="3">
      <t>ノギマチ</t>
    </rPh>
    <phoneticPr fontId="1"/>
  </si>
  <si>
    <t>公共交通活性化事業
（野木町デマンド交通「キラ輪号」）</t>
    <phoneticPr fontId="1"/>
  </si>
  <si>
    <t>買物弱者の支援と位置付けた事業ではないが、町の中なら「どこからでも、どこへでも」乗り降りできる公共の乗り合いタクシーとして買物などの移動支援策として実施している。</t>
    <phoneticPr fontId="1"/>
  </si>
  <si>
    <t>http://www.town.nogi.lg.jp/page/page000475.html</t>
    <phoneticPr fontId="1"/>
  </si>
  <si>
    <t>野木町産業建設部都市整備課
TEL:0280-57-4161</t>
    <phoneticPr fontId="1"/>
  </si>
  <si>
    <t>塩谷町</t>
    <rPh sb="0" eb="3">
      <t>シオヤマチ</t>
    </rPh>
    <phoneticPr fontId="1"/>
  </si>
  <si>
    <t>生活支援体制整備事業</t>
    <rPh sb="0" eb="2">
      <t>セイカツ</t>
    </rPh>
    <rPh sb="2" eb="4">
      <t>シエン</t>
    </rPh>
    <rPh sb="4" eb="6">
      <t>タイセイ</t>
    </rPh>
    <rPh sb="6" eb="8">
      <t>セイビ</t>
    </rPh>
    <rPh sb="8" eb="10">
      <t>ジギョウ</t>
    </rPh>
    <phoneticPr fontId="1"/>
  </si>
  <si>
    <t xml:space="preserve">移動販売事業者と本町にて包括連携協定を締結し移動販売を実施している。
町は買い物支援の必要性が高い地域の情報を移動販売事業者に提供する。
移動販売事業者は提供を受けた地域へ移動販売を実施する。
</t>
    <rPh sb="0" eb="2">
      <t>イドウ</t>
    </rPh>
    <rPh sb="2" eb="4">
      <t>ハンバイ</t>
    </rPh>
    <rPh sb="4" eb="7">
      <t>ジギョウシャ</t>
    </rPh>
    <rPh sb="8" eb="10">
      <t>ホンチョウ</t>
    </rPh>
    <rPh sb="12" eb="14">
      <t>ホウカツ</t>
    </rPh>
    <rPh sb="14" eb="16">
      <t>レンケイ</t>
    </rPh>
    <rPh sb="16" eb="18">
      <t>キョウテイ</t>
    </rPh>
    <rPh sb="19" eb="21">
      <t>テイケツ</t>
    </rPh>
    <rPh sb="22" eb="24">
      <t>イドウ</t>
    </rPh>
    <rPh sb="24" eb="26">
      <t>ハンバイ</t>
    </rPh>
    <rPh sb="27" eb="29">
      <t>ジッシ</t>
    </rPh>
    <rPh sb="35" eb="36">
      <t>マチ</t>
    </rPh>
    <rPh sb="37" eb="38">
      <t>カ</t>
    </rPh>
    <rPh sb="39" eb="40">
      <t>モノ</t>
    </rPh>
    <rPh sb="40" eb="42">
      <t>シエン</t>
    </rPh>
    <rPh sb="43" eb="46">
      <t>ヒツヨウセイ</t>
    </rPh>
    <rPh sb="47" eb="48">
      <t>タカ</t>
    </rPh>
    <rPh sb="49" eb="51">
      <t>チイキ</t>
    </rPh>
    <rPh sb="52" eb="54">
      <t>ジョウホウ</t>
    </rPh>
    <rPh sb="55" eb="57">
      <t>イドウ</t>
    </rPh>
    <rPh sb="57" eb="59">
      <t>ハンバイ</t>
    </rPh>
    <rPh sb="59" eb="61">
      <t>ジギョウ</t>
    </rPh>
    <rPh sb="61" eb="62">
      <t>シャ</t>
    </rPh>
    <rPh sb="63" eb="65">
      <t>テイキョウ</t>
    </rPh>
    <rPh sb="69" eb="71">
      <t>イドウ</t>
    </rPh>
    <rPh sb="71" eb="73">
      <t>ハンバイ</t>
    </rPh>
    <rPh sb="73" eb="76">
      <t>ジギョウシャ</t>
    </rPh>
    <rPh sb="77" eb="79">
      <t>テイキョウ</t>
    </rPh>
    <rPh sb="80" eb="81">
      <t>ウ</t>
    </rPh>
    <rPh sb="83" eb="85">
      <t>チイキ</t>
    </rPh>
    <rPh sb="86" eb="88">
      <t>イドウ</t>
    </rPh>
    <rPh sb="88" eb="90">
      <t>ハンバイ</t>
    </rPh>
    <rPh sb="91" eb="93">
      <t>ジッシ</t>
    </rPh>
    <phoneticPr fontId="1"/>
  </si>
  <si>
    <t>移動販売事業者</t>
    <rPh sb="0" eb="2">
      <t>イドウ</t>
    </rPh>
    <rPh sb="2" eb="4">
      <t>ハンバイ</t>
    </rPh>
    <rPh sb="4" eb="7">
      <t>ジギョウシャ</t>
    </rPh>
    <phoneticPr fontId="1"/>
  </si>
  <si>
    <t>https://www.town.shioya.tochigi.jp/info/2136</t>
  </si>
  <si>
    <t>高根沢町</t>
    <rPh sb="0" eb="4">
      <t>タカネザワマチ</t>
    </rPh>
    <phoneticPr fontId="1"/>
  </si>
  <si>
    <t>デマンドバス運行事業</t>
    <phoneticPr fontId="1"/>
  </si>
  <si>
    <t>デマンドバスの運行に係る業務を委託。
町内全域及び近隣医療機関へ１回100円で運行。</t>
    <rPh sb="7" eb="9">
      <t>ウンコウ</t>
    </rPh>
    <rPh sb="10" eb="11">
      <t>カカ</t>
    </rPh>
    <rPh sb="12" eb="14">
      <t>ギョウム</t>
    </rPh>
    <rPh sb="15" eb="17">
      <t>イタク</t>
    </rPh>
    <rPh sb="19" eb="23">
      <t>チョウナイゼンイキ</t>
    </rPh>
    <rPh sb="23" eb="24">
      <t>オヨ</t>
    </rPh>
    <rPh sb="25" eb="31">
      <t>キンリンイリョウキカン</t>
    </rPh>
    <rPh sb="33" eb="34">
      <t>カイ</t>
    </rPh>
    <rPh sb="37" eb="38">
      <t>エン</t>
    </rPh>
    <rPh sb="39" eb="41">
      <t>ウンコウ</t>
    </rPh>
    <phoneticPr fontId="1"/>
  </si>
  <si>
    <t>https://www.town.takanezawa.tochigi.jp/life/demand/tantango.html</t>
    <phoneticPr fontId="1"/>
  </si>
  <si>
    <t>地域安全課
028-675-8110</t>
    <rPh sb="0" eb="5">
      <t>チイキアンゼンカ</t>
    </rPh>
    <phoneticPr fontId="1"/>
  </si>
  <si>
    <t>高根沢町</t>
    <rPh sb="0" eb="4">
      <t>タカネザワマチ</t>
    </rPh>
    <phoneticPr fontId="2"/>
  </si>
  <si>
    <t>配食サービス</t>
    <rPh sb="0" eb="2">
      <t>ハイショク</t>
    </rPh>
    <phoneticPr fontId="2"/>
  </si>
  <si>
    <t>日々の食生活に不安のある一人暮らしの高齢者などに見守りを行いながら昼食にお弁当を配達する事業</t>
    <phoneticPr fontId="1"/>
  </si>
  <si>
    <t>社会福祉協議会</t>
    <rPh sb="0" eb="6">
      <t>シャカイフクシキョウギカイ</t>
    </rPh>
    <phoneticPr fontId="1"/>
  </si>
  <si>
    <t>健康福祉課
028-675-8105</t>
    <phoneticPr fontId="1"/>
  </si>
  <si>
    <t>高根沢町地域見守り
ネットワーク事業</t>
  </si>
  <si>
    <t>町と事業協定を締結した事業者が町内を巡回する中で町民の異変に気付いたときに、地域包括支援センターや健康福祉課へ連絡する仕組み</t>
    <rPh sb="0" eb="1">
      <t>マチ</t>
    </rPh>
    <rPh sb="2" eb="6">
      <t>ジギョウキョウテイ</t>
    </rPh>
    <rPh sb="7" eb="9">
      <t>テイケツ</t>
    </rPh>
    <rPh sb="11" eb="14">
      <t>ジギョウシャ</t>
    </rPh>
    <rPh sb="15" eb="17">
      <t>チョウナイ</t>
    </rPh>
    <rPh sb="18" eb="20">
      <t>ジュンカイ</t>
    </rPh>
    <rPh sb="22" eb="23">
      <t>ナカ</t>
    </rPh>
    <rPh sb="24" eb="26">
      <t>チョウミン</t>
    </rPh>
    <rPh sb="27" eb="29">
      <t>イヘン</t>
    </rPh>
    <rPh sb="30" eb="32">
      <t>キヅ</t>
    </rPh>
    <rPh sb="38" eb="40">
      <t>チイキ</t>
    </rPh>
    <rPh sb="40" eb="42">
      <t>ホウカツ</t>
    </rPh>
    <rPh sb="42" eb="44">
      <t>シエン</t>
    </rPh>
    <rPh sb="49" eb="51">
      <t>ケンコウ</t>
    </rPh>
    <rPh sb="51" eb="53">
      <t>フクシ</t>
    </rPh>
    <rPh sb="53" eb="54">
      <t>カ</t>
    </rPh>
    <rPh sb="55" eb="57">
      <t>レンラク</t>
    </rPh>
    <rPh sb="59" eb="61">
      <t>シク</t>
    </rPh>
    <phoneticPr fontId="1"/>
  </si>
  <si>
    <t>社会参加の促進を図るため、80歳以上の方はデマンド交通「たんたん号」の利用が無料</t>
    <phoneticPr fontId="1"/>
  </si>
  <si>
    <t>那須町</t>
  </si>
  <si>
    <t>福祉タクシー料金助成費</t>
  </si>
  <si>
    <t>重度心身障がい者等または満年齢75歳以上の高齢者のみで構成されている世帯の方に、タクシー利用券を交付しサポートする。</t>
  </si>
  <si>
    <t>保健福祉課
福祉係
0287-72-6917</t>
    <phoneticPr fontId="1"/>
  </si>
  <si>
    <t>デマンド型乗合交通事業</t>
  </si>
  <si>
    <t>デマンド型乗合交通（予約制）により町民バスが運行していない地域に住む町民を支援する。</t>
  </si>
  <si>
    <t>https://www.town.nasu.lg.jp/0086/info-0000000030-1</t>
  </si>
  <si>
    <t>ふるさと定住課
公共交通係
0287-72-6955</t>
  </si>
  <si>
    <t>地域自立生活支援事業</t>
  </si>
  <si>
    <t>心身の障がい等により調理をすることが困難であり、訪問介護等の介護サービスを利用している65歳以上の単身世帯の者または65歳以上のみの世帯に対し、週2回昼食の弁当宅配サービスを委託事業として実施している。</t>
    <rPh sb="66" eb="68">
      <t>セタイ</t>
    </rPh>
    <rPh sb="69" eb="70">
      <t>タイ</t>
    </rPh>
    <rPh sb="72" eb="73">
      <t>シュウ</t>
    </rPh>
    <rPh sb="74" eb="75">
      <t>カイ</t>
    </rPh>
    <rPh sb="75" eb="77">
      <t>チュウショク</t>
    </rPh>
    <rPh sb="78" eb="80">
      <t>ベントウ</t>
    </rPh>
    <rPh sb="80" eb="82">
      <t>タクハイ</t>
    </rPh>
    <rPh sb="87" eb="89">
      <t>イタク</t>
    </rPh>
    <rPh sb="89" eb="91">
      <t>ジギョウ</t>
    </rPh>
    <rPh sb="94" eb="96">
      <t>ジッシ</t>
    </rPh>
    <phoneticPr fontId="3"/>
  </si>
  <si>
    <t>地域包括支援センター</t>
    <rPh sb="0" eb="2">
      <t>チイキ</t>
    </rPh>
    <rPh sb="2" eb="4">
      <t>ホウカツ</t>
    </rPh>
    <rPh sb="4" eb="6">
      <t>シエン</t>
    </rPh>
    <phoneticPr fontId="1"/>
  </si>
  <si>
    <t>保健福祉課
地域支援係
0287-72-6910</t>
    <phoneticPr fontId="1"/>
  </si>
  <si>
    <t>那珂川町</t>
    <rPh sb="0" eb="4">
      <t>ナカガワマチ</t>
    </rPh>
    <phoneticPr fontId="3"/>
  </si>
  <si>
    <t>那珂川町高齢者軽度生活援助事業</t>
    <rPh sb="0" eb="4">
      <t>ナカガワマチ</t>
    </rPh>
    <rPh sb="4" eb="7">
      <t>コウレイシャ</t>
    </rPh>
    <rPh sb="7" eb="9">
      <t>ケイド</t>
    </rPh>
    <rPh sb="9" eb="11">
      <t>セイカツ</t>
    </rPh>
    <rPh sb="11" eb="13">
      <t>エンジョ</t>
    </rPh>
    <rPh sb="13" eb="15">
      <t>ジギョウ</t>
    </rPh>
    <phoneticPr fontId="3"/>
  </si>
  <si>
    <t>在宅の独居高齢者や高齢者のみの世帯の、食材の買い物などの食事・食材の確保を行う。２時間/回、月５回まで。原材料は自己負担。利用の９割を町が負担。外出支援、散歩の付添いなどの外出時の援助。２時間/回、月５回まで。利用料の９割を町が負担。</t>
    <rPh sb="0" eb="2">
      <t>ザイタク</t>
    </rPh>
    <rPh sb="3" eb="5">
      <t>ドッキョ</t>
    </rPh>
    <rPh sb="5" eb="8">
      <t>コウレイシャ</t>
    </rPh>
    <rPh sb="9" eb="12">
      <t>コウレイシャ</t>
    </rPh>
    <rPh sb="15" eb="17">
      <t>セタイ</t>
    </rPh>
    <rPh sb="19" eb="21">
      <t>ショクザイ</t>
    </rPh>
    <rPh sb="22" eb="23">
      <t>カ</t>
    </rPh>
    <rPh sb="24" eb="25">
      <t>モノ</t>
    </rPh>
    <rPh sb="28" eb="30">
      <t>ショクジ</t>
    </rPh>
    <rPh sb="31" eb="33">
      <t>ショクザイ</t>
    </rPh>
    <rPh sb="34" eb="36">
      <t>カクホ</t>
    </rPh>
    <rPh sb="37" eb="38">
      <t>オコナ</t>
    </rPh>
    <rPh sb="41" eb="43">
      <t>ジカン</t>
    </rPh>
    <rPh sb="44" eb="45">
      <t>カイ</t>
    </rPh>
    <rPh sb="46" eb="47">
      <t>ツキ</t>
    </rPh>
    <rPh sb="48" eb="49">
      <t>カイ</t>
    </rPh>
    <rPh sb="52" eb="55">
      <t>ゲンザイリョウ</t>
    </rPh>
    <rPh sb="56" eb="60">
      <t>ジコフタン</t>
    </rPh>
    <rPh sb="61" eb="63">
      <t>リヨウ</t>
    </rPh>
    <rPh sb="65" eb="66">
      <t>ワリ</t>
    </rPh>
    <rPh sb="67" eb="68">
      <t>マチ</t>
    </rPh>
    <rPh sb="69" eb="71">
      <t>フタン</t>
    </rPh>
    <rPh sb="72" eb="74">
      <t>ガイシュツ</t>
    </rPh>
    <rPh sb="74" eb="76">
      <t>シエン</t>
    </rPh>
    <rPh sb="77" eb="79">
      <t>サンポ</t>
    </rPh>
    <rPh sb="80" eb="82">
      <t>ツキソ</t>
    </rPh>
    <rPh sb="86" eb="88">
      <t>ガイシュツ</t>
    </rPh>
    <rPh sb="88" eb="89">
      <t>トキ</t>
    </rPh>
    <rPh sb="90" eb="92">
      <t>エンジョ</t>
    </rPh>
    <rPh sb="94" eb="96">
      <t>ジカン</t>
    </rPh>
    <rPh sb="97" eb="98">
      <t>カイ</t>
    </rPh>
    <rPh sb="99" eb="100">
      <t>ツキ</t>
    </rPh>
    <rPh sb="101" eb="102">
      <t>カイ</t>
    </rPh>
    <rPh sb="105" eb="108">
      <t>リヨウリョウ</t>
    </rPh>
    <rPh sb="110" eb="111">
      <t>ワリ</t>
    </rPh>
    <rPh sb="112" eb="113">
      <t>マチ</t>
    </rPh>
    <rPh sb="114" eb="116">
      <t>フタン</t>
    </rPh>
    <phoneticPr fontId="3"/>
  </si>
  <si>
    <t>公益社団法人　那珂川町シルバー人材センター</t>
    <rPh sb="0" eb="6">
      <t>コウエキシャダンホウジン</t>
    </rPh>
    <rPh sb="7" eb="11">
      <t>ナカガワマチ</t>
    </rPh>
    <rPh sb="15" eb="17">
      <t>ジンザイ</t>
    </rPh>
    <phoneticPr fontId="3"/>
  </si>
  <si>
    <t>https://www.town.tochigi-nakagawa.lg.jp/88_reiki/reiki_int/reiki_honbun/ar21503111.html</t>
    <phoneticPr fontId="1"/>
  </si>
  <si>
    <t>健康福祉課高齢福祉係　　　0287-92-1119</t>
    <rPh sb="0" eb="5">
      <t>ケンコウフクシカ</t>
    </rPh>
    <rPh sb="5" eb="10">
      <t>コウレイフクシガカリ</t>
    </rPh>
    <phoneticPr fontId="3"/>
  </si>
  <si>
    <t>那珂川町</t>
    <rPh sb="0" eb="4">
      <t>ナカガワマチ</t>
    </rPh>
    <phoneticPr fontId="1"/>
  </si>
  <si>
    <t>那珂川町デマンド交通運行事業</t>
    <rPh sb="0" eb="4">
      <t>ナカガワマチ</t>
    </rPh>
    <rPh sb="8" eb="10">
      <t>コウツウ</t>
    </rPh>
    <rPh sb="10" eb="12">
      <t>ウンコウ</t>
    </rPh>
    <rPh sb="12" eb="14">
      <t>ジギョウ</t>
    </rPh>
    <phoneticPr fontId="1"/>
  </si>
  <si>
    <t>登録者の自宅まで迎えに行き、町内の主要な場所まで送迎する。帰りは、主要な場所から、自宅まで送り届ける。行き帰りとも予約が必要。乗合制、ワゴン車（一部タクシー）による対応。片道300円。</t>
    <rPh sb="0" eb="3">
      <t>トウロクシャ</t>
    </rPh>
    <rPh sb="4" eb="6">
      <t>ジタク</t>
    </rPh>
    <rPh sb="8" eb="9">
      <t>ムカ</t>
    </rPh>
    <rPh sb="11" eb="12">
      <t>イ</t>
    </rPh>
    <rPh sb="14" eb="16">
      <t>チョウナイ</t>
    </rPh>
    <rPh sb="17" eb="19">
      <t>シュヨウ</t>
    </rPh>
    <rPh sb="20" eb="22">
      <t>バショ</t>
    </rPh>
    <rPh sb="24" eb="26">
      <t>ソウゲイ</t>
    </rPh>
    <rPh sb="29" eb="30">
      <t>カエ</t>
    </rPh>
    <rPh sb="33" eb="35">
      <t>シュヨウ</t>
    </rPh>
    <rPh sb="36" eb="38">
      <t>バショ</t>
    </rPh>
    <rPh sb="41" eb="43">
      <t>ジタク</t>
    </rPh>
    <rPh sb="45" eb="46">
      <t>オク</t>
    </rPh>
    <rPh sb="47" eb="48">
      <t>トド</t>
    </rPh>
    <rPh sb="51" eb="52">
      <t>イ</t>
    </rPh>
    <rPh sb="53" eb="54">
      <t>カエ</t>
    </rPh>
    <rPh sb="57" eb="59">
      <t>ヨヤク</t>
    </rPh>
    <rPh sb="60" eb="62">
      <t>ヒツヨウ</t>
    </rPh>
    <rPh sb="63" eb="65">
      <t>ノリアイ</t>
    </rPh>
    <rPh sb="65" eb="66">
      <t>セイ</t>
    </rPh>
    <rPh sb="70" eb="71">
      <t>シャ</t>
    </rPh>
    <rPh sb="72" eb="74">
      <t>イチブ</t>
    </rPh>
    <rPh sb="82" eb="84">
      <t>タイオウ</t>
    </rPh>
    <rPh sb="85" eb="87">
      <t>カタミチ</t>
    </rPh>
    <rPh sb="90" eb="91">
      <t>エン</t>
    </rPh>
    <phoneticPr fontId="1"/>
  </si>
  <si>
    <t>タクシー会社</t>
    <rPh sb="4" eb="6">
      <t>ガイシャ</t>
    </rPh>
    <phoneticPr fontId="1"/>
  </si>
  <si>
    <t>https://www.town.tochigi-nakagawa.lg.jp/life/kurashi/2009-0121-1410-10.html</t>
    <phoneticPr fontId="1"/>
  </si>
  <si>
    <t>生活環境課生活交通係 0287-92-1110</t>
    <rPh sb="0" eb="2">
      <t>セイカツ</t>
    </rPh>
    <rPh sb="2" eb="5">
      <t>カンキョウカ</t>
    </rPh>
    <rPh sb="5" eb="7">
      <t>セイカツ</t>
    </rPh>
    <rPh sb="7" eb="10">
      <t>コウツウガカリ</t>
    </rPh>
    <phoneticPr fontId="1"/>
  </si>
  <si>
    <t>群馬県</t>
  </si>
  <si>
    <t>前橋市</t>
  </si>
  <si>
    <t>買い物利便性向上支援事業</t>
  </si>
  <si>
    <t>その他</t>
    <phoneticPr fontId="1"/>
  </si>
  <si>
    <t>小売業、飲食サービス業、生活関連サービス業</t>
  </si>
  <si>
    <t>市街化区域外のエリアにおいて、地域の生活を支えている店舗が改修や備品の購入をしようとする際に、その経費の一部を助成することで、事業の継続や事業承継に結びつけ、また、近隣住民の買い物等の利便性を向上させるもの。</t>
  </si>
  <si>
    <t>https://www.city.maebashi.gunma.jp/soshiki/sangyokeizai/nigiwaishogyo/shinseisho/7294.html</t>
  </si>
  <si>
    <t>産業経済部にぎわい商業課商業振興係
027-210-2188</t>
  </si>
  <si>
    <t>群馬県</t>
    <rPh sb="0" eb="3">
      <t>グンマケン</t>
    </rPh>
    <phoneticPr fontId="1"/>
  </si>
  <si>
    <t>前橋市</t>
    <rPh sb="0" eb="3">
      <t>マエバシシ</t>
    </rPh>
    <phoneticPr fontId="1"/>
  </si>
  <si>
    <t>高齢者支援見守り配食事業
（①介護予防・生活支援サービス事業、②任意事業）</t>
  </si>
  <si>
    <t>①22,830
②27,490</t>
  </si>
  <si>
    <t>買物や在宅で調理をすることが困難な高齢者や低栄養の予防・改善の必要な高齢者に身体状況を考慮した食事を定期的に提供することにより、食の自立支援と見守りを行い、1食につき250又は350円の補助を行うもの。</t>
  </si>
  <si>
    <t>市が委託した事業者</t>
  </si>
  <si>
    <t>https://www.city.maebashi.gunma.jp/soshiki/fukushibu/chojuhokatsukea/gyomu/2/4/32580.html</t>
  </si>
  <si>
    <t>福祉部長寿包括ケア課介護予防係
027-898-6133</t>
    <rPh sb="0" eb="2">
      <t>フクシ</t>
    </rPh>
    <rPh sb="2" eb="3">
      <t>ブ</t>
    </rPh>
    <rPh sb="3" eb="5">
      <t>チョウジュ</t>
    </rPh>
    <rPh sb="5" eb="7">
      <t>ホウカツ</t>
    </rPh>
    <rPh sb="9" eb="10">
      <t>カ</t>
    </rPh>
    <rPh sb="10" eb="12">
      <t>カイゴ</t>
    </rPh>
    <rPh sb="12" eb="14">
      <t>ヨボウ</t>
    </rPh>
    <rPh sb="14" eb="15">
      <t>カカリ</t>
    </rPh>
    <phoneticPr fontId="1"/>
  </si>
  <si>
    <t>マイタク（でまんど相乗りタクシー）</t>
  </si>
  <si>
    <t>75歳以上や障害者、65歳以上の免許不保持者、障害者、要介護者、妊産婦、免許返納者等のうち、事前にマイタクに登録した人がタクシーに乗車した際に、運賃の一部を支援するもの。
＜支援内容＞
登録者が複数でタクシーに同乗したとき：タクシー運賃に対して１人１乗車に付き最大５００円を支援（R6.10月〜最大１０００円を支援）
登録者が１人でタクシーに同乗したとき：タクシー運賃の半額を支援（ただし、支援額の上限は１運行１，０００円まで（R6.10月〜１運行２，０００円まで））</t>
  </si>
  <si>
    <t>https://www.city.maebashi.gunma.jp/soshiki/seisaku/kotsuseisaku/gyomu/5/2/2941.html</t>
  </si>
  <si>
    <t>未来創造部交通政策課
新モビリティ推進係
027-898-6238</t>
    <rPh sb="0" eb="4">
      <t>ミライソウゾウ</t>
    </rPh>
    <rPh sb="4" eb="5">
      <t>ブ</t>
    </rPh>
    <rPh sb="5" eb="7">
      <t>コウツウ</t>
    </rPh>
    <rPh sb="7" eb="10">
      <t>セイサクカ</t>
    </rPh>
    <rPh sb="11" eb="12">
      <t>シン</t>
    </rPh>
    <rPh sb="17" eb="20">
      <t>スイシンカカリ</t>
    </rPh>
    <phoneticPr fontId="1"/>
  </si>
  <si>
    <t>群馬県</t>
    <rPh sb="0" eb="3">
      <t>グンマケン</t>
    </rPh>
    <phoneticPr fontId="2"/>
  </si>
  <si>
    <t>高崎市</t>
    <rPh sb="0" eb="2">
      <t>タカサキ</t>
    </rPh>
    <rPh sb="2" eb="3">
      <t>シ</t>
    </rPh>
    <phoneticPr fontId="2"/>
  </si>
  <si>
    <t>高齢者の見守りを兼ねた移動販売事業</t>
  </si>
  <si>
    <t>声かけによる安否確認など見守りを兼ねた移動販売を行う事業者に対し、運営費や車輌購入費などの一部を補助する。</t>
  </si>
  <si>
    <t>https://www.city.takasaki.gunma.jp/page/3565.html</t>
  </si>
  <si>
    <t>長寿社会課
027-321-1248</t>
  </si>
  <si>
    <t>倉渕地域高齢者買い物支援事業</t>
  </si>
  <si>
    <t>運転ボランティアが買い物に困難を抱える高齢者の自宅から、倉渕地域内の商店や最寄りのバス停等まで送迎する事業を実施する市社会福祉協議会に対し、運営費の一部を補助する。</t>
  </si>
  <si>
    <t>https://www.city.takasaki.gunma.jp/page/6299.html</t>
  </si>
  <si>
    <t>高齢者向け買い物支援タクシーチケット交付事業</t>
  </si>
  <si>
    <t>買い物に困難を抱える高齢者の自宅から、店舗までタクシーを使って買い物支援をする事業を実施する町内会にタクシーチケットを交付する。</t>
  </si>
  <si>
    <t>対象の町内会</t>
    <rPh sb="0" eb="2">
      <t>タイショウ</t>
    </rPh>
    <rPh sb="3" eb="5">
      <t>チョウナイ</t>
    </rPh>
    <rPh sb="5" eb="6">
      <t>カイ</t>
    </rPh>
    <phoneticPr fontId="1"/>
  </si>
  <si>
    <t>高齢者等買物代行事業</t>
  </si>
  <si>
    <t>買い物に困難を抱える高齢者等を対象に、ボランティアが買い物の代行を行う事業を実施する市社会福祉協議会に対し、運営費の一部を補助する。</t>
  </si>
  <si>
    <t>https://www.city.takasaki.gunma.jp/page/3575.html</t>
  </si>
  <si>
    <t>おとしよりぐるりんタクシー運行事業</t>
    <rPh sb="13" eb="15">
      <t>ウンコウ</t>
    </rPh>
    <rPh sb="15" eb="17">
      <t>ジギョウ</t>
    </rPh>
    <phoneticPr fontId="3"/>
  </si>
  <si>
    <t>https://www.city.takasaki.gunma.jp/page/1370.html</t>
  </si>
  <si>
    <t>群馬県</t>
    <rPh sb="0" eb="3">
      <t>グンマケン</t>
    </rPh>
    <phoneticPr fontId="3"/>
  </si>
  <si>
    <t>桐生市</t>
    <rPh sb="0" eb="3">
      <t>キリュウシ</t>
    </rPh>
    <phoneticPr fontId="3"/>
  </si>
  <si>
    <t>黒保根町交通空白地有償運送支援事業</t>
    <rPh sb="0" eb="3">
      <t>クロホネ</t>
    </rPh>
    <rPh sb="3" eb="4">
      <t>チョウ</t>
    </rPh>
    <rPh sb="4" eb="6">
      <t>コウツウ</t>
    </rPh>
    <rPh sb="6" eb="8">
      <t>クウハク</t>
    </rPh>
    <rPh sb="8" eb="9">
      <t>チ</t>
    </rPh>
    <rPh sb="9" eb="11">
      <t>ユウショウ</t>
    </rPh>
    <rPh sb="11" eb="13">
      <t>ウンソウ</t>
    </rPh>
    <rPh sb="13" eb="15">
      <t>シエン</t>
    </rPh>
    <rPh sb="15" eb="17">
      <t>ジギョウ</t>
    </rPh>
    <phoneticPr fontId="3"/>
  </si>
  <si>
    <t xml:space="preserve">　町内において交通空白地有償運送を行う事業者に対し、①その事業に係る経費に対して、みどり市と協同して補助。あわせて、町内利用片道300円（＝利用者負担額上限）を超える部分への補助を行い、過疎地域で交通弱者である地域住民の負担軽減及び買物等の移動手段の維持を図る。
</t>
  </si>
  <si>
    <t>NPO法人</t>
  </si>
  <si>
    <t>https://www.city.kiryu.lg.jp/kurashi/kotsu/1003053.html</t>
  </si>
  <si>
    <t>黒保根支所市民生活課
市民サービス係
0277-96-2112</t>
    <rPh sb="0" eb="3">
      <t>クロホネ</t>
    </rPh>
    <rPh sb="3" eb="5">
      <t>シショ</t>
    </rPh>
    <rPh sb="5" eb="7">
      <t>シミン</t>
    </rPh>
    <rPh sb="7" eb="9">
      <t>セイカツ</t>
    </rPh>
    <rPh sb="9" eb="10">
      <t>カ</t>
    </rPh>
    <rPh sb="11" eb="13">
      <t>シミン</t>
    </rPh>
    <rPh sb="17" eb="18">
      <t>カカリ</t>
    </rPh>
    <phoneticPr fontId="3"/>
  </si>
  <si>
    <t>黒保根町在宅高齢者等外出支援サービス事業</t>
    <rPh sb="0" eb="3">
      <t>クロホネ</t>
    </rPh>
    <rPh sb="3" eb="4">
      <t>チョウ</t>
    </rPh>
    <rPh sb="4" eb="6">
      <t>ザイタク</t>
    </rPh>
    <rPh sb="6" eb="9">
      <t>コウレイシャ</t>
    </rPh>
    <rPh sb="9" eb="10">
      <t>トウ</t>
    </rPh>
    <rPh sb="10" eb="12">
      <t>ガイシュツ</t>
    </rPh>
    <rPh sb="12" eb="14">
      <t>シエン</t>
    </rPh>
    <rPh sb="18" eb="20">
      <t>ジギョウ</t>
    </rPh>
    <phoneticPr fontId="3"/>
  </si>
  <si>
    <t xml:space="preserve">　町内に住所を有し、①住民税非課税世帯で介護認定を受けている、又は、②重度の障害のある人で、一定の条件を満たす人に対し、公共交通空白地有償運送の利用券（1枚当たり500円分）を年間72枚を上限に交付し、交通弱者の通院や買物等の外出を支援する。
</t>
  </si>
  <si>
    <t>群馬県</t>
    <rPh sb="0" eb="2">
      <t>グンマ</t>
    </rPh>
    <rPh sb="2" eb="3">
      <t>ケン</t>
    </rPh>
    <phoneticPr fontId="1"/>
  </si>
  <si>
    <t>桐生市</t>
    <rPh sb="0" eb="3">
      <t>キリュウシ</t>
    </rPh>
    <phoneticPr fontId="1"/>
  </si>
  <si>
    <t>桐生市福祉タクシー
料金助成事業</t>
    <rPh sb="0" eb="3">
      <t>キリュウシ</t>
    </rPh>
    <rPh sb="3" eb="5">
      <t>フクシ</t>
    </rPh>
    <rPh sb="10" eb="12">
      <t>リョウキン</t>
    </rPh>
    <rPh sb="12" eb="14">
      <t>ジョセイ</t>
    </rPh>
    <rPh sb="14" eb="16">
      <t>ジギョウ</t>
    </rPh>
    <phoneticPr fontId="5"/>
  </si>
  <si>
    <t>　年間24枚（1枚が初乗り料金分）のタクシー利用券を交付する。4月から9月までの申請は24枚だが、10月から3月までの申請は12枚交付。 桐生地区のタクシーに乗車する場合に利用できる。
・対象者：身体障害者手帳の1級および2級を所持している人、療育手帳の障害程度Aである人及び精神障害者保健福祉手帳の1級を所持している人
（注）自動車税の減免を受けている人、重度身体障害者移動支援事業の利用者は該当しない。</t>
  </si>
  <si>
    <t>福祉課
障害福祉係
0277-44-8237</t>
    <rPh sb="0" eb="3">
      <t>フクシカ</t>
    </rPh>
    <rPh sb="4" eb="6">
      <t>ショウガイ</t>
    </rPh>
    <rPh sb="6" eb="8">
      <t>フクシ</t>
    </rPh>
    <rPh sb="8" eb="9">
      <t>カカリ</t>
    </rPh>
    <phoneticPr fontId="5"/>
  </si>
  <si>
    <t>伊勢崎市</t>
    <rPh sb="0" eb="4">
      <t>イセサキシ</t>
    </rPh>
    <phoneticPr fontId="1"/>
  </si>
  <si>
    <t>ひとり暮らし高齢者等給食サービス事業</t>
    <rPh sb="3" eb="4">
      <t>ク</t>
    </rPh>
    <rPh sb="6" eb="9">
      <t>コウレイシャ</t>
    </rPh>
    <rPh sb="9" eb="10">
      <t>トウ</t>
    </rPh>
    <rPh sb="10" eb="12">
      <t>キュウショク</t>
    </rPh>
    <rPh sb="16" eb="18">
      <t>ジギョウ</t>
    </rPh>
    <phoneticPr fontId="1"/>
  </si>
  <si>
    <t>調理等の食事の準備が困難な高齢者に対して、週2回を限度に定期的に食事を配達して栄養バランスのとれた食事を提供する。併せて、安否確認も行う。</t>
    <rPh sb="0" eb="2">
      <t>チョウリ</t>
    </rPh>
    <rPh sb="2" eb="3">
      <t>トウ</t>
    </rPh>
    <rPh sb="4" eb="6">
      <t>ショクジ</t>
    </rPh>
    <rPh sb="7" eb="9">
      <t>ジュンビ</t>
    </rPh>
    <rPh sb="10" eb="12">
      <t>コンナン</t>
    </rPh>
    <rPh sb="13" eb="16">
      <t>コウレイシャ</t>
    </rPh>
    <rPh sb="17" eb="18">
      <t>タイ</t>
    </rPh>
    <rPh sb="21" eb="22">
      <t>シュウ</t>
    </rPh>
    <rPh sb="23" eb="24">
      <t>カイ</t>
    </rPh>
    <rPh sb="25" eb="27">
      <t>ゲンド</t>
    </rPh>
    <rPh sb="28" eb="31">
      <t>テイキテキ</t>
    </rPh>
    <rPh sb="32" eb="34">
      <t>ショクジ</t>
    </rPh>
    <rPh sb="35" eb="37">
      <t>ハイタツ</t>
    </rPh>
    <rPh sb="39" eb="41">
      <t>エイヨウ</t>
    </rPh>
    <rPh sb="49" eb="51">
      <t>ショクジ</t>
    </rPh>
    <rPh sb="52" eb="54">
      <t>テイキョウ</t>
    </rPh>
    <rPh sb="57" eb="58">
      <t>アワ</t>
    </rPh>
    <rPh sb="61" eb="63">
      <t>アンピ</t>
    </rPh>
    <rPh sb="63" eb="65">
      <t>カクニン</t>
    </rPh>
    <rPh sb="66" eb="67">
      <t>オコナ</t>
    </rPh>
    <phoneticPr fontId="1"/>
  </si>
  <si>
    <t>https://www.city.isesaki.lg.jp/iryo_kenko_fukushi/koreishafukushi_kaigo/koreishamukenosupport/17643.html</t>
  </si>
  <si>
    <t>高齢政策課生活支援係
0270-27-2752</t>
    <rPh sb="0" eb="2">
      <t>コウレイ</t>
    </rPh>
    <rPh sb="2" eb="4">
      <t>セイサク</t>
    </rPh>
    <rPh sb="4" eb="5">
      <t>カ</t>
    </rPh>
    <rPh sb="5" eb="7">
      <t>セイカツ</t>
    </rPh>
    <rPh sb="7" eb="9">
      <t>シエン</t>
    </rPh>
    <rPh sb="9" eb="10">
      <t>カカリ</t>
    </rPh>
    <phoneticPr fontId="1"/>
  </si>
  <si>
    <t>高齢者タクシー利用料金助成事業</t>
    <rPh sb="0" eb="3">
      <t>コウレイシャ</t>
    </rPh>
    <rPh sb="7" eb="9">
      <t>リヨウ</t>
    </rPh>
    <rPh sb="9" eb="11">
      <t>リョウキン</t>
    </rPh>
    <rPh sb="11" eb="13">
      <t>ジョセイ</t>
    </rPh>
    <rPh sb="13" eb="15">
      <t>ジギョウ</t>
    </rPh>
    <phoneticPr fontId="1"/>
  </si>
  <si>
    <t>タクシー利用の際に運賃の一部をタクシー券により助成</t>
    <rPh sb="4" eb="6">
      <t>リヨウ</t>
    </rPh>
    <rPh sb="7" eb="8">
      <t>サイ</t>
    </rPh>
    <rPh sb="9" eb="11">
      <t>ウンチン</t>
    </rPh>
    <rPh sb="12" eb="14">
      <t>イチブ</t>
    </rPh>
    <rPh sb="19" eb="20">
      <t>ケン</t>
    </rPh>
    <rPh sb="23" eb="25">
      <t>ジョセイ</t>
    </rPh>
    <phoneticPr fontId="1"/>
  </si>
  <si>
    <t>年間24枚のタクシー助成券を交付し、在宅の高齢者が、通院、買い物等の外出の際にタクシーを利用する場合、その運賃の一部を助成する。</t>
    <rPh sb="0" eb="2">
      <t>ネンカン</t>
    </rPh>
    <rPh sb="4" eb="5">
      <t>マイ</t>
    </rPh>
    <rPh sb="10" eb="12">
      <t>ジョセイ</t>
    </rPh>
    <rPh sb="12" eb="13">
      <t>ケン</t>
    </rPh>
    <rPh sb="14" eb="16">
      <t>コウフ</t>
    </rPh>
    <rPh sb="18" eb="20">
      <t>ザイタク</t>
    </rPh>
    <rPh sb="21" eb="24">
      <t>コウレイシャ</t>
    </rPh>
    <rPh sb="26" eb="28">
      <t>ツウイン</t>
    </rPh>
    <rPh sb="29" eb="30">
      <t>カ</t>
    </rPh>
    <rPh sb="31" eb="32">
      <t>モノ</t>
    </rPh>
    <rPh sb="32" eb="33">
      <t>トウ</t>
    </rPh>
    <rPh sb="34" eb="36">
      <t>ガイシュツ</t>
    </rPh>
    <rPh sb="37" eb="38">
      <t>サイ</t>
    </rPh>
    <rPh sb="44" eb="46">
      <t>リヨウ</t>
    </rPh>
    <rPh sb="48" eb="50">
      <t>バアイ</t>
    </rPh>
    <rPh sb="53" eb="55">
      <t>ウンチン</t>
    </rPh>
    <rPh sb="56" eb="58">
      <t>イチブ</t>
    </rPh>
    <rPh sb="59" eb="61">
      <t>ジョセイ</t>
    </rPh>
    <phoneticPr fontId="1"/>
  </si>
  <si>
    <t>https://www.city.isesaki.lg.jp/iryo_kenko_fukushi/koreishafukushi_kaigo/koreishamukenosupport/17646.html</t>
  </si>
  <si>
    <t>高齢政策課生活支援係
0270-27-2752</t>
  </si>
  <si>
    <t>伊勢崎市営住宅入居者支援移動販売事業</t>
  </si>
  <si>
    <t>伊勢崎市内に事務所又は事業所を有し、移動販売に必要な保健所等の許可があり、本市と地域見守り活動に関する協定等を締結している者に対して、食料品等の日常の買物が困難な市営住宅の入居者を支援する目的で、市営住宅のうち市長が定める住宅の敷地の一部を使用することを許可するもの。</t>
  </si>
  <si>
    <t>移動スーパー事業者等</t>
  </si>
  <si>
    <t>https://www.city.isesaki.lg.jp/soshiki/kensetu/jyutaku/jyuutakuseisaku/12784.html</t>
  </si>
  <si>
    <t>群馬県</t>
    <rPh sb="0" eb="3">
      <t>グンマケン</t>
    </rPh>
    <phoneticPr fontId="5"/>
  </si>
  <si>
    <t>伊勢崎市</t>
    <rPh sb="0" eb="4">
      <t>イセサキシ</t>
    </rPh>
    <phoneticPr fontId="5"/>
  </si>
  <si>
    <t>次の条件に該当する人に対し、買物や通院等の際に利用できる1枚500円の福祉タクシー事業利用助成券を年間40枚交付し、1回につき3枚まで利用可能
対象者：身体障害者手帳１級・２級、療育手帳Ａ、３　精神障害者保健福祉手帳１級</t>
    <rPh sb="35" eb="37">
      <t>フクシ</t>
    </rPh>
    <rPh sb="41" eb="43">
      <t>ジギョウ</t>
    </rPh>
    <phoneticPr fontId="3"/>
  </si>
  <si>
    <t>自治体</t>
    <rPh sb="0" eb="3">
      <t>ジチタイ</t>
    </rPh>
    <phoneticPr fontId="5"/>
  </si>
  <si>
    <t>https://www.city.isesaki.lg.jp/soshiki/hukusiko/fukushi/jiritusien/2010.html</t>
  </si>
  <si>
    <t>障害福祉課自立支援係
0270-27-2753</t>
    <rPh sb="0" eb="2">
      <t>ショウガイ</t>
    </rPh>
    <rPh sb="2" eb="5">
      <t>フクシカ</t>
    </rPh>
    <rPh sb="5" eb="7">
      <t>ジリツ</t>
    </rPh>
    <rPh sb="7" eb="9">
      <t>シエン</t>
    </rPh>
    <rPh sb="9" eb="10">
      <t>カカリ</t>
    </rPh>
    <phoneticPr fontId="5"/>
  </si>
  <si>
    <t>太田市</t>
    <rPh sb="0" eb="3">
      <t>オオタシ</t>
    </rPh>
    <phoneticPr fontId="2"/>
  </si>
  <si>
    <t>デマンドバス運行事業</t>
    <rPh sb="6" eb="10">
      <t>ウンコウ</t>
    </rPh>
    <phoneticPr fontId="2"/>
  </si>
  <si>
    <t>市内在住の７０歳以上の方、７０歳未満で障害者手帳を保有している方の通院や買い物等の支援策として実施。
（ドアtoドア方式）
運行日時：月曜日～金曜日、午前7時～午後4時
利用料金：地区内200円、地区外300円</t>
  </si>
  <si>
    <t>自治体</t>
    <rPh sb="0" eb="3">
      <t>ジチタイ</t>
    </rPh>
    <phoneticPr fontId="2"/>
  </si>
  <si>
    <t>https://www.city.ota.gunma.jp/page/2270.html</t>
  </si>
  <si>
    <t>市民生活部交通対策課
0276-47-1826（直通）</t>
  </si>
  <si>
    <t>太田市買い物困難地域高齢者支援事業</t>
  </si>
  <si>
    <t xml:space="preserve">市内に居住する高齢者の日常生活において必要な買い物を、市が住民ボランティア等とともに支援して、
生活環境の向上や社会参画を促す。 </t>
  </si>
  <si>
    <t>https://www.city.ota.gunma.jp/page/1033270.html</t>
  </si>
  <si>
    <t>地域振興部木崎地区振興課0276-56-1053（直通）</t>
    <rPh sb="0" eb="2">
      <t>チイキ</t>
    </rPh>
    <rPh sb="2" eb="4">
      <t>シンコウ</t>
    </rPh>
    <rPh sb="4" eb="5">
      <t>ブ</t>
    </rPh>
    <rPh sb="5" eb="7">
      <t>キザキ</t>
    </rPh>
    <rPh sb="7" eb="9">
      <t>チク</t>
    </rPh>
    <rPh sb="9" eb="12">
      <t>シンコウカ</t>
    </rPh>
    <rPh sb="25" eb="27">
      <t>チョクツウ</t>
    </rPh>
    <phoneticPr fontId="2"/>
  </si>
  <si>
    <t>沼田市</t>
    <rPh sb="0" eb="3">
      <t>ヌマタシ</t>
    </rPh>
    <phoneticPr fontId="1"/>
  </si>
  <si>
    <t>市町村乗合バス運行事業</t>
  </si>
  <si>
    <t>デマンドバスの運行</t>
  </si>
  <si>
    <t>地域住民の移動手段確保のため、路線バス及び市内５００か所
以上に乗降場所を設置したデマンドバスを運行</t>
  </si>
  <si>
    <t>https://www.city.numata.
gunma.jp/life/kotsu/bus/
1012934.html</t>
  </si>
  <si>
    <t>企画政策課（代表：
0278-23-2111）</t>
  </si>
  <si>
    <t>タクシー料金補助事業</t>
    <rPh sb="4" eb="6">
      <t>リョウキン</t>
    </rPh>
    <rPh sb="6" eb="8">
      <t>ホジョ</t>
    </rPh>
    <rPh sb="8" eb="10">
      <t>ジギョウ</t>
    </rPh>
    <phoneticPr fontId="1"/>
  </si>
  <si>
    <t>タクシー料金補助</t>
    <rPh sb="4" eb="6">
      <t>リョウキン</t>
    </rPh>
    <rPh sb="6" eb="8">
      <t>ホジョ</t>
    </rPh>
    <phoneticPr fontId="1"/>
  </si>
  <si>
    <t>　タクシー以外の交通機関を利用することが困難な在宅の障害者等がタクシーを利用するとき、その初乗り料金を補助することにより、福祉の増進に寄与することを目的とする。
　対象者は在宅で自動車税及び軽自動車税の減免を受けていない方で一定の障害者手帳の交付を受けている方か通院介助等を必要とする在宅高齢者（非課税世帯）で介護保険の認定を受けている者
　タクシー券（運賃のうち初乗料金分）を年間最大30枚交付する。</t>
    <rPh sb="5" eb="7">
      <t>イガイ</t>
    </rPh>
    <rPh sb="8" eb="10">
      <t>コウツウ</t>
    </rPh>
    <rPh sb="10" eb="12">
      <t>キカン</t>
    </rPh>
    <rPh sb="13" eb="15">
      <t>リヨウ</t>
    </rPh>
    <rPh sb="20" eb="22">
      <t>コンナン</t>
    </rPh>
    <rPh sb="23" eb="25">
      <t>ザイタク</t>
    </rPh>
    <rPh sb="26" eb="29">
      <t>ショウガイシャ</t>
    </rPh>
    <rPh sb="29" eb="30">
      <t>トウ</t>
    </rPh>
    <rPh sb="36" eb="38">
      <t>リヨウ</t>
    </rPh>
    <rPh sb="45" eb="47">
      <t>ハツノ</t>
    </rPh>
    <rPh sb="48" eb="50">
      <t>リョウキン</t>
    </rPh>
    <rPh sb="51" eb="53">
      <t>ホジョ</t>
    </rPh>
    <rPh sb="61" eb="63">
      <t>フクシ</t>
    </rPh>
    <rPh sb="64" eb="66">
      <t>ゾウシン</t>
    </rPh>
    <rPh sb="67" eb="69">
      <t>キヨ</t>
    </rPh>
    <rPh sb="74" eb="76">
      <t>モクテキ</t>
    </rPh>
    <rPh sb="82" eb="85">
      <t>タイショウシャ</t>
    </rPh>
    <rPh sb="86" eb="88">
      <t>ザイタク</t>
    </rPh>
    <rPh sb="89" eb="93">
      <t>ジドウシャゼイ</t>
    </rPh>
    <rPh sb="93" eb="94">
      <t>オヨ</t>
    </rPh>
    <rPh sb="95" eb="99">
      <t>ケイジドウシャ</t>
    </rPh>
    <rPh sb="99" eb="100">
      <t>ゼイ</t>
    </rPh>
    <rPh sb="101" eb="103">
      <t>ゲンメン</t>
    </rPh>
    <rPh sb="104" eb="105">
      <t>ウ</t>
    </rPh>
    <rPh sb="110" eb="111">
      <t>カタ</t>
    </rPh>
    <rPh sb="112" eb="114">
      <t>イッテイ</t>
    </rPh>
    <rPh sb="115" eb="118">
      <t>ショウガイシャ</t>
    </rPh>
    <rPh sb="118" eb="120">
      <t>テチョウ</t>
    </rPh>
    <rPh sb="121" eb="123">
      <t>コウフ</t>
    </rPh>
    <rPh sb="124" eb="125">
      <t>ウ</t>
    </rPh>
    <rPh sb="129" eb="130">
      <t>カタ</t>
    </rPh>
    <rPh sb="131" eb="133">
      <t>ツウイン</t>
    </rPh>
    <rPh sb="133" eb="135">
      <t>カイジョ</t>
    </rPh>
    <rPh sb="135" eb="136">
      <t>トウ</t>
    </rPh>
    <rPh sb="137" eb="139">
      <t>ヒツヨウ</t>
    </rPh>
    <rPh sb="142" eb="144">
      <t>ザイタク</t>
    </rPh>
    <rPh sb="144" eb="147">
      <t>コウレイシャ</t>
    </rPh>
    <rPh sb="148" eb="151">
      <t>ヒカゼイ</t>
    </rPh>
    <rPh sb="151" eb="153">
      <t>セタイ</t>
    </rPh>
    <rPh sb="155" eb="157">
      <t>カイゴ</t>
    </rPh>
    <rPh sb="157" eb="159">
      <t>ホケン</t>
    </rPh>
    <rPh sb="160" eb="162">
      <t>ニンテイ</t>
    </rPh>
    <rPh sb="163" eb="164">
      <t>ウ</t>
    </rPh>
    <rPh sb="168" eb="169">
      <t>モノ</t>
    </rPh>
    <rPh sb="175" eb="176">
      <t>ケン</t>
    </rPh>
    <rPh sb="177" eb="179">
      <t>ウンチン</t>
    </rPh>
    <rPh sb="182" eb="184">
      <t>ハツノ</t>
    </rPh>
    <rPh sb="184" eb="186">
      <t>リョウキン</t>
    </rPh>
    <rPh sb="186" eb="187">
      <t>ブン</t>
    </rPh>
    <rPh sb="189" eb="191">
      <t>ネンカン</t>
    </rPh>
    <rPh sb="191" eb="193">
      <t>サイダイ</t>
    </rPh>
    <rPh sb="195" eb="196">
      <t>マイ</t>
    </rPh>
    <rPh sb="196" eb="198">
      <t>コウフ</t>
    </rPh>
    <phoneticPr fontId="1"/>
  </si>
  <si>
    <t>タクシー、バス事業者等</t>
    <rPh sb="0" eb="11">
      <t>ジギョウシャトウ</t>
    </rPh>
    <phoneticPr fontId="1"/>
  </si>
  <si>
    <t>http://www.city.numata.gunma.jp/life/ukushi/shogaisha/serice/1002487.html</t>
  </si>
  <si>
    <t>健康福祉部社会福祉課障害福祉係
0278-23-2111内線3107</t>
    <rPh sb="0" eb="2">
      <t>ケンコウ</t>
    </rPh>
    <rPh sb="2" eb="5">
      <t>フクシブ</t>
    </rPh>
    <rPh sb="5" eb="10">
      <t>シャカイフクシカ</t>
    </rPh>
    <rPh sb="10" eb="15">
      <t>ショウガイフクシカカリ</t>
    </rPh>
    <rPh sb="28" eb="30">
      <t>ナイセン</t>
    </rPh>
    <phoneticPr fontId="1"/>
  </si>
  <si>
    <t>館林市</t>
    <rPh sb="0" eb="3">
      <t>タテバヤシシ</t>
    </rPh>
    <phoneticPr fontId="1"/>
  </si>
  <si>
    <t>買物弱者サポート事業</t>
    <rPh sb="0" eb="2">
      <t>カイモノ</t>
    </rPh>
    <rPh sb="2" eb="4">
      <t>ジャクシャ</t>
    </rPh>
    <rPh sb="8" eb="10">
      <t>ジギョウ</t>
    </rPh>
    <phoneticPr fontId="1"/>
  </si>
  <si>
    <t>情報提供等</t>
    <rPh sb="0" eb="4">
      <t>ジョウホウテイキョウ</t>
    </rPh>
    <rPh sb="4" eb="5">
      <t>トウ</t>
    </rPh>
    <phoneticPr fontId="1"/>
  </si>
  <si>
    <t>移動販売事業者、商工課、行政区</t>
    <rPh sb="0" eb="2">
      <t>イドウ</t>
    </rPh>
    <rPh sb="2" eb="7">
      <t>ハンバイジギョウシャ</t>
    </rPh>
    <rPh sb="8" eb="11">
      <t>ショウコウカ</t>
    </rPh>
    <rPh sb="12" eb="15">
      <t>ギョウセイク</t>
    </rPh>
    <phoneticPr fontId="1"/>
  </si>
  <si>
    <t>無し</t>
    <rPh sb="0" eb="1">
      <t>ナ</t>
    </rPh>
    <phoneticPr fontId="1"/>
  </si>
  <si>
    <t>群馬県</t>
    <rPh sb="0" eb="3">
      <t>グンマケン</t>
    </rPh>
    <phoneticPr fontId="11"/>
  </si>
  <si>
    <t>渋川市</t>
    <rPh sb="0" eb="3">
      <t>シブカワシ</t>
    </rPh>
    <phoneticPr fontId="11"/>
  </si>
  <si>
    <t>渋川市重度心身障害者福祉ハイヤー料金助成事業</t>
  </si>
  <si>
    <t>重度心身障害者が社会生活の必要上ハイヤーを利用した場合、その料金の一部（初乗り料金）を助成する。</t>
  </si>
  <si>
    <t>https://www.city.shibukawa.lg.jp/kenkou/fukushi/syougaisya/p000416.html#hukusihaiya</t>
  </si>
  <si>
    <t>福祉部地域包括ケア課
0279-22-2359（直通）</t>
    <rPh sb="0" eb="3">
      <t>フクシブ</t>
    </rPh>
    <rPh sb="3" eb="7">
      <t>チイキホウカツ</t>
    </rPh>
    <rPh sb="9" eb="10">
      <t>カ</t>
    </rPh>
    <rPh sb="24" eb="26">
      <t>チョクツウ</t>
    </rPh>
    <phoneticPr fontId="11"/>
  </si>
  <si>
    <t>渋川市生活援助食事サービス事業</t>
    <rPh sb="0" eb="3">
      <t>シブカワシ</t>
    </rPh>
    <rPh sb="3" eb="5">
      <t>セイカツ</t>
    </rPh>
    <rPh sb="5" eb="7">
      <t>エンジョ</t>
    </rPh>
    <rPh sb="7" eb="9">
      <t>ショクジ</t>
    </rPh>
    <rPh sb="13" eb="15">
      <t>ジギョウ</t>
    </rPh>
    <phoneticPr fontId="11"/>
  </si>
  <si>
    <t>食事を作ることが困難な市内の高齢者等に対し、栄養のバラ
ンスのとれた食事を配食することを通じ、配食時における安否の確認及び孤独感の解消を図るもの</t>
  </si>
  <si>
    <t>https://www.city.shibukawa.lg.jp/kenkou/fukushi/koureisya/p002010.html#e0c4-716e-5b63-33a7-b24688a6c6f0eb1e</t>
  </si>
  <si>
    <t>福祉部高齢者安心課
0279-22-2257（直通）</t>
    <rPh sb="0" eb="3">
      <t>フクシブ</t>
    </rPh>
    <rPh sb="3" eb="6">
      <t>コウレイシャ</t>
    </rPh>
    <rPh sb="6" eb="9">
      <t>アンシンカ</t>
    </rPh>
    <phoneticPr fontId="11"/>
  </si>
  <si>
    <t>高齢者福祉バス事業</t>
  </si>
  <si>
    <t>「ユートピア赤城」「ベイシア渋川こもち店」等への交通手段として、　既存のバス路線では対応がしきれない、交通弱者である高齢者の需要に対応するため、赤城町内各地区で福祉バスを運行するもの</t>
    <rPh sb="14" eb="16">
      <t>シブカワ</t>
    </rPh>
    <rPh sb="19" eb="20">
      <t>テン</t>
    </rPh>
    <phoneticPr fontId="11"/>
  </si>
  <si>
    <t>渋川市高齢者外出支援事業</t>
    <rPh sb="0" eb="3">
      <t>シブカワシ</t>
    </rPh>
    <rPh sb="3" eb="6">
      <t>コウレイシャ</t>
    </rPh>
    <rPh sb="6" eb="8">
      <t>ガイシュツ</t>
    </rPh>
    <rPh sb="8" eb="10">
      <t>シエン</t>
    </rPh>
    <rPh sb="10" eb="12">
      <t>ジギョウ</t>
    </rPh>
    <phoneticPr fontId="15"/>
  </si>
  <si>
    <t>75歳以上で運転免許証を有しない人に対し「高齢者タクシー利用券（1枚500円分）」を48枚交付。
※タクシー料金を超えない範囲内で1人1回６枚まで使用可</t>
    <rPh sb="2" eb="3">
      <t>サイ</t>
    </rPh>
    <rPh sb="3" eb="5">
      <t>イジョウ</t>
    </rPh>
    <rPh sb="6" eb="8">
      <t>ウンテン</t>
    </rPh>
    <rPh sb="8" eb="11">
      <t>メンキョショウ</t>
    </rPh>
    <rPh sb="12" eb="13">
      <t>ユウ</t>
    </rPh>
    <rPh sb="16" eb="17">
      <t>ヒト</t>
    </rPh>
    <rPh sb="18" eb="19">
      <t>タイ</t>
    </rPh>
    <rPh sb="21" eb="24">
      <t>コウレイシャ</t>
    </rPh>
    <rPh sb="45" eb="47">
      <t>コウフ</t>
    </rPh>
    <phoneticPr fontId="15"/>
  </si>
  <si>
    <t>https://www.city.shibukawa.lg.jp/kurashi/koutsuu/koukyoukoutsuu/p006535.html</t>
  </si>
  <si>
    <t>建設交通部交通政策課
0279-22-2264（直通）</t>
    <rPh sb="0" eb="2">
      <t>ケンセツ</t>
    </rPh>
    <rPh sb="2" eb="5">
      <t>コウツウブ</t>
    </rPh>
    <rPh sb="5" eb="7">
      <t>コウツウ</t>
    </rPh>
    <rPh sb="7" eb="10">
      <t>セイサクカ</t>
    </rPh>
    <rPh sb="24" eb="26">
      <t>チョクツウ</t>
    </rPh>
    <phoneticPr fontId="15"/>
  </si>
  <si>
    <t>しぶかわ宅配サービス店ガイド</t>
  </si>
  <si>
    <t>市内で食料品や日用品、燃料などを取り扱う店舗を紹介する「しぶかわ宅配サービス店ガイド」を作成し、市役所窓口での配布や市HPでの公開をするもの</t>
  </si>
  <si>
    <t>https://www.city.shibukawa.lg.jp/sangyou/sangyou/syougyou/p001977.html</t>
  </si>
  <si>
    <t>藤岡市</t>
    <rPh sb="0" eb="3">
      <t>フジオカシ</t>
    </rPh>
    <phoneticPr fontId="1"/>
  </si>
  <si>
    <t>車両貸出事業</t>
    <rPh sb="0" eb="6">
      <t>シャリョウカシダシジギョウ</t>
    </rPh>
    <phoneticPr fontId="1"/>
  </si>
  <si>
    <t>藤岡市社会福祉協議会に登録された団体若しくは個人ボランティアへ車両の貸し出しを行う。</t>
    <rPh sb="0" eb="3">
      <t>フジオカシ</t>
    </rPh>
    <rPh sb="3" eb="10">
      <t>シャカイフクシキョウギカイ</t>
    </rPh>
    <rPh sb="11" eb="13">
      <t>トウロク</t>
    </rPh>
    <rPh sb="16" eb="18">
      <t>ダンタイ</t>
    </rPh>
    <rPh sb="18" eb="19">
      <t>モ</t>
    </rPh>
    <rPh sb="22" eb="24">
      <t>コジン</t>
    </rPh>
    <rPh sb="31" eb="33">
      <t>シャリョウ</t>
    </rPh>
    <rPh sb="34" eb="35">
      <t>カ</t>
    </rPh>
    <rPh sb="36" eb="37">
      <t>ダ</t>
    </rPh>
    <rPh sb="39" eb="40">
      <t>オコナ</t>
    </rPh>
    <phoneticPr fontId="1"/>
  </si>
  <si>
    <t>社会福祉協議会</t>
    <rPh sb="0" eb="7">
      <t>シャカイフクシキョウギカイ</t>
    </rPh>
    <phoneticPr fontId="1"/>
  </si>
  <si>
    <t>https://www.fuji5647.jp/rental</t>
  </si>
  <si>
    <t>高齢者自立センター
ホームヘルプ事業（訪問型）</t>
    <rPh sb="0" eb="3">
      <t>コウレイシャ</t>
    </rPh>
    <rPh sb="3" eb="5">
      <t>ジリツ</t>
    </rPh>
    <rPh sb="16" eb="18">
      <t>ジギョウ</t>
    </rPh>
    <rPh sb="19" eb="22">
      <t>ホウモンガタ</t>
    </rPh>
    <phoneticPr fontId="1"/>
  </si>
  <si>
    <t>申し込みを受けた利用者のご自宅へ伺い、調理・掃除・買い物などの家事援助や健康状態の見守りを行います。</t>
    <rPh sb="0" eb="1">
      <t>モウ</t>
    </rPh>
    <rPh sb="2" eb="3">
      <t>コ</t>
    </rPh>
    <rPh sb="5" eb="6">
      <t>ウ</t>
    </rPh>
    <rPh sb="8" eb="11">
      <t>リヨウシャ</t>
    </rPh>
    <rPh sb="13" eb="15">
      <t>ジタク</t>
    </rPh>
    <rPh sb="16" eb="17">
      <t>ウカガ</t>
    </rPh>
    <rPh sb="19" eb="21">
      <t>チョウリ</t>
    </rPh>
    <rPh sb="22" eb="24">
      <t>ソウジ</t>
    </rPh>
    <rPh sb="25" eb="26">
      <t>カ</t>
    </rPh>
    <rPh sb="27" eb="28">
      <t>モノ</t>
    </rPh>
    <rPh sb="31" eb="35">
      <t>カジエンジョ</t>
    </rPh>
    <rPh sb="36" eb="40">
      <t>ケンコウジョウタイ</t>
    </rPh>
    <rPh sb="41" eb="43">
      <t>ミマモ</t>
    </rPh>
    <rPh sb="45" eb="46">
      <t>オコナ</t>
    </rPh>
    <phoneticPr fontId="1"/>
  </si>
  <si>
    <t>https://www.fuji5647.jp/independence</t>
  </si>
  <si>
    <t>総務課在宅福祉係
0274-22-6478</t>
    <rPh sb="0" eb="3">
      <t>ソウムカ</t>
    </rPh>
    <rPh sb="3" eb="8">
      <t>ザイタクフクシカカリ</t>
    </rPh>
    <phoneticPr fontId="1"/>
  </si>
  <si>
    <t>多野藤岡広域市町村圏振興整備組合</t>
    <rPh sb="0" eb="16">
      <t>タノフジオカコウイキシチョウソンケンシンコウセイビクミアイ</t>
    </rPh>
    <phoneticPr fontId="1"/>
  </si>
  <si>
    <t>運転免許証自主返納者に対する割引制度</t>
    <rPh sb="0" eb="5">
      <t>ウンテンメンキョショウ</t>
    </rPh>
    <rPh sb="5" eb="7">
      <t>ジシュ</t>
    </rPh>
    <rPh sb="7" eb="10">
      <t>ヘンノウシャ</t>
    </rPh>
    <rPh sb="11" eb="12">
      <t>タイ</t>
    </rPh>
    <rPh sb="14" eb="18">
      <t>ワリビキセイド</t>
    </rPh>
    <phoneticPr fontId="1"/>
  </si>
  <si>
    <t>多野藤岡地域代替バス「奥多野線」乗車時（運賃支払い時）に、運転経歴証明書を提示することで運賃の半額を割引く制度。
対象者：管内在住者で運転経歴証明書の交付を受けた者（年齢制限無）
※管内とは、藤岡市・上野村・神流町・高崎市新町</t>
    <rPh sb="0" eb="2">
      <t>タノ</t>
    </rPh>
    <rPh sb="2" eb="3">
      <t>フジ</t>
    </rPh>
    <rPh sb="3" eb="4">
      <t>オカ</t>
    </rPh>
    <rPh sb="4" eb="6">
      <t>チイキ</t>
    </rPh>
    <rPh sb="6" eb="8">
      <t>ダイタイ</t>
    </rPh>
    <rPh sb="11" eb="12">
      <t>オク</t>
    </rPh>
    <rPh sb="12" eb="14">
      <t>タノ</t>
    </rPh>
    <rPh sb="14" eb="15">
      <t>セン</t>
    </rPh>
    <rPh sb="16" eb="18">
      <t>ジョウシャ</t>
    </rPh>
    <rPh sb="18" eb="19">
      <t>ジ</t>
    </rPh>
    <rPh sb="20" eb="22">
      <t>ウンチン</t>
    </rPh>
    <rPh sb="22" eb="24">
      <t>シハライ</t>
    </rPh>
    <rPh sb="25" eb="26">
      <t>ジ</t>
    </rPh>
    <rPh sb="29" eb="31">
      <t>ウンテン</t>
    </rPh>
    <rPh sb="31" eb="33">
      <t>ケイレキ</t>
    </rPh>
    <rPh sb="33" eb="36">
      <t>ショウメイショ</t>
    </rPh>
    <rPh sb="37" eb="39">
      <t>テイジ</t>
    </rPh>
    <rPh sb="44" eb="46">
      <t>ウンチン</t>
    </rPh>
    <rPh sb="47" eb="49">
      <t>ハンガク</t>
    </rPh>
    <rPh sb="50" eb="51">
      <t>ワ</t>
    </rPh>
    <rPh sb="51" eb="52">
      <t>ヒ</t>
    </rPh>
    <rPh sb="53" eb="55">
      <t>セイド</t>
    </rPh>
    <rPh sb="57" eb="60">
      <t>タイショウシャ</t>
    </rPh>
    <rPh sb="61" eb="63">
      <t>カンナイ</t>
    </rPh>
    <rPh sb="63" eb="66">
      <t>ザイジュウシャ</t>
    </rPh>
    <rPh sb="67" eb="69">
      <t>ウンテン</t>
    </rPh>
    <rPh sb="69" eb="71">
      <t>ケイレキ</t>
    </rPh>
    <rPh sb="71" eb="74">
      <t>ショウメイショ</t>
    </rPh>
    <rPh sb="75" eb="77">
      <t>コウフ</t>
    </rPh>
    <rPh sb="78" eb="79">
      <t>ウ</t>
    </rPh>
    <rPh sb="81" eb="82">
      <t>モノ</t>
    </rPh>
    <rPh sb="83" eb="85">
      <t>ネンレイ</t>
    </rPh>
    <rPh sb="85" eb="87">
      <t>セイゲン</t>
    </rPh>
    <rPh sb="87" eb="88">
      <t>ナシ</t>
    </rPh>
    <rPh sb="91" eb="93">
      <t>カンナイ</t>
    </rPh>
    <rPh sb="96" eb="99">
      <t>フジオカシ</t>
    </rPh>
    <rPh sb="100" eb="102">
      <t>ウエノ</t>
    </rPh>
    <rPh sb="102" eb="103">
      <t>ムラ</t>
    </rPh>
    <rPh sb="104" eb="107">
      <t>カンナマチ</t>
    </rPh>
    <rPh sb="108" eb="111">
      <t>タカサキシ</t>
    </rPh>
    <rPh sb="111" eb="113">
      <t>シンマチ</t>
    </rPh>
    <phoneticPr fontId="3"/>
  </si>
  <si>
    <t>バス事業者</t>
    <rPh sb="2" eb="5">
      <t>ジギョウシャ</t>
    </rPh>
    <phoneticPr fontId="3"/>
  </si>
  <si>
    <t>http://www8.wind.ne.jp/tanofujiokakouiki/koutu/05_menkyohennou.html</t>
  </si>
  <si>
    <t>富岡市</t>
    <rPh sb="0" eb="3">
      <t>トミオカシ</t>
    </rPh>
    <phoneticPr fontId="1"/>
  </si>
  <si>
    <t>乗合タクシー「愛タク」運行</t>
  </si>
  <si>
    <t>買物弱者の支援と位置付けた事業ではないが、指定の停留所間を事前予約（電話、スマートフォンアプリ、LINE）で運行する乗合タクシーに補助金を支出している。停留所は、スーパー、医療機関、公共施設、地区の公会堂等に設置しており、市民は１乗車100円で利用できる。</t>
  </si>
  <si>
    <t>タクシー、バス事業者等</t>
    <rPh sb="7" eb="11">
      <t>ジギョウシャトウ</t>
    </rPh>
    <phoneticPr fontId="1"/>
  </si>
  <si>
    <t>https://www.city.tomioka.lg.jp/www/contents/1555568319243/index.html</t>
  </si>
  <si>
    <t>企画課
0274-62-1511（内線1228）</t>
    <rPh sb="0" eb="3">
      <t>キカクカ</t>
    </rPh>
    <rPh sb="17" eb="19">
      <t>ナイセン</t>
    </rPh>
    <phoneticPr fontId="1"/>
  </si>
  <si>
    <t>有償ボランティア「愛サポ」訪問事業</t>
    <rPh sb="0" eb="2">
      <t>ユウショウ</t>
    </rPh>
    <rPh sb="9" eb="10">
      <t>アイ</t>
    </rPh>
    <rPh sb="13" eb="17">
      <t>ホウモンジギョウ</t>
    </rPh>
    <phoneticPr fontId="1"/>
  </si>
  <si>
    <t>シルバー人材センターのボランティア会員が見守り活動も兼ねて高齢者の自宅を訪問し、買物代行を含む日常生活の困りごとをお手伝いするサービス</t>
    <rPh sb="4" eb="6">
      <t>ジンザイ</t>
    </rPh>
    <rPh sb="17" eb="19">
      <t>カイイン</t>
    </rPh>
    <rPh sb="20" eb="22">
      <t>ミマモ</t>
    </rPh>
    <rPh sb="23" eb="25">
      <t>カツドウ</t>
    </rPh>
    <rPh sb="26" eb="27">
      <t>カ</t>
    </rPh>
    <rPh sb="29" eb="32">
      <t>コウレイシャ</t>
    </rPh>
    <rPh sb="33" eb="35">
      <t>ジタク</t>
    </rPh>
    <rPh sb="36" eb="38">
      <t>ホウモン</t>
    </rPh>
    <rPh sb="40" eb="42">
      <t>カイモノ</t>
    </rPh>
    <rPh sb="42" eb="44">
      <t>ダイコウ</t>
    </rPh>
    <rPh sb="45" eb="46">
      <t>フク</t>
    </rPh>
    <rPh sb="47" eb="51">
      <t>ニチジョウセイカツ</t>
    </rPh>
    <rPh sb="52" eb="53">
      <t>コマ</t>
    </rPh>
    <rPh sb="58" eb="60">
      <t>テツダ</t>
    </rPh>
    <phoneticPr fontId="1"/>
  </si>
  <si>
    <t>https://www.city.tomioka.lg.jp/www/contents/1682647787522/index.html</t>
  </si>
  <si>
    <t>高齢介護課高齢福祉係
0274-62-1511（内線1155）</t>
    <rPh sb="0" eb="5">
      <t>コウレイカイゴカ</t>
    </rPh>
    <rPh sb="5" eb="10">
      <t>コウレイフクシカカリ</t>
    </rPh>
    <rPh sb="24" eb="26">
      <t>ナイセン</t>
    </rPh>
    <phoneticPr fontId="1"/>
  </si>
  <si>
    <t>配食サービス事業</t>
  </si>
  <si>
    <t>食事の準備が困難な高齢者に、食事（昼食）を自宅に配達するとともに、配達時に高齢者の安否確認を行う。</t>
  </si>
  <si>
    <t>https://www.city.tomioka.lg.jp/www/contents/1580190256693/index.html#section1</t>
  </si>
  <si>
    <t>高齢介護課地域包括支援係
(富岡市地域包括支援ｾﾝﾀｰ）
0274-64-8213</t>
  </si>
  <si>
    <t>群馬県</t>
    <rPh sb="0" eb="3">
      <t>グンマケン</t>
    </rPh>
    <phoneticPr fontId="14"/>
  </si>
  <si>
    <t>安中市</t>
    <rPh sb="0" eb="3">
      <t>アンナカシ</t>
    </rPh>
    <phoneticPr fontId="14"/>
  </si>
  <si>
    <t>配食支援事業</t>
  </si>
  <si>
    <t>ひとり暮らしの高齢者（65歳以上）等に対し、昼食の配食サービスを行うことにより、良好な健康状態の維持・向上を図るとともに、安否確認を行っている。</t>
  </si>
  <si>
    <t>委託事業者</t>
    <rPh sb="0" eb="2">
      <t>イタク</t>
    </rPh>
    <rPh sb="2" eb="4">
      <t>ジギョウ</t>
    </rPh>
    <rPh sb="4" eb="5">
      <t>シャ</t>
    </rPh>
    <phoneticPr fontId="15"/>
  </si>
  <si>
    <t>https://www.city.annaka.lg.jp/page/1935.html</t>
  </si>
  <si>
    <t>保険福祉部高齢者支援課長寿支援係
027-382-1111(内線1181)</t>
    <rPh sb="0" eb="2">
      <t>ホケン</t>
    </rPh>
    <rPh sb="2" eb="4">
      <t>フクシ</t>
    </rPh>
    <rPh sb="4" eb="5">
      <t>ブ</t>
    </rPh>
    <rPh sb="5" eb="8">
      <t>コウレイシャ</t>
    </rPh>
    <rPh sb="8" eb="10">
      <t>シエン</t>
    </rPh>
    <rPh sb="10" eb="11">
      <t>カ</t>
    </rPh>
    <rPh sb="11" eb="13">
      <t>チョウジュ</t>
    </rPh>
    <rPh sb="13" eb="15">
      <t>シエン</t>
    </rPh>
    <rPh sb="15" eb="16">
      <t>カカリ</t>
    </rPh>
    <rPh sb="30" eb="32">
      <t>ナイセン</t>
    </rPh>
    <phoneticPr fontId="15"/>
  </si>
  <si>
    <t>タクシー料金補助</t>
  </si>
  <si>
    <t>交通弱者等がタクシーを利用した場合、その料金の一部を補助する。</t>
  </si>
  <si>
    <t>市で登録されているタクシー会社</t>
    <rPh sb="0" eb="1">
      <t>シ</t>
    </rPh>
    <rPh sb="2" eb="4">
      <t>トウロク</t>
    </rPh>
    <rPh sb="13" eb="15">
      <t>カイシャ</t>
    </rPh>
    <phoneticPr fontId="15"/>
  </si>
  <si>
    <t>https://www.city.annaka.lg.jp/page/1909.html</t>
  </si>
  <si>
    <t>保険福祉部高齢者支援課長寿支援係
027-382-1111(内線1181)</t>
    <rPh sb="0" eb="2">
      <t>ホケン</t>
    </rPh>
    <rPh sb="2" eb="4">
      <t>フクシ</t>
    </rPh>
    <rPh sb="4" eb="5">
      <t>ブ</t>
    </rPh>
    <rPh sb="5" eb="8">
      <t>コウレイシャ</t>
    </rPh>
    <rPh sb="8" eb="10">
      <t>シエン</t>
    </rPh>
    <rPh sb="10" eb="11">
      <t>カ</t>
    </rPh>
    <rPh sb="11" eb="13">
      <t>チョウジュ</t>
    </rPh>
    <rPh sb="13" eb="15">
      <t>シエン</t>
    </rPh>
    <rPh sb="15" eb="16">
      <t>カカリ</t>
    </rPh>
    <phoneticPr fontId="15"/>
  </si>
  <si>
    <t>みどり市</t>
    <rPh sb="3" eb="4">
      <t>シ</t>
    </rPh>
    <phoneticPr fontId="2"/>
  </si>
  <si>
    <t>新田みどり農業協同組合・みどり市連携協力事業</t>
    <rPh sb="0" eb="2">
      <t>ニッタ</t>
    </rPh>
    <rPh sb="5" eb="7">
      <t>ノウギョウ</t>
    </rPh>
    <rPh sb="7" eb="9">
      <t>キョウドウ</t>
    </rPh>
    <rPh sb="9" eb="11">
      <t>クミアイ</t>
    </rPh>
    <rPh sb="15" eb="16">
      <t>シ</t>
    </rPh>
    <rPh sb="16" eb="18">
      <t>レンケイ</t>
    </rPh>
    <rPh sb="18" eb="20">
      <t>キョウリョク</t>
    </rPh>
    <rPh sb="20" eb="22">
      <t>ジギョウ</t>
    </rPh>
    <phoneticPr fontId="21"/>
  </si>
  <si>
    <t>包括連携協力事業としてJAにったみどりが実施していた移動販売が廃止となり、令和2年度からは電話による食材宅配事業に切り替えて実施。</t>
    <rPh sb="0" eb="2">
      <t>ホウカツ</t>
    </rPh>
    <rPh sb="2" eb="4">
      <t>レンケイ</t>
    </rPh>
    <rPh sb="4" eb="6">
      <t>キョウリョク</t>
    </rPh>
    <rPh sb="6" eb="8">
      <t>ジギョウ</t>
    </rPh>
    <rPh sb="20" eb="22">
      <t>ジッシ</t>
    </rPh>
    <rPh sb="26" eb="28">
      <t>イドウ</t>
    </rPh>
    <rPh sb="28" eb="30">
      <t>ハンバイ</t>
    </rPh>
    <rPh sb="31" eb="33">
      <t>ハイシ</t>
    </rPh>
    <rPh sb="37" eb="39">
      <t>レイワ</t>
    </rPh>
    <rPh sb="40" eb="42">
      <t>ネンド</t>
    </rPh>
    <rPh sb="45" eb="47">
      <t>デンワ</t>
    </rPh>
    <rPh sb="50" eb="52">
      <t>ショクザイ</t>
    </rPh>
    <rPh sb="52" eb="54">
      <t>タクハイ</t>
    </rPh>
    <rPh sb="54" eb="56">
      <t>ジギョウ</t>
    </rPh>
    <rPh sb="57" eb="58">
      <t>キ</t>
    </rPh>
    <rPh sb="59" eb="60">
      <t>カ</t>
    </rPh>
    <rPh sb="62" eb="64">
      <t>ジッシ</t>
    </rPh>
    <phoneticPr fontId="21"/>
  </si>
  <si>
    <t>新田みどり農業協同組合</t>
    <rPh sb="0" eb="2">
      <t>ニッタ</t>
    </rPh>
    <rPh sb="5" eb="7">
      <t>ノウギョウ</t>
    </rPh>
    <rPh sb="7" eb="9">
      <t>キョウドウ</t>
    </rPh>
    <rPh sb="9" eb="11">
      <t>クミアイ</t>
    </rPh>
    <phoneticPr fontId="1"/>
  </si>
  <si>
    <t>https://www.city.midori.gunma.jp/shisei/1001660/1001852/1003115.html</t>
  </si>
  <si>
    <t>交通空白地有償運送事業</t>
    <rPh sb="0" eb="2">
      <t>コウツウ</t>
    </rPh>
    <rPh sb="2" eb="5">
      <t>クウハクチ</t>
    </rPh>
    <rPh sb="5" eb="7">
      <t>ユウショウ</t>
    </rPh>
    <rPh sb="7" eb="9">
      <t>ウンソウ</t>
    </rPh>
    <rPh sb="9" eb="11">
      <t>ジギョウ</t>
    </rPh>
    <phoneticPr fontId="1"/>
  </si>
  <si>
    <t>みどり市東町内にお住まいで、買い物など日常生活の移動にお困りの方を支援するため、交通空白地有償運送を行う事業者に対し補助金を交付。</t>
    <rPh sb="60" eb="61">
      <t>キン</t>
    </rPh>
    <rPh sb="62" eb="64">
      <t>コウフ</t>
    </rPh>
    <phoneticPr fontId="1"/>
  </si>
  <si>
    <t>https://www.city.midori.gunma.jp/kurashi/1001625/1002144.html</t>
  </si>
  <si>
    <t>東支所 東市民生活課
TEL：0277-76-0984</t>
  </si>
  <si>
    <t>榛東村</t>
    <rPh sb="0" eb="3">
      <t>シントウムラ</t>
    </rPh>
    <phoneticPr fontId="1"/>
  </si>
  <si>
    <t>運転免許証返納者支援事業</t>
    <rPh sb="0" eb="2">
      <t>ウンテン</t>
    </rPh>
    <rPh sb="2" eb="4">
      <t>メンキョ</t>
    </rPh>
    <rPh sb="4" eb="5">
      <t>ショウ</t>
    </rPh>
    <rPh sb="5" eb="7">
      <t>ヘンノウ</t>
    </rPh>
    <rPh sb="7" eb="8">
      <t>シャ</t>
    </rPh>
    <rPh sb="8" eb="10">
      <t>シエン</t>
    </rPh>
    <rPh sb="10" eb="12">
      <t>ジギョウ</t>
    </rPh>
    <phoneticPr fontId="1"/>
  </si>
  <si>
    <t>助成金または交通費の交付を行う</t>
    <rPh sb="0" eb="3">
      <t>ジョセイキン</t>
    </rPh>
    <rPh sb="6" eb="9">
      <t>コウツウヒ</t>
    </rPh>
    <rPh sb="10" eb="12">
      <t>コウフ</t>
    </rPh>
    <rPh sb="13" eb="14">
      <t>オコナ</t>
    </rPh>
    <phoneticPr fontId="1"/>
  </si>
  <si>
    <t>買物弱者と支援と位置付けた事業ではないが、運転免許証を自主返納した65歳以上の高齢者(返納後1年以内)に対し、助成金(10,000円)又は福祉タクシー券(15,000円分)のいずれかの支援を実施するもの。</t>
    <rPh sb="0" eb="1">
      <t>カ</t>
    </rPh>
    <rPh sb="1" eb="2">
      <t>モノ</t>
    </rPh>
    <rPh sb="2" eb="4">
      <t>ジャクシャ</t>
    </rPh>
    <rPh sb="5" eb="7">
      <t>シエン</t>
    </rPh>
    <rPh sb="8" eb="10">
      <t>イチ</t>
    </rPh>
    <rPh sb="10" eb="11">
      <t>ツ</t>
    </rPh>
    <rPh sb="13" eb="15">
      <t>ジギョウ</t>
    </rPh>
    <rPh sb="21" eb="23">
      <t>ウンテン</t>
    </rPh>
    <rPh sb="23" eb="26">
      <t>メンキョショウ</t>
    </rPh>
    <rPh sb="27" eb="29">
      <t>ジシュ</t>
    </rPh>
    <rPh sb="29" eb="31">
      <t>ヘンノウ</t>
    </rPh>
    <rPh sb="35" eb="36">
      <t>サイ</t>
    </rPh>
    <rPh sb="36" eb="38">
      <t>イジョウ</t>
    </rPh>
    <rPh sb="39" eb="42">
      <t>コウレイシャ</t>
    </rPh>
    <rPh sb="43" eb="45">
      <t>ヘンノウ</t>
    </rPh>
    <rPh sb="45" eb="46">
      <t>ゴ</t>
    </rPh>
    <rPh sb="47" eb="48">
      <t>ネン</t>
    </rPh>
    <rPh sb="48" eb="50">
      <t>イナイ</t>
    </rPh>
    <rPh sb="52" eb="53">
      <t>タイ</t>
    </rPh>
    <rPh sb="55" eb="57">
      <t>ジョセイ</t>
    </rPh>
    <rPh sb="57" eb="58">
      <t>キン</t>
    </rPh>
    <rPh sb="65" eb="66">
      <t>エン</t>
    </rPh>
    <rPh sb="67" eb="68">
      <t>マタ</t>
    </rPh>
    <rPh sb="69" eb="71">
      <t>フクシ</t>
    </rPh>
    <rPh sb="75" eb="76">
      <t>ケン</t>
    </rPh>
    <rPh sb="83" eb="84">
      <t>エン</t>
    </rPh>
    <rPh sb="84" eb="85">
      <t>ブン</t>
    </rPh>
    <rPh sb="92" eb="94">
      <t>シエン</t>
    </rPh>
    <rPh sb="95" eb="97">
      <t>ジッシ</t>
    </rPh>
    <phoneticPr fontId="1"/>
  </si>
  <si>
    <t>https://www.vill.shinto.gunma.jp/life/100085/000190/000194/p000037.html</t>
  </si>
  <si>
    <t>総務課
防災交通係
0279-26-2195(課直通)</t>
    <rPh sb="0" eb="3">
      <t>ソウムカ</t>
    </rPh>
    <rPh sb="4" eb="6">
      <t>ボウサイ</t>
    </rPh>
    <rPh sb="6" eb="8">
      <t>コウツウ</t>
    </rPh>
    <rPh sb="8" eb="9">
      <t>カカリ</t>
    </rPh>
    <rPh sb="23" eb="24">
      <t>カ</t>
    </rPh>
    <rPh sb="24" eb="26">
      <t>チョクツウ</t>
    </rPh>
    <phoneticPr fontId="1"/>
  </si>
  <si>
    <t>福祉タクシー利用補助金交付事業</t>
    <rPh sb="0" eb="2">
      <t>フクシ</t>
    </rPh>
    <rPh sb="6" eb="8">
      <t>リヨウ</t>
    </rPh>
    <rPh sb="8" eb="11">
      <t>ホジョキン</t>
    </rPh>
    <rPh sb="11" eb="13">
      <t>コウフ</t>
    </rPh>
    <rPh sb="13" eb="15">
      <t>ジギョウ</t>
    </rPh>
    <phoneticPr fontId="1"/>
  </si>
  <si>
    <t>買物弱者の支援と位置付けた事業ではないが、タクシー以外の交通機関を利用することが困難な高齢者や心身障害者等に対し、タクシーを利用した際の料金の一部を補助する事業を実施するもの。(タクシーの利用券の交付)</t>
    <rPh sb="0" eb="1">
      <t>カ</t>
    </rPh>
    <rPh sb="1" eb="2">
      <t>モノ</t>
    </rPh>
    <rPh sb="2" eb="4">
      <t>ジャクシャ</t>
    </rPh>
    <rPh sb="5" eb="7">
      <t>シエン</t>
    </rPh>
    <rPh sb="8" eb="10">
      <t>イチ</t>
    </rPh>
    <rPh sb="10" eb="11">
      <t>ツ</t>
    </rPh>
    <rPh sb="13" eb="15">
      <t>ジギョウ</t>
    </rPh>
    <rPh sb="25" eb="27">
      <t>イガイ</t>
    </rPh>
    <rPh sb="28" eb="30">
      <t>コウツウ</t>
    </rPh>
    <rPh sb="30" eb="32">
      <t>キカン</t>
    </rPh>
    <rPh sb="33" eb="35">
      <t>リヨウ</t>
    </rPh>
    <rPh sb="40" eb="42">
      <t>コンナン</t>
    </rPh>
    <rPh sb="43" eb="46">
      <t>コウレイシャ</t>
    </rPh>
    <rPh sb="47" eb="49">
      <t>シンシン</t>
    </rPh>
    <rPh sb="49" eb="51">
      <t>ショウガイ</t>
    </rPh>
    <rPh sb="51" eb="52">
      <t>シャ</t>
    </rPh>
    <rPh sb="52" eb="53">
      <t>トウ</t>
    </rPh>
    <rPh sb="54" eb="55">
      <t>タイ</t>
    </rPh>
    <rPh sb="62" eb="64">
      <t>リヨウ</t>
    </rPh>
    <rPh sb="66" eb="67">
      <t>サイ</t>
    </rPh>
    <rPh sb="68" eb="70">
      <t>リョウキン</t>
    </rPh>
    <rPh sb="71" eb="73">
      <t>イチブ</t>
    </rPh>
    <rPh sb="74" eb="76">
      <t>ホジョ</t>
    </rPh>
    <rPh sb="78" eb="80">
      <t>ジギョウ</t>
    </rPh>
    <rPh sb="81" eb="83">
      <t>ジッシ</t>
    </rPh>
    <rPh sb="94" eb="97">
      <t>リヨウケン</t>
    </rPh>
    <rPh sb="98" eb="100">
      <t>コウフ</t>
    </rPh>
    <phoneticPr fontId="1"/>
  </si>
  <si>
    <t>http://www.vill.shinto.gunma.jp/helth/00443/p000155.html</t>
  </si>
  <si>
    <t>住民生活課
社会福祉係
0279-26-2494(課直通)</t>
    <rPh sb="0" eb="2">
      <t>ジュウミン</t>
    </rPh>
    <rPh sb="2" eb="4">
      <t>セイカツ</t>
    </rPh>
    <rPh sb="4" eb="5">
      <t>カ</t>
    </rPh>
    <rPh sb="6" eb="8">
      <t>シャカイ</t>
    </rPh>
    <rPh sb="8" eb="10">
      <t>フクシ</t>
    </rPh>
    <rPh sb="10" eb="11">
      <t>カカリ</t>
    </rPh>
    <rPh sb="25" eb="26">
      <t>カ</t>
    </rPh>
    <rPh sb="26" eb="28">
      <t>チョクツウ</t>
    </rPh>
    <phoneticPr fontId="1"/>
  </si>
  <si>
    <t>吉岡町</t>
    <rPh sb="0" eb="3">
      <t>ヨシオカマチ</t>
    </rPh>
    <phoneticPr fontId="14"/>
  </si>
  <si>
    <t>吉岡町タクシー運賃等助成事業</t>
    <rPh sb="0" eb="3">
      <t>ヨシオカマチ</t>
    </rPh>
    <rPh sb="7" eb="9">
      <t>ウンチン</t>
    </rPh>
    <rPh sb="9" eb="10">
      <t>トウ</t>
    </rPh>
    <rPh sb="10" eb="12">
      <t>ジョセイ</t>
    </rPh>
    <rPh sb="12" eb="14">
      <t>ジギョウ</t>
    </rPh>
    <phoneticPr fontId="14"/>
  </si>
  <si>
    <t>高齢者や障がい者がタクシーを利用する際に支払う運賃等を一部助成することにより、タクシーを活用した外出機会の創出を図り、日常生活の利便性の向上に資するもの。</t>
  </si>
  <si>
    <t>https://www.town.yoshioka.gunma.jp/kurashi/kotsu/kotsu/group_taxi.html</t>
  </si>
  <si>
    <t>企画財政課　企画室
0279-26-2241</t>
    <rPh sb="0" eb="2">
      <t>キカク</t>
    </rPh>
    <rPh sb="2" eb="5">
      <t>ザイセイカ</t>
    </rPh>
    <rPh sb="6" eb="9">
      <t>キカクシツ</t>
    </rPh>
    <phoneticPr fontId="14"/>
  </si>
  <si>
    <t>吉岡町高齢者ICカード乗車券の利用に係る運賃助成事業</t>
    <rPh sb="0" eb="3">
      <t>ヨシオカマチ</t>
    </rPh>
    <rPh sb="3" eb="6">
      <t>コウレイシャ</t>
    </rPh>
    <rPh sb="11" eb="14">
      <t>ジョウシャケン</t>
    </rPh>
    <rPh sb="15" eb="17">
      <t>リヨウ</t>
    </rPh>
    <rPh sb="18" eb="19">
      <t>カカ</t>
    </rPh>
    <rPh sb="20" eb="22">
      <t>ウンチン</t>
    </rPh>
    <rPh sb="22" eb="24">
      <t>ジョセイ</t>
    </rPh>
    <rPh sb="24" eb="26">
      <t>ジギョウ</t>
    </rPh>
    <phoneticPr fontId="14"/>
  </si>
  <si>
    <t>ICカード乗車券を用いて乗合バスを利用した高齢者に対して運賃の一部を助成し、乗合バスの利用促進と高齢者の福祉の向上を図るもの。</t>
  </si>
  <si>
    <t>https://www.town.yoshioka.gunma.jp/kurashi/kotsu/kotsu/post_179.html</t>
  </si>
  <si>
    <t>高齢者等買い物代行事業</t>
    <rPh sb="0" eb="3">
      <t>コウレイシャ</t>
    </rPh>
    <rPh sb="3" eb="4">
      <t>トウ</t>
    </rPh>
    <rPh sb="4" eb="5">
      <t>カ</t>
    </rPh>
    <rPh sb="6" eb="7">
      <t>モノ</t>
    </rPh>
    <rPh sb="7" eb="9">
      <t>ダイコウ</t>
    </rPh>
    <rPh sb="9" eb="11">
      <t>ジギョウ</t>
    </rPh>
    <phoneticPr fontId="14"/>
  </si>
  <si>
    <t>運転免許証の返納や心身機能の衰弱による外出困難等の理由により、買い物が困難な状態にある世帯に対して買い物を代行するもの。</t>
    <rPh sb="0" eb="2">
      <t>ウンテン</t>
    </rPh>
    <rPh sb="2" eb="5">
      <t>メンキョショウ</t>
    </rPh>
    <rPh sb="6" eb="8">
      <t>ヘンノウ</t>
    </rPh>
    <rPh sb="9" eb="11">
      <t>シンシン</t>
    </rPh>
    <rPh sb="11" eb="13">
      <t>キノウ</t>
    </rPh>
    <rPh sb="14" eb="16">
      <t>スイジャク</t>
    </rPh>
    <rPh sb="19" eb="21">
      <t>ガイシュツ</t>
    </rPh>
    <rPh sb="21" eb="23">
      <t>コンナン</t>
    </rPh>
    <rPh sb="23" eb="24">
      <t>トウ</t>
    </rPh>
    <rPh sb="25" eb="27">
      <t>リユウ</t>
    </rPh>
    <rPh sb="31" eb="32">
      <t>カ</t>
    </rPh>
    <rPh sb="33" eb="34">
      <t>モノ</t>
    </rPh>
    <rPh sb="35" eb="37">
      <t>コンナン</t>
    </rPh>
    <rPh sb="38" eb="40">
      <t>ジョウタイ</t>
    </rPh>
    <rPh sb="43" eb="45">
      <t>セタイ</t>
    </rPh>
    <rPh sb="46" eb="47">
      <t>タイ</t>
    </rPh>
    <rPh sb="49" eb="50">
      <t>カ</t>
    </rPh>
    <rPh sb="51" eb="52">
      <t>モノ</t>
    </rPh>
    <rPh sb="53" eb="55">
      <t>ダイコウ</t>
    </rPh>
    <phoneticPr fontId="14"/>
  </si>
  <si>
    <t>シルバー人材センター</t>
    <rPh sb="4" eb="6">
      <t>ジンザイ</t>
    </rPh>
    <phoneticPr fontId="14"/>
  </si>
  <si>
    <t>https://www.town.yoshioka.gunma.jp/fukushi/korei/post_123.html</t>
  </si>
  <si>
    <t>健康福祉課　介護高齢室
0279-26-2247</t>
    <rPh sb="0" eb="2">
      <t>ケンコウ</t>
    </rPh>
    <rPh sb="2" eb="5">
      <t>フクシカ</t>
    </rPh>
    <rPh sb="6" eb="8">
      <t>カイゴ</t>
    </rPh>
    <rPh sb="8" eb="10">
      <t>コウレイ</t>
    </rPh>
    <rPh sb="10" eb="11">
      <t>シツ</t>
    </rPh>
    <phoneticPr fontId="14"/>
  </si>
  <si>
    <t>神流町</t>
    <rPh sb="0" eb="3">
      <t>カンナマチ</t>
    </rPh>
    <phoneticPr fontId="14"/>
  </si>
  <si>
    <t>神流町商工業振興事業</t>
    <rPh sb="0" eb="3">
      <t>カンナマチ</t>
    </rPh>
    <rPh sb="3" eb="6">
      <t>ショウコウギョウ</t>
    </rPh>
    <rPh sb="6" eb="8">
      <t>シンコウ</t>
    </rPh>
    <rPh sb="8" eb="10">
      <t>ジギョウ</t>
    </rPh>
    <phoneticPr fontId="14"/>
  </si>
  <si>
    <t>商店のなくなった周辺集落で行う、ミニスーパー事業の運営者である神流町商工会への運営に対する支援</t>
    <rPh sb="0" eb="2">
      <t>ショウテン</t>
    </rPh>
    <rPh sb="8" eb="10">
      <t>シュウヘン</t>
    </rPh>
    <rPh sb="10" eb="12">
      <t>シュウラク</t>
    </rPh>
    <rPh sb="13" eb="14">
      <t>オコナ</t>
    </rPh>
    <rPh sb="22" eb="24">
      <t>ジギョウ</t>
    </rPh>
    <rPh sb="25" eb="27">
      <t>ウンエイ</t>
    </rPh>
    <rPh sb="27" eb="28">
      <t>シャ</t>
    </rPh>
    <rPh sb="31" eb="34">
      <t>カンナマチ</t>
    </rPh>
    <rPh sb="34" eb="36">
      <t>ショウコウ</t>
    </rPh>
    <rPh sb="36" eb="37">
      <t>カイ</t>
    </rPh>
    <rPh sb="39" eb="41">
      <t>ウンエイ</t>
    </rPh>
    <rPh sb="42" eb="43">
      <t>タイ</t>
    </rPh>
    <rPh sb="45" eb="47">
      <t>シエン</t>
    </rPh>
    <phoneticPr fontId="14"/>
  </si>
  <si>
    <t>神流町商工会</t>
    <rPh sb="0" eb="3">
      <t>カンナマチ</t>
    </rPh>
    <rPh sb="3" eb="6">
      <t>ショウコウカイ</t>
    </rPh>
    <phoneticPr fontId="14"/>
  </si>
  <si>
    <t>神流町産業建設課
0274-57-2111</t>
    <rPh sb="0" eb="3">
      <t>カンナマチ</t>
    </rPh>
    <rPh sb="3" eb="5">
      <t>サンギョウ</t>
    </rPh>
    <rPh sb="5" eb="8">
      <t>ケンセツカ</t>
    </rPh>
    <phoneticPr fontId="14"/>
  </si>
  <si>
    <t>下仁田町</t>
    <rPh sb="0" eb="4">
      <t>シモニタマチ</t>
    </rPh>
    <phoneticPr fontId="14"/>
  </si>
  <si>
    <t>下仁田町集落高齢者等タクシー利用券交付事業</t>
    <rPh sb="0" eb="4">
      <t>シモニタマチ</t>
    </rPh>
    <rPh sb="4" eb="6">
      <t>シュウラク</t>
    </rPh>
    <rPh sb="6" eb="10">
      <t>コウレイシャトウ</t>
    </rPh>
    <rPh sb="14" eb="17">
      <t>リヨウケン</t>
    </rPh>
    <rPh sb="17" eb="21">
      <t>コウフジ</t>
    </rPh>
    <phoneticPr fontId="14"/>
  </si>
  <si>
    <t>買物弱者の支援と位置付けた事業ではないが、公共交通の利用に不便地域に対する移動支援策として、高齢者及び障害者にタクシー利用券を交付することにより社会生活の便宜を図り、福祉の増進に資することを目的としている。（要件あり）</t>
  </si>
  <si>
    <t>福祉課包括支援係
0274-64-8804</t>
  </si>
  <si>
    <t>下仁田町高齢者ハンドル型電動車いす購入費助成事業</t>
    <rPh sb="0" eb="4">
      <t>シモニタマチ</t>
    </rPh>
    <rPh sb="4" eb="7">
      <t>コウレイシャ</t>
    </rPh>
    <rPh sb="12" eb="14">
      <t>デンドウ</t>
    </rPh>
    <rPh sb="14" eb="17">
      <t>クルマ</t>
    </rPh>
    <rPh sb="17" eb="20">
      <t>コウニュウヒ</t>
    </rPh>
    <rPh sb="20" eb="22">
      <t>ジョセイ</t>
    </rPh>
    <rPh sb="22" eb="24">
      <t>ジギョウ</t>
    </rPh>
    <phoneticPr fontId="14"/>
  </si>
  <si>
    <t>購入費助成</t>
    <rPh sb="0" eb="3">
      <t>コウニュウヒ</t>
    </rPh>
    <rPh sb="3" eb="5">
      <t>ジョセイ</t>
    </rPh>
    <phoneticPr fontId="14"/>
  </si>
  <si>
    <t>買物弱者の支援と位置付けた事業ではないが、シニアカーがないと一人で買い物・公共交通機関の利用などの外出が困難であり、自立した日常生活に支障のある者を対象にしている。（要件あり）</t>
  </si>
  <si>
    <t>南牧村</t>
    <rPh sb="0" eb="3">
      <t>ナンモクムラ</t>
    </rPh>
    <phoneticPr fontId="14"/>
  </si>
  <si>
    <t>無料乗車券・パスポート事業</t>
    <rPh sb="0" eb="5">
      <t>ムリョウジ</t>
    </rPh>
    <rPh sb="11" eb="13">
      <t>ジギョウ</t>
    </rPh>
    <phoneticPr fontId="14"/>
  </si>
  <si>
    <t>補助金</t>
    <rPh sb="0" eb="3">
      <t>ホジョキン</t>
    </rPh>
    <phoneticPr fontId="14"/>
  </si>
  <si>
    <t>買物弱者の支援と位置付けた事業ではないが、公共交通の利用に不便を感じている地域に対する支援策として、７５以上の住民が生活のため、乗合バス・乗合タクシーを利用するにあたり、無料乗車券を支給することにより健全で安心した生活を営むことができるよう援助し、もって福祉の増進に資することを目的としている。</t>
    <rPh sb="0" eb="4">
      <t>カイモノ</t>
    </rPh>
    <rPh sb="5" eb="7">
      <t>シエン</t>
    </rPh>
    <rPh sb="8" eb="11">
      <t>イチヅ</t>
    </rPh>
    <rPh sb="13" eb="15">
      <t>ジギョウ</t>
    </rPh>
    <rPh sb="21" eb="26">
      <t>コウキョウ</t>
    </rPh>
    <rPh sb="26" eb="28">
      <t>リヨウ</t>
    </rPh>
    <rPh sb="29" eb="31">
      <t>フベン</t>
    </rPh>
    <rPh sb="32" eb="33">
      <t>カン</t>
    </rPh>
    <rPh sb="37" eb="39">
      <t>チイキ</t>
    </rPh>
    <rPh sb="40" eb="41">
      <t>タイ</t>
    </rPh>
    <rPh sb="43" eb="46">
      <t>シエンサク</t>
    </rPh>
    <rPh sb="52" eb="54">
      <t>イジョウ</t>
    </rPh>
    <rPh sb="55" eb="57">
      <t>ジュウミン</t>
    </rPh>
    <rPh sb="58" eb="60">
      <t>セイカツ</t>
    </rPh>
    <rPh sb="64" eb="68">
      <t>ノリアイ</t>
    </rPh>
    <rPh sb="69" eb="71">
      <t>ノリアイ</t>
    </rPh>
    <rPh sb="76" eb="78">
      <t>リヨウ</t>
    </rPh>
    <rPh sb="85" eb="87">
      <t>ムリョウ</t>
    </rPh>
    <rPh sb="87" eb="90">
      <t>ジョウシャケン</t>
    </rPh>
    <rPh sb="91" eb="93">
      <t>シキュウ</t>
    </rPh>
    <rPh sb="100" eb="102">
      <t>ケンゼン</t>
    </rPh>
    <rPh sb="103" eb="105">
      <t>アンシン</t>
    </rPh>
    <rPh sb="107" eb="109">
      <t>セイカツ</t>
    </rPh>
    <rPh sb="110" eb="111">
      <t>イトナ</t>
    </rPh>
    <rPh sb="120" eb="122">
      <t>エンジョ</t>
    </rPh>
    <rPh sb="127" eb="129">
      <t>フクシ</t>
    </rPh>
    <rPh sb="130" eb="132">
      <t>ゾウシン</t>
    </rPh>
    <rPh sb="133" eb="134">
      <t>シ</t>
    </rPh>
    <rPh sb="139" eb="141">
      <t>モクテキ</t>
    </rPh>
    <phoneticPr fontId="14"/>
  </si>
  <si>
    <t>総務課　企画係　0274-87-2011</t>
    <rPh sb="0" eb="3">
      <t>ソウムカ</t>
    </rPh>
    <rPh sb="4" eb="7">
      <t>キカク</t>
    </rPh>
    <phoneticPr fontId="14"/>
  </si>
  <si>
    <t>中之条町</t>
    <rPh sb="0" eb="4">
      <t>ナカノジョウマチ</t>
    </rPh>
    <phoneticPr fontId="14"/>
  </si>
  <si>
    <t>高齢者等買い物支援事業</t>
    <rPh sb="0" eb="4">
      <t>コウレイ</t>
    </rPh>
    <rPh sb="4" eb="5">
      <t>カ</t>
    </rPh>
    <rPh sb="6" eb="7">
      <t>モノ</t>
    </rPh>
    <rPh sb="7" eb="11">
      <t>シエンジ</t>
    </rPh>
    <phoneticPr fontId="14"/>
  </si>
  <si>
    <t>【買い物支援バス】町内の商店等への送迎。
【移動販売】町内でも特に買い物弱者の多い２地区へ移動販売車を展開。（過疎地域持続的発展支援交付金）
【宅配サービス】外出困難者を対象に宅配サービスを行う。</t>
    <rPh sb="1" eb="2">
      <t>カ</t>
    </rPh>
    <rPh sb="3" eb="4">
      <t>モノ</t>
    </rPh>
    <rPh sb="4" eb="6">
      <t>シエン</t>
    </rPh>
    <rPh sb="9" eb="11">
      <t>チョウナイ</t>
    </rPh>
    <rPh sb="12" eb="14">
      <t>ショウテン</t>
    </rPh>
    <rPh sb="14" eb="15">
      <t>トウ</t>
    </rPh>
    <rPh sb="17" eb="19">
      <t>ソウゲイ</t>
    </rPh>
    <rPh sb="22" eb="26">
      <t>イドウ</t>
    </rPh>
    <rPh sb="27" eb="29">
      <t>チョウナイ</t>
    </rPh>
    <rPh sb="31" eb="32">
      <t>トク</t>
    </rPh>
    <rPh sb="33" eb="34">
      <t>カ</t>
    </rPh>
    <rPh sb="35" eb="36">
      <t>モノ</t>
    </rPh>
    <rPh sb="36" eb="41">
      <t>ジャクシ</t>
    </rPh>
    <rPh sb="42" eb="44">
      <t>チク</t>
    </rPh>
    <rPh sb="45" eb="51">
      <t>イドウハン</t>
    </rPh>
    <rPh sb="51" eb="53">
      <t>テンカイ</t>
    </rPh>
    <rPh sb="55" eb="59">
      <t>カソチイ</t>
    </rPh>
    <rPh sb="59" eb="62">
      <t>ジゾクテキ</t>
    </rPh>
    <rPh sb="62" eb="66">
      <t>ハッテン</t>
    </rPh>
    <rPh sb="66" eb="69">
      <t>コウフキン</t>
    </rPh>
    <rPh sb="72" eb="74">
      <t>タクハイ</t>
    </rPh>
    <rPh sb="79" eb="84">
      <t>ガイシュ</t>
    </rPh>
    <rPh sb="85" eb="87">
      <t>タイショウ</t>
    </rPh>
    <rPh sb="88" eb="90">
      <t>タクハイ</t>
    </rPh>
    <rPh sb="95" eb="96">
      <t>オコナ</t>
    </rPh>
    <phoneticPr fontId="14"/>
  </si>
  <si>
    <t>【買い物支援バス】中之条町
【移動販売】事業者
【宅配サービス】町内中小企業者</t>
    <rPh sb="1" eb="2">
      <t>カ</t>
    </rPh>
    <rPh sb="3" eb="4">
      <t>モノ</t>
    </rPh>
    <rPh sb="4" eb="6">
      <t>シエン</t>
    </rPh>
    <rPh sb="9" eb="13">
      <t>ナカノジョウマチ</t>
    </rPh>
    <rPh sb="15" eb="19">
      <t>イドウ</t>
    </rPh>
    <rPh sb="20" eb="23">
      <t>ジギョウシャ</t>
    </rPh>
    <rPh sb="25" eb="27">
      <t>タクハイ</t>
    </rPh>
    <rPh sb="32" eb="34">
      <t>チョウナイ</t>
    </rPh>
    <rPh sb="34" eb="39">
      <t>チュウショ</t>
    </rPh>
    <phoneticPr fontId="14"/>
  </si>
  <si>
    <t>住民福祉課
0279-75-8818</t>
    <rPh sb="0" eb="5">
      <t>ジュウミ</t>
    </rPh>
    <phoneticPr fontId="14"/>
  </si>
  <si>
    <t>長野原町</t>
    <rPh sb="0" eb="4">
      <t>ナガノハラマチ</t>
    </rPh>
    <phoneticPr fontId="1"/>
  </si>
  <si>
    <t>長野原町移動販売車事業</t>
    <rPh sb="0" eb="4">
      <t>ナガノハラマチ</t>
    </rPh>
    <rPh sb="4" eb="6">
      <t>イドウ</t>
    </rPh>
    <rPh sb="6" eb="8">
      <t>ハンバイ</t>
    </rPh>
    <rPh sb="8" eb="9">
      <t>シャ</t>
    </rPh>
    <rPh sb="9" eb="11">
      <t>ジギョウ</t>
    </rPh>
    <phoneticPr fontId="1"/>
  </si>
  <si>
    <t>900（資料料及び賃借料）</t>
    <rPh sb="4" eb="6">
      <t>シリョウ</t>
    </rPh>
    <rPh sb="6" eb="7">
      <t>リョウ</t>
    </rPh>
    <rPh sb="7" eb="8">
      <t>オヨ</t>
    </rPh>
    <rPh sb="9" eb="12">
      <t>チンシャクリョウ</t>
    </rPh>
    <phoneticPr fontId="1"/>
  </si>
  <si>
    <t>買い物弱者及び高齢者の閉じこもり防止、並びに見守り等のため、中山間地域を中心とした計３１カ所を週３回（火曜日、木曜日、金曜日）のペースで運行している。</t>
    <rPh sb="0" eb="1">
      <t>カ</t>
    </rPh>
    <rPh sb="2" eb="3">
      <t>モノ</t>
    </rPh>
    <rPh sb="3" eb="5">
      <t>ジャクシャ</t>
    </rPh>
    <rPh sb="5" eb="6">
      <t>オヨ</t>
    </rPh>
    <rPh sb="7" eb="10">
      <t>コウレイシャ</t>
    </rPh>
    <rPh sb="11" eb="12">
      <t>ト</t>
    </rPh>
    <rPh sb="16" eb="18">
      <t>ボウシ</t>
    </rPh>
    <rPh sb="19" eb="20">
      <t>ナラ</t>
    </rPh>
    <rPh sb="22" eb="24">
      <t>ミマモ</t>
    </rPh>
    <rPh sb="25" eb="26">
      <t>ナド</t>
    </rPh>
    <rPh sb="30" eb="31">
      <t>チュウ</t>
    </rPh>
    <rPh sb="31" eb="33">
      <t>サンカン</t>
    </rPh>
    <rPh sb="33" eb="35">
      <t>チイキ</t>
    </rPh>
    <rPh sb="36" eb="38">
      <t>チュウシン</t>
    </rPh>
    <rPh sb="41" eb="42">
      <t>ケイ</t>
    </rPh>
    <rPh sb="45" eb="46">
      <t>ショ</t>
    </rPh>
    <rPh sb="47" eb="48">
      <t>シュウ</t>
    </rPh>
    <rPh sb="49" eb="50">
      <t>カイ</t>
    </rPh>
    <rPh sb="51" eb="54">
      <t>カヨウビ</t>
    </rPh>
    <rPh sb="55" eb="58">
      <t>モクヨウビ</t>
    </rPh>
    <rPh sb="59" eb="62">
      <t>キンヨウビ</t>
    </rPh>
    <rPh sb="68" eb="70">
      <t>ウンコウ</t>
    </rPh>
    <phoneticPr fontId="1"/>
  </si>
  <si>
    <t>長野原町役場
未来ビジョン推進課
水源地域振興係
0279-82-2229</t>
    <rPh sb="0" eb="4">
      <t>ナガノハラマチ</t>
    </rPh>
    <rPh sb="4" eb="6">
      <t>ヤクバ</t>
    </rPh>
    <rPh sb="7" eb="9">
      <t>ミライ</t>
    </rPh>
    <rPh sb="13" eb="16">
      <t>スイシンカ</t>
    </rPh>
    <rPh sb="17" eb="19">
      <t>スイゲン</t>
    </rPh>
    <rPh sb="19" eb="21">
      <t>チイキ</t>
    </rPh>
    <rPh sb="21" eb="23">
      <t>シンコウ</t>
    </rPh>
    <rPh sb="23" eb="24">
      <t>カカリ</t>
    </rPh>
    <phoneticPr fontId="1"/>
  </si>
  <si>
    <t>嬬恋村</t>
    <rPh sb="0" eb="3">
      <t>ツマゴイムラ</t>
    </rPh>
    <phoneticPr fontId="2"/>
  </si>
  <si>
    <t>嬬恋村デマンドバス運行事業</t>
    <rPh sb="0" eb="3">
      <t>ツマゴイムラ</t>
    </rPh>
    <rPh sb="9" eb="11">
      <t>ウンコウ</t>
    </rPh>
    <rPh sb="11" eb="13">
      <t>ジギョウ</t>
    </rPh>
    <phoneticPr fontId="2"/>
  </si>
  <si>
    <t>交通弱者にご利用頂きやすくする取り組みとして、「チョイとソコまで、ごいっしょに」の略称であるチョイソコつまごいの運行を開始しています。
一部地域を除く全村が対象で、トヨタ車（ハイエース・ノア）2台で運行しています。
自宅が停留所であり電話もしくはネット予約して頂きます。運賃はご乗車ごとに200円であり、運行日時は平日の8:30～16:30です。（令和６年10月1日より運行地域を拡大し、土曜日の運行も開始します。）</t>
    <rPh sb="174" eb="176">
      <t>レイワ</t>
    </rPh>
    <rPh sb="177" eb="178">
      <t>ネン</t>
    </rPh>
    <rPh sb="180" eb="181">
      <t>ガツ</t>
    </rPh>
    <rPh sb="182" eb="183">
      <t>ニチ</t>
    </rPh>
    <rPh sb="185" eb="187">
      <t>ウンコウ</t>
    </rPh>
    <rPh sb="187" eb="189">
      <t>チイキ</t>
    </rPh>
    <rPh sb="190" eb="192">
      <t>カクダイ</t>
    </rPh>
    <rPh sb="194" eb="197">
      <t>ドヨウビ</t>
    </rPh>
    <rPh sb="198" eb="200">
      <t>ウンコウ</t>
    </rPh>
    <rPh sb="201" eb="203">
      <t>カイシ</t>
    </rPh>
    <phoneticPr fontId="3"/>
  </si>
  <si>
    <t>https://www.vill.tsumagoi.gunma.jp/www/contents/1000000000496/index.html</t>
  </si>
  <si>
    <t>未来創造課
0279-96-1257</t>
    <rPh sb="0" eb="2">
      <t>ミライ</t>
    </rPh>
    <rPh sb="2" eb="4">
      <t>ソウゾウ</t>
    </rPh>
    <rPh sb="4" eb="5">
      <t>カ</t>
    </rPh>
    <phoneticPr fontId="3"/>
  </si>
  <si>
    <t>嬬恋村</t>
    <rPh sb="0" eb="3">
      <t>ツマゴイムラ</t>
    </rPh>
    <phoneticPr fontId="1"/>
  </si>
  <si>
    <t>嬬恋村福祉バス運行事業</t>
    <rPh sb="0" eb="3">
      <t>ツマゴイムラ</t>
    </rPh>
    <rPh sb="3" eb="5">
      <t>フクシ</t>
    </rPh>
    <rPh sb="7" eb="9">
      <t>ウンコウ</t>
    </rPh>
    <rPh sb="9" eb="11">
      <t>ジギョウ</t>
    </rPh>
    <phoneticPr fontId="1"/>
  </si>
  <si>
    <t>住民登録のある６５歳以上の高齢者及び障害者手帳を持っている方が対象。</t>
    <rPh sb="0" eb="2">
      <t>ジュウミン</t>
    </rPh>
    <rPh sb="2" eb="4">
      <t>トウロク</t>
    </rPh>
    <rPh sb="9" eb="10">
      <t>サイ</t>
    </rPh>
    <rPh sb="10" eb="12">
      <t>イジョウ</t>
    </rPh>
    <rPh sb="13" eb="16">
      <t>コウレイシャ</t>
    </rPh>
    <rPh sb="16" eb="17">
      <t>オヨ</t>
    </rPh>
    <rPh sb="18" eb="21">
      <t>ショウガイシャ</t>
    </rPh>
    <rPh sb="21" eb="23">
      <t>テチョウ</t>
    </rPh>
    <rPh sb="24" eb="25">
      <t>モ</t>
    </rPh>
    <rPh sb="29" eb="30">
      <t>カタ</t>
    </rPh>
    <rPh sb="31" eb="33">
      <t>タイショウ</t>
    </rPh>
    <phoneticPr fontId="1"/>
  </si>
  <si>
    <t>浅白観光株式会社</t>
    <rPh sb="0" eb="2">
      <t>センパク</t>
    </rPh>
    <rPh sb="2" eb="4">
      <t>カンコウ</t>
    </rPh>
    <rPh sb="4" eb="8">
      <t>カブシキガイシャ</t>
    </rPh>
    <phoneticPr fontId="1"/>
  </si>
  <si>
    <t>健康福祉課
0279-96-0512</t>
    <rPh sb="0" eb="2">
      <t>ケンコウ</t>
    </rPh>
    <rPh sb="2" eb="4">
      <t>フクシ</t>
    </rPh>
    <rPh sb="4" eb="5">
      <t>カ</t>
    </rPh>
    <phoneticPr fontId="1"/>
  </si>
  <si>
    <t>嬬恋村</t>
  </si>
  <si>
    <t>おでかけタクシー利用助成事業</t>
  </si>
  <si>
    <t>住民登録のある６５歳以上の方、または障害者手帳を持っている方が対象。   タクシーで利用できる助成券を申請により購入。１万円(１冊が1,000円×50枚)、５千円(１冊が1,000円×25枚)の2種類。 同一年度１人につき100枚まで購入できる。</t>
  </si>
  <si>
    <t>健康福祉課　　　　　　　0279-96-0512</t>
  </si>
  <si>
    <t>嬬恋村高齢者福祉タクシー事業</t>
  </si>
  <si>
    <t>７５歳以上の方、または６５歳以上のみの世帯で、車を運転できる者が世帯にいない方が対象（障害者福祉タクシー、福祉有償運送を利用できる者は除く）。タクシー利用後、利用実績に基づきタクシー料金の一部を助成。助成回数は、ひと月４回までとし助成上限額は4,000円/回。なお利用については事前登録が必要。</t>
  </si>
  <si>
    <t>高山村</t>
    <rPh sb="0" eb="3">
      <t>タカヤマムラ</t>
    </rPh>
    <phoneticPr fontId="1"/>
  </si>
  <si>
    <t>福祉有償運送事業</t>
    <rPh sb="0" eb="2">
      <t>フクシ</t>
    </rPh>
    <rPh sb="2" eb="4">
      <t>ユウショウ</t>
    </rPh>
    <rPh sb="4" eb="6">
      <t>ウンソウ</t>
    </rPh>
    <rPh sb="6" eb="8">
      <t>ジギョウ</t>
    </rPh>
    <phoneticPr fontId="1"/>
  </si>
  <si>
    <t>病院送迎、買い物送迎等を行っている</t>
    <rPh sb="0" eb="2">
      <t>ビョウイン</t>
    </rPh>
    <rPh sb="2" eb="4">
      <t>ソウゲイ</t>
    </rPh>
    <rPh sb="5" eb="6">
      <t>カ</t>
    </rPh>
    <rPh sb="7" eb="8">
      <t>モノ</t>
    </rPh>
    <rPh sb="8" eb="10">
      <t>ソウゲイ</t>
    </rPh>
    <rPh sb="10" eb="11">
      <t>トウ</t>
    </rPh>
    <rPh sb="12" eb="13">
      <t>オコナ</t>
    </rPh>
    <phoneticPr fontId="1"/>
  </si>
  <si>
    <t>社会福祉協議会</t>
    <rPh sb="0" eb="2">
      <t>シャカイ</t>
    </rPh>
    <rPh sb="2" eb="4">
      <t>フクシ</t>
    </rPh>
    <rPh sb="4" eb="7">
      <t>キョウギカイ</t>
    </rPh>
    <phoneticPr fontId="1"/>
  </si>
  <si>
    <t>東吾妻町</t>
    <rPh sb="0" eb="4">
      <t>ヒガシアガツママチ</t>
    </rPh>
    <phoneticPr fontId="1"/>
  </si>
  <si>
    <t>東吾妻町商工会活動補助金（買い物弱者対策事業）</t>
    <rPh sb="0" eb="3">
      <t>ヒガシアガツマ</t>
    </rPh>
    <rPh sb="3" eb="4">
      <t>マチ</t>
    </rPh>
    <rPh sb="4" eb="7">
      <t>ショウコウカイ</t>
    </rPh>
    <rPh sb="7" eb="9">
      <t>カツドウ</t>
    </rPh>
    <rPh sb="9" eb="12">
      <t>ホジョキン</t>
    </rPh>
    <rPh sb="13" eb="14">
      <t>カ</t>
    </rPh>
    <rPh sb="15" eb="16">
      <t>モノ</t>
    </rPh>
    <rPh sb="16" eb="18">
      <t>ジャクシャ</t>
    </rPh>
    <rPh sb="18" eb="20">
      <t>タイサク</t>
    </rPh>
    <rPh sb="20" eb="22">
      <t>ジギョウ</t>
    </rPh>
    <phoneticPr fontId="1"/>
  </si>
  <si>
    <t xml:space="preserve">東吾妻町商工会が行う、地区内の買い物弱者への買い物代行支援事業に町が交付する補助金。
</t>
  </si>
  <si>
    <t>商工会</t>
    <rPh sb="0" eb="3">
      <t>ショウコウカイ</t>
    </rPh>
    <phoneticPr fontId="1"/>
  </si>
  <si>
    <t>http://www2.wind.ne.jp/agatumas/</t>
  </si>
  <si>
    <t>まちづくり推進課
0279-26-5608</t>
    <rPh sb="5" eb="8">
      <t>スイシンカ</t>
    </rPh>
    <phoneticPr fontId="1"/>
  </si>
  <si>
    <t>片品村</t>
    <rPh sb="0" eb="3">
      <t>カタシナムラ</t>
    </rPh>
    <phoneticPr fontId="1"/>
  </si>
  <si>
    <t>買物支援（移動販売）事業</t>
    <rPh sb="0" eb="1">
      <t>カ</t>
    </rPh>
    <rPh sb="1" eb="2">
      <t>モノ</t>
    </rPh>
    <rPh sb="2" eb="4">
      <t>シエン</t>
    </rPh>
    <rPh sb="5" eb="7">
      <t>イドウ</t>
    </rPh>
    <rPh sb="7" eb="9">
      <t>ハンバイ</t>
    </rPh>
    <rPh sb="10" eb="12">
      <t>ジギョウ</t>
    </rPh>
    <phoneticPr fontId="1"/>
  </si>
  <si>
    <t>２４時間テレビから寄贈頂いた「移動販売車」を委託事業者に賃与し、買い物弱者に対し、移動販売を行う。令和２年６月から事業開始。</t>
    <rPh sb="2" eb="4">
      <t>ジカン</t>
    </rPh>
    <rPh sb="9" eb="11">
      <t>キゾウ</t>
    </rPh>
    <rPh sb="11" eb="12">
      <t>イタダ</t>
    </rPh>
    <rPh sb="15" eb="17">
      <t>イドウ</t>
    </rPh>
    <rPh sb="17" eb="19">
      <t>ハンバイ</t>
    </rPh>
    <rPh sb="19" eb="20">
      <t>シャ</t>
    </rPh>
    <rPh sb="22" eb="24">
      <t>イタク</t>
    </rPh>
    <rPh sb="24" eb="26">
      <t>ジギョウ</t>
    </rPh>
    <rPh sb="26" eb="27">
      <t>シャ</t>
    </rPh>
    <rPh sb="28" eb="29">
      <t>チン</t>
    </rPh>
    <rPh sb="29" eb="30">
      <t>ヨ</t>
    </rPh>
    <rPh sb="32" eb="33">
      <t>カ</t>
    </rPh>
    <rPh sb="34" eb="35">
      <t>モノ</t>
    </rPh>
    <rPh sb="35" eb="37">
      <t>ジャクシャ</t>
    </rPh>
    <rPh sb="38" eb="39">
      <t>タイ</t>
    </rPh>
    <rPh sb="41" eb="43">
      <t>イドウ</t>
    </rPh>
    <rPh sb="43" eb="45">
      <t>ハンバイ</t>
    </rPh>
    <rPh sb="46" eb="47">
      <t>オコナ</t>
    </rPh>
    <rPh sb="49" eb="51">
      <t>レイワ</t>
    </rPh>
    <rPh sb="52" eb="53">
      <t>ネン</t>
    </rPh>
    <rPh sb="54" eb="55">
      <t>ガツ</t>
    </rPh>
    <rPh sb="57" eb="59">
      <t>ジギョウ</t>
    </rPh>
    <rPh sb="59" eb="61">
      <t>カイシ</t>
    </rPh>
    <phoneticPr fontId="1"/>
  </si>
  <si>
    <t>片品村役場むらづくり観光課　　　　　　　　　　0278-58-2112</t>
    <rPh sb="0" eb="3">
      <t>カタシナムラ</t>
    </rPh>
    <rPh sb="3" eb="5">
      <t>ヤクバ</t>
    </rPh>
    <rPh sb="10" eb="12">
      <t>カンコウ</t>
    </rPh>
    <rPh sb="12" eb="13">
      <t>カ</t>
    </rPh>
    <phoneticPr fontId="1"/>
  </si>
  <si>
    <t>川場村</t>
    <rPh sb="0" eb="3">
      <t>カワバムラ</t>
    </rPh>
    <phoneticPr fontId="1"/>
  </si>
  <si>
    <t>移送サービス事業</t>
    <rPh sb="0" eb="2">
      <t>イソウ</t>
    </rPh>
    <rPh sb="6" eb="8">
      <t>ジギョウ</t>
    </rPh>
    <phoneticPr fontId="1"/>
  </si>
  <si>
    <t>高齢者を対象とした移送サービス事業。</t>
    <rPh sb="0" eb="3">
      <t>コウレイシャ</t>
    </rPh>
    <rPh sb="4" eb="6">
      <t>タイショウ</t>
    </rPh>
    <rPh sb="9" eb="11">
      <t>イソウ</t>
    </rPh>
    <rPh sb="15" eb="17">
      <t>ジギョウ</t>
    </rPh>
    <phoneticPr fontId="1"/>
  </si>
  <si>
    <t>高齢者世帯等閉じこもり予防事業</t>
    <rPh sb="0" eb="3">
      <t>コウレイシャ</t>
    </rPh>
    <rPh sb="3" eb="5">
      <t>セタイ</t>
    </rPh>
    <rPh sb="5" eb="6">
      <t>トウ</t>
    </rPh>
    <rPh sb="6" eb="7">
      <t>ト</t>
    </rPh>
    <rPh sb="11" eb="13">
      <t>ヨボウ</t>
    </rPh>
    <rPh sb="13" eb="15">
      <t>ジギョウ</t>
    </rPh>
    <phoneticPr fontId="1"/>
  </si>
  <si>
    <t>川場村内の自動車が運転できない世帯を対象とした外出事業</t>
    <rPh sb="0" eb="2">
      <t>カワバ</t>
    </rPh>
    <rPh sb="2" eb="4">
      <t>ソンナイ</t>
    </rPh>
    <rPh sb="5" eb="8">
      <t>ジドウシャ</t>
    </rPh>
    <rPh sb="9" eb="11">
      <t>ウンテン</t>
    </rPh>
    <rPh sb="15" eb="17">
      <t>セタイ</t>
    </rPh>
    <rPh sb="18" eb="20">
      <t>タイショウ</t>
    </rPh>
    <rPh sb="23" eb="25">
      <t>ガイシュツ</t>
    </rPh>
    <rPh sb="25" eb="27">
      <t>ジギョウ</t>
    </rPh>
    <phoneticPr fontId="1"/>
  </si>
  <si>
    <t>昭和村</t>
    <rPh sb="0" eb="3">
      <t>ショウワムラ</t>
    </rPh>
    <phoneticPr fontId="1"/>
  </si>
  <si>
    <t>乗合バス事業</t>
    <rPh sb="0" eb="2">
      <t>ノリアイ</t>
    </rPh>
    <rPh sb="4" eb="6">
      <t>ジギョウ</t>
    </rPh>
    <phoneticPr fontId="1"/>
  </si>
  <si>
    <t>乗合バス事業についてバス会社に委託し、通学時間帯の定時運行に加え、日中はAI配車システムを活用したデマンドバスとして運行します。</t>
    <rPh sb="0" eb="2">
      <t>ノリアイ</t>
    </rPh>
    <rPh sb="4" eb="6">
      <t>ジギョウ</t>
    </rPh>
    <rPh sb="12" eb="14">
      <t>カイシャ</t>
    </rPh>
    <rPh sb="15" eb="17">
      <t>イタク</t>
    </rPh>
    <rPh sb="19" eb="21">
      <t>ツウガク</t>
    </rPh>
    <rPh sb="21" eb="24">
      <t>ジカンタイ</t>
    </rPh>
    <rPh sb="25" eb="27">
      <t>テイジ</t>
    </rPh>
    <rPh sb="27" eb="29">
      <t>ウンコウ</t>
    </rPh>
    <rPh sb="30" eb="31">
      <t>クワ</t>
    </rPh>
    <rPh sb="33" eb="35">
      <t>ニッチュウ</t>
    </rPh>
    <rPh sb="38" eb="40">
      <t>ハイシャ</t>
    </rPh>
    <rPh sb="45" eb="47">
      <t>カツヨウ</t>
    </rPh>
    <rPh sb="58" eb="60">
      <t>ウンコウ</t>
    </rPh>
    <phoneticPr fontId="3"/>
  </si>
  <si>
    <t>https://www.vill.showa.gunma.jp/kurashi/kurashi/bus/2017-0224-1350-29.html</t>
  </si>
  <si>
    <t>昭和村役場
企画課
0278-25-3442</t>
  </si>
  <si>
    <t>みなかみ町</t>
    <rPh sb="4" eb="5">
      <t>マチ</t>
    </rPh>
    <phoneticPr fontId="1"/>
  </si>
  <si>
    <t>買物弱者支援事業</t>
    <rPh sb="0" eb="1">
      <t>カ</t>
    </rPh>
    <rPh sb="1" eb="2">
      <t>モノ</t>
    </rPh>
    <rPh sb="2" eb="4">
      <t>ジャクシャ</t>
    </rPh>
    <rPh sb="4" eb="6">
      <t>シエン</t>
    </rPh>
    <rPh sb="6" eb="8">
      <t>ジギョウ</t>
    </rPh>
    <phoneticPr fontId="1"/>
  </si>
  <si>
    <t xml:space="preserve">平成29年度にみなかみ町商工会が車両（移動販売車）を導入。商工会は地元商工会員に車両を貸与し、会員が商店遠隔地域を対象に移動販売を開始。町からは車両導入に対し補助金を交付したのみ。
</t>
  </si>
  <si>
    <t>商工会員事業者</t>
    <rPh sb="0" eb="2">
      <t>ショウコウ</t>
    </rPh>
    <rPh sb="2" eb="4">
      <t>カイイン</t>
    </rPh>
    <rPh sb="4" eb="7">
      <t>ジギョウシャ</t>
    </rPh>
    <phoneticPr fontId="1"/>
  </si>
  <si>
    <t>買い物にお困りの方を対象に、タクシー相乗りの買い物支援を行っている。タクシーが月2回、ご自宅から協力店(指定スーパー)まで送迎する。
町からの補助はなし。</t>
    <rPh sb="0" eb="1">
      <t>カ</t>
    </rPh>
    <rPh sb="2" eb="3">
      <t>モノ</t>
    </rPh>
    <rPh sb="5" eb="6">
      <t>コマ</t>
    </rPh>
    <rPh sb="8" eb="9">
      <t>カタ</t>
    </rPh>
    <rPh sb="10" eb="12">
      <t>タイショウ</t>
    </rPh>
    <rPh sb="18" eb="20">
      <t>アイノ</t>
    </rPh>
    <rPh sb="22" eb="23">
      <t>カ</t>
    </rPh>
    <rPh sb="24" eb="25">
      <t>モノ</t>
    </rPh>
    <rPh sb="25" eb="27">
      <t>シエン</t>
    </rPh>
    <rPh sb="28" eb="29">
      <t>オコナ</t>
    </rPh>
    <rPh sb="39" eb="40">
      <t>ツキ</t>
    </rPh>
    <rPh sb="41" eb="42">
      <t>カイ</t>
    </rPh>
    <rPh sb="44" eb="46">
      <t>ジタク</t>
    </rPh>
    <rPh sb="48" eb="51">
      <t>キョウリョクテン</t>
    </rPh>
    <rPh sb="52" eb="54">
      <t>シテイ</t>
    </rPh>
    <rPh sb="61" eb="63">
      <t>ソウゲイ</t>
    </rPh>
    <rPh sb="67" eb="68">
      <t>マチ</t>
    </rPh>
    <rPh sb="71" eb="73">
      <t>ホジョ</t>
    </rPh>
    <phoneticPr fontId="1"/>
  </si>
  <si>
    <t>みなかみ町社会福祉協議会</t>
    <rPh sb="4" eb="5">
      <t>マチ</t>
    </rPh>
    <rPh sb="5" eb="7">
      <t>シャカイ</t>
    </rPh>
    <rPh sb="7" eb="9">
      <t>フクシ</t>
    </rPh>
    <rPh sb="9" eb="12">
      <t>キョウギカイ</t>
    </rPh>
    <phoneticPr fontId="1"/>
  </si>
  <si>
    <t>https://minakamishakyo.jp/service/</t>
  </si>
  <si>
    <t>玉村町</t>
    <rPh sb="0" eb="3">
      <t>タマムラマチ</t>
    </rPh>
    <phoneticPr fontId="14"/>
  </si>
  <si>
    <t>デマンドタクシーたまGO（乗合タクシー）</t>
    <rPh sb="13" eb="15">
      <t>ノリアイ</t>
    </rPh>
    <phoneticPr fontId="14"/>
  </si>
  <si>
    <t>利用者の予約に応じて乗降地転間を運行する乗合タクシー
・対象者：どなたでも
・乗降地点：町内190地点　町外1地点
・利用料金：町内の移動…１乗車につき２００円
　　　　　　町外を含む移動…１乗車につき４００円
・利用方法：電話、スマホアプリ又はLINEでの予約が必要
（デジタル田園都市国家構想交付金を活用）</t>
    <rPh sb="0" eb="3">
      <t>リヨウシャ</t>
    </rPh>
    <rPh sb="4" eb="6">
      <t>ヨヤク</t>
    </rPh>
    <rPh sb="7" eb="10">
      <t>オウ</t>
    </rPh>
    <rPh sb="10" eb="14">
      <t>ジョウコウチテン</t>
    </rPh>
    <rPh sb="14" eb="15">
      <t>カン</t>
    </rPh>
    <rPh sb="16" eb="18">
      <t>ウンコウ</t>
    </rPh>
    <rPh sb="20" eb="22">
      <t>ノリアイ</t>
    </rPh>
    <rPh sb="39" eb="43">
      <t>ジョウコウチテン</t>
    </rPh>
    <rPh sb="44" eb="46">
      <t>チョウナイ</t>
    </rPh>
    <rPh sb="49" eb="51">
      <t>チテン</t>
    </rPh>
    <rPh sb="52" eb="54">
      <t>チョウガイ</t>
    </rPh>
    <rPh sb="55" eb="57">
      <t>チテン</t>
    </rPh>
    <rPh sb="64" eb="66">
      <t>チョウナイ</t>
    </rPh>
    <rPh sb="67" eb="69">
      <t>イドウ</t>
    </rPh>
    <rPh sb="71" eb="73">
      <t>ジョウシャ</t>
    </rPh>
    <rPh sb="79" eb="80">
      <t>エン</t>
    </rPh>
    <rPh sb="87" eb="89">
      <t>チョウガイ</t>
    </rPh>
    <rPh sb="90" eb="91">
      <t>フク</t>
    </rPh>
    <rPh sb="92" eb="94">
      <t>イドウ</t>
    </rPh>
    <rPh sb="96" eb="98">
      <t>ジョウシャ</t>
    </rPh>
    <rPh sb="104" eb="105">
      <t>エン</t>
    </rPh>
    <rPh sb="112" eb="114">
      <t>デンワ</t>
    </rPh>
    <rPh sb="121" eb="122">
      <t>マタ</t>
    </rPh>
    <rPh sb="129" eb="131">
      <t>ヨヤク</t>
    </rPh>
    <rPh sb="132" eb="134">
      <t>ヒツヨウ</t>
    </rPh>
    <phoneticPr fontId="14"/>
  </si>
  <si>
    <t>https://www.town.tamamura.lg.jp/docs/2024072500020/</t>
  </si>
  <si>
    <t>環境安全課交通防犯係
0270-64-7708</t>
    <rPh sb="0" eb="5">
      <t>カンキョウ</t>
    </rPh>
    <rPh sb="5" eb="10">
      <t>コウツウボ</t>
    </rPh>
    <phoneticPr fontId="14"/>
  </si>
  <si>
    <t>玉村町交通弱者対策事業
（タクシー利用補助券）</t>
    <rPh sb="0" eb="3">
      <t>タマムラマチ</t>
    </rPh>
    <rPh sb="3" eb="7">
      <t>コウツウ</t>
    </rPh>
    <rPh sb="7" eb="11">
      <t>タイサク</t>
    </rPh>
    <rPh sb="17" eb="19">
      <t>リヨ</t>
    </rPh>
    <rPh sb="19" eb="22">
      <t>ホジ</t>
    </rPh>
    <phoneticPr fontId="14"/>
  </si>
  <si>
    <t>タクシー運賃から、１枚あたり５００円の割引が受けられる券の交付
・対象者：申請時点で６５歳以上の運転免許証を所持していない　方又は７５歳以上で運転免許証を所持している方
上記のほか、玉村町に住民票がある、町税に滞納がない、福祉タクシー利用者でない、自動車税や軽自動車税の減免を受けていないことが条件
・交付枚数：１人あたり４８枚交付（７５歳以上で運転免許を所持している方は２４枚）
・利用可能枚数
　町内：無制限　
　町外を含む場合：１人１回2枚(1,000円分)まで</t>
    <rPh sb="4" eb="6">
      <t>ウンチン</t>
    </rPh>
    <rPh sb="10" eb="11">
      <t>マイ</t>
    </rPh>
    <rPh sb="17" eb="18">
      <t>エン</t>
    </rPh>
    <rPh sb="19" eb="21">
      <t>ワリビキ</t>
    </rPh>
    <rPh sb="22" eb="23">
      <t>ウ</t>
    </rPh>
    <rPh sb="27" eb="28">
      <t>ケン</t>
    </rPh>
    <rPh sb="29" eb="31">
      <t>コウフ</t>
    </rPh>
    <rPh sb="33" eb="36">
      <t>タイショウシャ</t>
    </rPh>
    <rPh sb="37" eb="41">
      <t>シンセイ</t>
    </rPh>
    <rPh sb="44" eb="45">
      <t>サイ</t>
    </rPh>
    <rPh sb="45" eb="47">
      <t>イジョウ</t>
    </rPh>
    <rPh sb="48" eb="54">
      <t>ウンテンメン</t>
    </rPh>
    <rPh sb="54" eb="56">
      <t>ショジ</t>
    </rPh>
    <rPh sb="62" eb="63">
      <t>カタ</t>
    </rPh>
    <rPh sb="63" eb="64">
      <t>マタ</t>
    </rPh>
    <rPh sb="67" eb="70">
      <t>サイイジョウ</t>
    </rPh>
    <rPh sb="71" eb="76">
      <t>ウンテンメンキョショウ</t>
    </rPh>
    <rPh sb="77" eb="79">
      <t>ショジ</t>
    </rPh>
    <rPh sb="83" eb="84">
      <t>カタ</t>
    </rPh>
    <rPh sb="85" eb="87">
      <t>ジョウキ</t>
    </rPh>
    <rPh sb="91" eb="94">
      <t>タマムラマチ</t>
    </rPh>
    <rPh sb="95" eb="98">
      <t>ジュウミンヒョウ</t>
    </rPh>
    <rPh sb="102" eb="107">
      <t>チョウゼ</t>
    </rPh>
    <rPh sb="111" eb="113">
      <t>フクシ</t>
    </rPh>
    <rPh sb="117" eb="120">
      <t>リヨウシャ</t>
    </rPh>
    <rPh sb="124" eb="127">
      <t>ジドウシャ</t>
    </rPh>
    <rPh sb="127" eb="128">
      <t>ゼイ</t>
    </rPh>
    <rPh sb="129" eb="135">
      <t>ケイジド</t>
    </rPh>
    <rPh sb="135" eb="137">
      <t>ゲンメン</t>
    </rPh>
    <rPh sb="138" eb="139">
      <t>ウ</t>
    </rPh>
    <rPh sb="147" eb="149">
      <t>ジョウケン</t>
    </rPh>
    <rPh sb="151" eb="155">
      <t>コウフマ</t>
    </rPh>
    <rPh sb="157" eb="158">
      <t>ニン</t>
    </rPh>
    <rPh sb="163" eb="164">
      <t>マイ</t>
    </rPh>
    <rPh sb="164" eb="166">
      <t>コウフ</t>
    </rPh>
    <rPh sb="169" eb="170">
      <t>サイ</t>
    </rPh>
    <rPh sb="170" eb="172">
      <t>イジョウ</t>
    </rPh>
    <rPh sb="173" eb="177">
      <t>ウンテン</t>
    </rPh>
    <rPh sb="178" eb="180">
      <t>ショジ</t>
    </rPh>
    <rPh sb="184" eb="186">
      <t>カタ</t>
    </rPh>
    <rPh sb="188" eb="189">
      <t>マイ</t>
    </rPh>
    <rPh sb="192" eb="198">
      <t>リヨウカノウマイスウ</t>
    </rPh>
    <rPh sb="200" eb="202">
      <t>チョウナイ</t>
    </rPh>
    <rPh sb="203" eb="206">
      <t>ムセイゲン</t>
    </rPh>
    <rPh sb="209" eb="211">
      <t>チョウガイ</t>
    </rPh>
    <rPh sb="212" eb="213">
      <t>フク</t>
    </rPh>
    <rPh sb="214" eb="216">
      <t>バアイ</t>
    </rPh>
    <rPh sb="218" eb="219">
      <t>ニン</t>
    </rPh>
    <rPh sb="220" eb="221">
      <t>カイ</t>
    </rPh>
    <rPh sb="221" eb="223">
      <t>ニマイ</t>
    </rPh>
    <phoneticPr fontId="14"/>
  </si>
  <si>
    <t>https://www.town.tamamura.lg.jp/docs/2020030400012/</t>
  </si>
  <si>
    <t>明和町</t>
    <rPh sb="0" eb="3">
      <t>メイワマチ</t>
    </rPh>
    <phoneticPr fontId="1"/>
  </si>
  <si>
    <t>福祉タクシー料金補助</t>
    <rPh sb="0" eb="2">
      <t>フクシ</t>
    </rPh>
    <rPh sb="6" eb="8">
      <t>リョウキン</t>
    </rPh>
    <rPh sb="8" eb="10">
      <t>ホジョ</t>
    </rPh>
    <phoneticPr fontId="1"/>
  </si>
  <si>
    <t>在宅の心身障害者、高齢者等が社会生活を営むうえで外出する場合において、タクシー以外の交通機関を利用することが困難なためタクシーを利用した場合、その料金の一部を助成する。</t>
  </si>
  <si>
    <t>https://www.town.meiwa.gunma.jp/life/soshiki/kaigofukushi/fukushikakari/2905.html</t>
  </si>
  <si>
    <t>介護福祉課福祉係
0276-84-3111(内線152)</t>
    <rPh sb="0" eb="2">
      <t>カイゴ</t>
    </rPh>
    <rPh sb="2" eb="5">
      <t>フクシカ</t>
    </rPh>
    <rPh sb="5" eb="7">
      <t>フクシ</t>
    </rPh>
    <rPh sb="7" eb="8">
      <t>カカリ</t>
    </rPh>
    <rPh sb="22" eb="24">
      <t>ナイセン</t>
    </rPh>
    <phoneticPr fontId="1"/>
  </si>
  <si>
    <t>チョイソコめいわ(デマンド交通)</t>
    <rPh sb="13" eb="15">
      <t>コウツウ</t>
    </rPh>
    <phoneticPr fontId="1"/>
  </si>
  <si>
    <t>町内限定で、自宅近くの停留所から希望の停留所まで乗り合いで送迎するオンデマンドバス。
・対象者：町内在住の小学生以上
・利用料金：無料（会員登録制）
・利用方法：会員登録の上、電話予約</t>
  </si>
  <si>
    <t>https://www.town.meiwa.gunma.jp/life/soshiki/kaigofukushi/fukushikakari/1444.html</t>
  </si>
  <si>
    <t>千代田町</t>
    <rPh sb="0" eb="4">
      <t>チヨダマチ</t>
    </rPh>
    <phoneticPr fontId="1"/>
  </si>
  <si>
    <t>あんしん福祉サービス</t>
    <rPh sb="4" eb="6">
      <t>フクシ</t>
    </rPh>
    <phoneticPr fontId="1"/>
  </si>
  <si>
    <t>高齢者や障害者、妊産婦等に対して行う住民参加型在宅福祉サービスの一つに、買物弱者対策として買い物代行を実施している。有料（１時間５００円）。</t>
  </si>
  <si>
    <t>https://www.chiyoda-shakyo.or.jp/pages/84/</t>
  </si>
  <si>
    <t>千代田町社会福祉協議会
TEL：0276-86-6181</t>
    <rPh sb="0" eb="4">
      <t>チヨダマチ</t>
    </rPh>
    <rPh sb="4" eb="6">
      <t>シャカイ</t>
    </rPh>
    <rPh sb="6" eb="8">
      <t>フクシ</t>
    </rPh>
    <rPh sb="8" eb="11">
      <t>キョウギカイ</t>
    </rPh>
    <phoneticPr fontId="1"/>
  </si>
  <si>
    <t>ふれあい買い物ツアー</t>
    <rPh sb="4" eb="5">
      <t>カ</t>
    </rPh>
    <rPh sb="6" eb="7">
      <t>モノ</t>
    </rPh>
    <phoneticPr fontId="1"/>
  </si>
  <si>
    <t>主に７５才以上の高齢者のみ世帯の方を対象に、町内商業施設をめぐるツアーを行う。自宅までワゴン車で迎えにいく。無料。</t>
  </si>
  <si>
    <t>https://www.chiyoda-shakyo.or.jp/files/libs/2771/202406070835196892.pdf</t>
  </si>
  <si>
    <t>千代田町社会福祉協議会
TEL：0276-86-6182</t>
    <rPh sb="0" eb="4">
      <t>チヨダマチ</t>
    </rPh>
    <rPh sb="4" eb="6">
      <t>シャカイ</t>
    </rPh>
    <rPh sb="6" eb="8">
      <t>フクシ</t>
    </rPh>
    <rPh sb="8" eb="11">
      <t>キョウギカイ</t>
    </rPh>
    <phoneticPr fontId="1"/>
  </si>
  <si>
    <t>自立支援型デイサービス事業</t>
    <rPh sb="0" eb="2">
      <t>ジリツ</t>
    </rPh>
    <rPh sb="2" eb="5">
      <t>シエンガタ</t>
    </rPh>
    <rPh sb="11" eb="13">
      <t>ジギョウ</t>
    </rPh>
    <phoneticPr fontId="1"/>
  </si>
  <si>
    <t>独居や昼間家族が不在などにより、支援が必要な方を対象として、生きがい活動支援デイサービスを提供する中で、買い物支援のサービスを実施。</t>
  </si>
  <si>
    <t>千代田町自立支援サービスセンター</t>
    <rPh sb="0" eb="4">
      <t>チヨダマチ</t>
    </rPh>
    <rPh sb="4" eb="6">
      <t>ジリツ</t>
    </rPh>
    <rPh sb="6" eb="8">
      <t>シエン</t>
    </rPh>
    <phoneticPr fontId="1"/>
  </si>
  <si>
    <t>https://www.town.chiyoda.gunma.jp/kenkou/chiiki/post-318.html</t>
  </si>
  <si>
    <t>千代田町自立支援サービスセンター
（千代田町保健福祉センター内）
【連絡先】
千代田町役場 保健福祉課 地域包括支援センター係
TEL：0276-86-7000</t>
    <rPh sb="0" eb="4">
      <t>チヨダマチ</t>
    </rPh>
    <rPh sb="4" eb="6">
      <t>ジリツ</t>
    </rPh>
    <rPh sb="6" eb="8">
      <t>シエン</t>
    </rPh>
    <rPh sb="18" eb="22">
      <t>チヨダマチ</t>
    </rPh>
    <rPh sb="22" eb="24">
      <t>ホケン</t>
    </rPh>
    <rPh sb="24" eb="26">
      <t>フクシ</t>
    </rPh>
    <rPh sb="30" eb="31">
      <t>ナイ</t>
    </rPh>
    <rPh sb="34" eb="37">
      <t>レンラクサキ</t>
    </rPh>
    <rPh sb="39" eb="43">
      <t>チヨダマチ</t>
    </rPh>
    <rPh sb="43" eb="45">
      <t>ヤクバ</t>
    </rPh>
    <phoneticPr fontId="1"/>
  </si>
  <si>
    <t>リフト付き自動車（あいあい号）貸出</t>
  </si>
  <si>
    <t>車椅子昇降装置付自動車の貸出</t>
  </si>
  <si>
    <t>車椅子を必要とする高齢者や障がいを持つ方等へ車椅子昇降装置付自動車の貸出しをおこない、車椅子利用者の方の通院や買い物など日常生活の利便性を図るとともに、行事やレクリエーション等に積極的に参加する機会を確保し、もって在宅福祉の増進を図っています</t>
    <phoneticPr fontId="1"/>
  </si>
  <si>
    <t>https://www.chiyoda-shakyo.or.jp/pages/39#type002_39_1</t>
  </si>
  <si>
    <t>群馬県</t>
    <rPh sb="0" eb="3">
      <t>グンマケン</t>
    </rPh>
    <phoneticPr fontId="15"/>
  </si>
  <si>
    <t>大泉町</t>
    <rPh sb="0" eb="3">
      <t>オオイズミマチ</t>
    </rPh>
    <phoneticPr fontId="15"/>
  </si>
  <si>
    <t>高齢者等デマンド交通運行事業</t>
    <rPh sb="0" eb="3">
      <t>コウレイシャ</t>
    </rPh>
    <rPh sb="3" eb="4">
      <t>トウ</t>
    </rPh>
    <rPh sb="8" eb="10">
      <t>コウツウ</t>
    </rPh>
    <rPh sb="10" eb="12">
      <t>ウンコウ</t>
    </rPh>
    <rPh sb="12" eb="14">
      <t>ジギョウ</t>
    </rPh>
    <phoneticPr fontId="15"/>
  </si>
  <si>
    <t>デマンド交通を運行することで交通弱者の移動手段を確保し、買い物などの日常生活の利便性の向上を図る。
・対象者：町内在住の65歳以上の人、妊娠中の人
・利用料金：町内300円　町外500円
・利用方法：利用者登録をして電話予約</t>
  </si>
  <si>
    <t>https://www.town.oizumi.gunma.jp/s014/kurashi/010/010/010/20200730120027.html</t>
  </si>
  <si>
    <t>高齢介護課　高齢福祉係
0276-62-2121（内線743）</t>
  </si>
  <si>
    <t>買い物支援ガイドの配布事業</t>
    <rPh sb="0" eb="1">
      <t>カ</t>
    </rPh>
    <rPh sb="2" eb="3">
      <t>モノ</t>
    </rPh>
    <rPh sb="3" eb="5">
      <t>シエン</t>
    </rPh>
    <rPh sb="9" eb="11">
      <t>ハイフ</t>
    </rPh>
    <rPh sb="11" eb="13">
      <t>ジギョウ</t>
    </rPh>
    <phoneticPr fontId="15"/>
  </si>
  <si>
    <t>買い物が困難な高齢者世帯等の日常生活の利便性の向上を図るため、食料品や日用品の宅配サービスを行っている町内の店舗情報や買い物支援に関する情報を掲載した｢買い物支援ガイド｣を配布。</t>
    <rPh sb="59" eb="60">
      <t>カ</t>
    </rPh>
    <rPh sb="61" eb="62">
      <t>モノ</t>
    </rPh>
    <rPh sb="62" eb="64">
      <t>シエン</t>
    </rPh>
    <rPh sb="65" eb="66">
      <t>カン</t>
    </rPh>
    <rPh sb="68" eb="70">
      <t>ジョウホウ</t>
    </rPh>
    <phoneticPr fontId="15"/>
  </si>
  <si>
    <t>https://www.town.oizumi.gunma.jp/s014/kenko/010/010/200/20200803094355.html</t>
  </si>
  <si>
    <t>ひとり暮らし高齢者等給食サービス事業（任意事業）</t>
    <rPh sb="3" eb="4">
      <t>ク</t>
    </rPh>
    <rPh sb="6" eb="9">
      <t>コウレイシャ</t>
    </rPh>
    <rPh sb="9" eb="10">
      <t>トウ</t>
    </rPh>
    <rPh sb="10" eb="12">
      <t>キュウショク</t>
    </rPh>
    <rPh sb="16" eb="18">
      <t>ジギョウ</t>
    </rPh>
    <rPh sb="19" eb="21">
      <t>ニンイ</t>
    </rPh>
    <rPh sb="21" eb="23">
      <t>ジギョウ</t>
    </rPh>
    <phoneticPr fontId="15"/>
  </si>
  <si>
    <t>買い物や調理することが困難で見守りが必要な在宅のひとり暮らし高齢者等に対し、1食につき315円を補助し、食事を定期的に提供することで、食の自立支援と見守りを行う。</t>
  </si>
  <si>
    <t>https://www.town.oizumi.gunma.jp/s014/kenko/010/010/050/20200730130419.html</t>
  </si>
  <si>
    <t>移動販売車の運営に対する支援</t>
    <rPh sb="0" eb="2">
      <t>イドウ</t>
    </rPh>
    <rPh sb="2" eb="5">
      <t>ハンバイシャ</t>
    </rPh>
    <rPh sb="6" eb="8">
      <t>ウンエイ</t>
    </rPh>
    <rPh sb="9" eb="10">
      <t>タイ</t>
    </rPh>
    <rPh sb="12" eb="14">
      <t>シエン</t>
    </rPh>
    <phoneticPr fontId="15"/>
  </si>
  <si>
    <t>買い物が困難な高齢者等がいた場合、移動販売を行っている民間事業者を紹介している。</t>
    <rPh sb="0" eb="1">
      <t>カイ</t>
    </rPh>
    <rPh sb="2" eb="3">
      <t>モノ</t>
    </rPh>
    <rPh sb="4" eb="6">
      <t>コンナン</t>
    </rPh>
    <rPh sb="7" eb="10">
      <t>コウレイシャ</t>
    </rPh>
    <rPh sb="10" eb="11">
      <t>トウ</t>
    </rPh>
    <rPh sb="14" eb="16">
      <t>バアイ</t>
    </rPh>
    <rPh sb="17" eb="19">
      <t>イドウ</t>
    </rPh>
    <rPh sb="19" eb="21">
      <t>ハンバイ</t>
    </rPh>
    <rPh sb="22" eb="23">
      <t>オコナ</t>
    </rPh>
    <rPh sb="27" eb="29">
      <t>ミンカン</t>
    </rPh>
    <rPh sb="29" eb="32">
      <t>ジギョウシャ</t>
    </rPh>
    <rPh sb="33" eb="35">
      <t>ショウカイ</t>
    </rPh>
    <phoneticPr fontId="15"/>
  </si>
  <si>
    <t>移動販売支援事業</t>
    <rPh sb="0" eb="2">
      <t>イドウ</t>
    </rPh>
    <rPh sb="2" eb="4">
      <t>ハンバイ</t>
    </rPh>
    <rPh sb="4" eb="6">
      <t>シエン</t>
    </rPh>
    <rPh sb="6" eb="8">
      <t>ジギョウ</t>
    </rPh>
    <phoneticPr fontId="14"/>
  </si>
  <si>
    <t>移動販売事業の継続及び販売エリアの拡大等の支援を図り、買い物が困難な高齢者の在宅生活の向上につなげる。</t>
    <rPh sb="0" eb="2">
      <t>イドウ</t>
    </rPh>
    <rPh sb="2" eb="4">
      <t>ハンバイ</t>
    </rPh>
    <rPh sb="4" eb="6">
      <t>ジギョウ</t>
    </rPh>
    <rPh sb="7" eb="9">
      <t>ケイゾク</t>
    </rPh>
    <rPh sb="9" eb="10">
      <t>オヨ</t>
    </rPh>
    <rPh sb="11" eb="13">
      <t>ハンバイ</t>
    </rPh>
    <rPh sb="17" eb="19">
      <t>カクダイ</t>
    </rPh>
    <rPh sb="19" eb="20">
      <t>トウ</t>
    </rPh>
    <rPh sb="21" eb="23">
      <t>シエン</t>
    </rPh>
    <rPh sb="24" eb="25">
      <t>ハカ</t>
    </rPh>
    <rPh sb="27" eb="28">
      <t>カ</t>
    </rPh>
    <rPh sb="29" eb="30">
      <t>モノ</t>
    </rPh>
    <rPh sb="31" eb="33">
      <t>コンナン</t>
    </rPh>
    <rPh sb="34" eb="37">
      <t>コウレイシャ</t>
    </rPh>
    <rPh sb="38" eb="40">
      <t>ザイタク</t>
    </rPh>
    <rPh sb="40" eb="42">
      <t>セイカツ</t>
    </rPh>
    <rPh sb="43" eb="45">
      <t>コウジョウ</t>
    </rPh>
    <phoneticPr fontId="14"/>
  </si>
  <si>
    <t>事業者</t>
    <rPh sb="0" eb="3">
      <t>ジギョウシャ</t>
    </rPh>
    <phoneticPr fontId="14"/>
  </si>
  <si>
    <t>埼玉県</t>
    <rPh sb="0" eb="3">
      <t>サイタマケン</t>
    </rPh>
    <phoneticPr fontId="1"/>
  </si>
  <si>
    <t>官民連携による犯罪被害者等支援事業
（通称：彩の国まごころサポート”絆”）</t>
    <phoneticPr fontId="1"/>
  </si>
  <si>
    <t>犯罪被害者等への支援の一環として、犯罪被害により日常生活に支障をきたしている場合などに、協力事業者からの支援を受けることができる。
【支援対象となりうる買物弱者に対応する取組み事例】
宅配手数料等の割引</t>
    <rPh sb="0" eb="2">
      <t>ハンザイ</t>
    </rPh>
    <rPh sb="2" eb="5">
      <t>ヒガイシャ</t>
    </rPh>
    <rPh sb="5" eb="6">
      <t>トウ</t>
    </rPh>
    <rPh sb="8" eb="10">
      <t>シエン</t>
    </rPh>
    <rPh sb="11" eb="13">
      <t>イッカン</t>
    </rPh>
    <rPh sb="17" eb="19">
      <t>ハンザイ</t>
    </rPh>
    <rPh sb="19" eb="21">
      <t>ヒガイ</t>
    </rPh>
    <rPh sb="24" eb="26">
      <t>ニチジョウ</t>
    </rPh>
    <rPh sb="26" eb="28">
      <t>セイカツ</t>
    </rPh>
    <rPh sb="29" eb="31">
      <t>シショウ</t>
    </rPh>
    <rPh sb="38" eb="40">
      <t>バアイ</t>
    </rPh>
    <rPh sb="44" eb="46">
      <t>キョウリョク</t>
    </rPh>
    <rPh sb="46" eb="48">
      <t>ジギョウ</t>
    </rPh>
    <rPh sb="48" eb="49">
      <t>シャ</t>
    </rPh>
    <rPh sb="52" eb="54">
      <t>シエン</t>
    </rPh>
    <rPh sb="55" eb="56">
      <t>ウ</t>
    </rPh>
    <rPh sb="93" eb="95">
      <t>タクハイ</t>
    </rPh>
    <rPh sb="95" eb="97">
      <t>テスウ</t>
    </rPh>
    <rPh sb="97" eb="98">
      <t>リョウ</t>
    </rPh>
    <rPh sb="98" eb="99">
      <t>トウ</t>
    </rPh>
    <rPh sb="100" eb="102">
      <t>ワリビキ</t>
    </rPh>
    <phoneticPr fontId="3"/>
  </si>
  <si>
    <t>民間事業者と連携した高齢者支援事業</t>
    <phoneticPr fontId="1"/>
  </si>
  <si>
    <t>※財源：保険者機能強化推進交付金
高齢者に優しいサービスを提供している民間事業者の登録制度（プラチナ・サポート・ショップ）。
高齢者に対して配達、送迎、移動販売などのサービスを提供している店舗を登録しその情報を提供することで、高齢者の利用の促進と民間事業者の新たな高齢者向けサービスの開発を支援する。</t>
    <rPh sb="1" eb="3">
      <t>ザイゲン</t>
    </rPh>
    <rPh sb="4" eb="7">
      <t>ホケンシャ</t>
    </rPh>
    <rPh sb="7" eb="9">
      <t>キノウ</t>
    </rPh>
    <rPh sb="9" eb="11">
      <t>キョウカ</t>
    </rPh>
    <rPh sb="11" eb="13">
      <t>スイシン</t>
    </rPh>
    <rPh sb="13" eb="16">
      <t>コウフキン</t>
    </rPh>
    <phoneticPr fontId="1"/>
  </si>
  <si>
    <t>埼玉県</t>
    <rPh sb="0" eb="3">
      <t>サイタマケン</t>
    </rPh>
    <phoneticPr fontId="3"/>
  </si>
  <si>
    <t>さいたま市</t>
    <rPh sb="4" eb="5">
      <t>シ</t>
    </rPh>
    <phoneticPr fontId="3"/>
  </si>
  <si>
    <t>高齢者等の移動支援事業</t>
    <rPh sb="0" eb="4">
      <t>コウレイシャトウ</t>
    </rPh>
    <rPh sb="5" eb="11">
      <t>イドウシエンジギョウ</t>
    </rPh>
    <phoneticPr fontId="3"/>
  </si>
  <si>
    <t>地域の団体等が主体となり実施する高齢者等の移動支援事業</t>
    <rPh sb="0" eb="2">
      <t>チイキ</t>
    </rPh>
    <rPh sb="3" eb="5">
      <t>ダンタイ</t>
    </rPh>
    <rPh sb="5" eb="6">
      <t>トウ</t>
    </rPh>
    <rPh sb="7" eb="9">
      <t>シュタイ</t>
    </rPh>
    <rPh sb="12" eb="14">
      <t>ジッシ</t>
    </rPh>
    <rPh sb="16" eb="18">
      <t>コウレイ</t>
    </rPh>
    <rPh sb="18" eb="19">
      <t>シャ</t>
    </rPh>
    <rPh sb="19" eb="20">
      <t>トウ</t>
    </rPh>
    <rPh sb="21" eb="23">
      <t>イドウ</t>
    </rPh>
    <rPh sb="23" eb="25">
      <t>シエン</t>
    </rPh>
    <rPh sb="25" eb="27">
      <t>ジギョウ</t>
    </rPh>
    <phoneticPr fontId="3"/>
  </si>
  <si>
    <t>買物弱者の支援と位置付けた事業ではないが、日常生活を送る上で必要な外出（買い物等）時の移動が困難な高齢者等に対し、地域の団体等が実施する移動支援事業について、活動経費の一部を補助</t>
    <phoneticPr fontId="1"/>
  </si>
  <si>
    <t>その他</t>
    <rPh sb="2" eb="3">
      <t>タ</t>
    </rPh>
    <phoneticPr fontId="3"/>
  </si>
  <si>
    <t>自治会等の地域住民、社会福祉法人等</t>
    <rPh sb="0" eb="3">
      <t>ジチカイ</t>
    </rPh>
    <rPh sb="3" eb="4">
      <t>トウ</t>
    </rPh>
    <rPh sb="5" eb="7">
      <t>チイキ</t>
    </rPh>
    <rPh sb="7" eb="9">
      <t>ジュウミン</t>
    </rPh>
    <rPh sb="10" eb="12">
      <t>シャカイ</t>
    </rPh>
    <rPh sb="12" eb="14">
      <t>フクシ</t>
    </rPh>
    <rPh sb="14" eb="16">
      <t>ホウジン</t>
    </rPh>
    <rPh sb="16" eb="17">
      <t>トウ</t>
    </rPh>
    <phoneticPr fontId="3"/>
  </si>
  <si>
    <t>福祉局長寿応援部高齢福祉課
048-829-1259</t>
    <rPh sb="0" eb="3">
      <t>フクシキョク</t>
    </rPh>
    <rPh sb="3" eb="5">
      <t>チョウジュ</t>
    </rPh>
    <rPh sb="5" eb="7">
      <t>オウエン</t>
    </rPh>
    <rPh sb="7" eb="8">
      <t>ブ</t>
    </rPh>
    <rPh sb="8" eb="10">
      <t>コウレイ</t>
    </rPh>
    <rPh sb="10" eb="12">
      <t>フクシ</t>
    </rPh>
    <rPh sb="12" eb="13">
      <t>カ</t>
    </rPh>
    <phoneticPr fontId="3"/>
  </si>
  <si>
    <t>障害児（者）生活サポート事業</t>
  </si>
  <si>
    <t>一時預かり、派遣による介護、送迎サービス、外出時の介助等のサービス</t>
  </si>
  <si>
    <t>在宅の重度心身障害児（者）に対し、一時預かり、派遣による介護、送迎サービス、外出時の介助等のサービスを提供することにより、障害児（者）の地域生活の支援を図る。
・利用時間：年度上限150時間</t>
    <rPh sb="14" eb="15">
      <t>タイ</t>
    </rPh>
    <rPh sb="23" eb="25">
      <t>ハケン</t>
    </rPh>
    <rPh sb="28" eb="30">
      <t>カイゴ</t>
    </rPh>
    <rPh sb="40" eb="41">
      <t>ジ</t>
    </rPh>
    <rPh sb="51" eb="53">
      <t>テイキョウ</t>
    </rPh>
    <rPh sb="68" eb="70">
      <t>チイキ</t>
    </rPh>
    <rPh sb="70" eb="72">
      <t>セイカツ</t>
    </rPh>
    <rPh sb="73" eb="75">
      <t>シエン</t>
    </rPh>
    <rPh sb="76" eb="77">
      <t>ハカ</t>
    </rPh>
    <rPh sb="81" eb="83">
      <t>リヨウ</t>
    </rPh>
    <rPh sb="83" eb="85">
      <t>ジカン</t>
    </rPh>
    <rPh sb="86" eb="88">
      <t>ネンド</t>
    </rPh>
    <rPh sb="88" eb="90">
      <t>ジョウゲン</t>
    </rPh>
    <phoneticPr fontId="26"/>
  </si>
  <si>
    <t>福祉局障害福祉部
障害福祉課
048-829-1305</t>
    <rPh sb="3" eb="5">
      <t>ショウガイ</t>
    </rPh>
    <rPh sb="9" eb="11">
      <t>ショウガイ</t>
    </rPh>
    <rPh sb="11" eb="13">
      <t>フクシ</t>
    </rPh>
    <rPh sb="13" eb="14">
      <t>カ</t>
    </rPh>
    <phoneticPr fontId="27"/>
  </si>
  <si>
    <t>福祉タクシー利用料金助成事業</t>
  </si>
  <si>
    <t>重度心身障害者に対し、福祉タクシー利用料金の一部を助成することにより、重度心身障害者の日常生活の利便を図る。
※自動車燃料費との併給不可
・助成額：利用券一枚につき、初乗り運賃相当額、乗車料金が初乗り運賃相当額の２倍以上になる場合は２枚使用可能
・交付枚数：54枚または36枚（年度）</t>
    <rPh sb="92" eb="94">
      <t>ジョウシャ</t>
    </rPh>
    <rPh sb="94" eb="96">
      <t>リョウキン</t>
    </rPh>
    <rPh sb="97" eb="99">
      <t>ハツノ</t>
    </rPh>
    <rPh sb="100" eb="102">
      <t>ウンチン</t>
    </rPh>
    <rPh sb="102" eb="104">
      <t>ソウトウ</t>
    </rPh>
    <rPh sb="104" eb="105">
      <t>ガク</t>
    </rPh>
    <rPh sb="107" eb="108">
      <t>バイ</t>
    </rPh>
    <rPh sb="108" eb="110">
      <t>イジョウ</t>
    </rPh>
    <rPh sb="113" eb="115">
      <t>バアイ</t>
    </rPh>
    <rPh sb="117" eb="118">
      <t>マイ</t>
    </rPh>
    <rPh sb="118" eb="120">
      <t>シヨウ</t>
    </rPh>
    <rPh sb="120" eb="122">
      <t>カノウ</t>
    </rPh>
    <phoneticPr fontId="24"/>
  </si>
  <si>
    <t>福祉局障害福祉部
障害福祉課
048-829-1308</t>
  </si>
  <si>
    <t>自動車燃料費助成事業</t>
    <rPh sb="0" eb="6">
      <t>ジドウシャネンリョウヒ</t>
    </rPh>
    <rPh sb="6" eb="8">
      <t>ジョセイ</t>
    </rPh>
    <rPh sb="8" eb="10">
      <t>ジギョウ</t>
    </rPh>
    <phoneticPr fontId="26"/>
  </si>
  <si>
    <t>自動車燃料費の一部助成</t>
    <rPh sb="0" eb="3">
      <t>ジドウシャ</t>
    </rPh>
    <rPh sb="3" eb="6">
      <t>ネンリョウヒ</t>
    </rPh>
    <rPh sb="7" eb="9">
      <t>イチブ</t>
    </rPh>
    <rPh sb="9" eb="11">
      <t>ジョセイ</t>
    </rPh>
    <phoneticPr fontId="3"/>
  </si>
  <si>
    <t>　移動の手段として、主に自家用車を使用する重度心身障害者に対し、自動車燃料費の一部を助成することにより、重度心身障害者の日常生活の利便を図る。
※福祉タクシー券との併給不可
・１リットルにつき50円（年度上限10,000円）</t>
    <rPh sb="1" eb="3">
      <t>イドウ</t>
    </rPh>
    <rPh sb="4" eb="6">
      <t>シュダン</t>
    </rPh>
    <rPh sb="10" eb="11">
      <t>オモ</t>
    </rPh>
    <rPh sb="12" eb="16">
      <t>ジカヨウシャ</t>
    </rPh>
    <rPh sb="17" eb="19">
      <t>シヨウ</t>
    </rPh>
    <rPh sb="32" eb="38">
      <t>ジドウシャネンリョウヒ</t>
    </rPh>
    <rPh sb="73" eb="75">
      <t>フクシ</t>
    </rPh>
    <rPh sb="79" eb="80">
      <t>ケン</t>
    </rPh>
    <rPh sb="82" eb="84">
      <t>ヘイキュウ</t>
    </rPh>
    <rPh sb="84" eb="86">
      <t>フカ</t>
    </rPh>
    <rPh sb="98" eb="99">
      <t>エン</t>
    </rPh>
    <rPh sb="100" eb="102">
      <t>ネンド</t>
    </rPh>
    <rPh sb="102" eb="104">
      <t>ジョウゲン</t>
    </rPh>
    <rPh sb="110" eb="111">
      <t>エン</t>
    </rPh>
    <phoneticPr fontId="26"/>
  </si>
  <si>
    <t>リフト付自動車貸出事業</t>
    <rPh sb="3" eb="4">
      <t>ツ</t>
    </rPh>
    <rPh sb="4" eb="7">
      <t>ジドウシャ</t>
    </rPh>
    <rPh sb="7" eb="9">
      <t>カシダシ</t>
    </rPh>
    <rPh sb="9" eb="11">
      <t>ジギョウ</t>
    </rPh>
    <phoneticPr fontId="24"/>
  </si>
  <si>
    <t>重度身体障害者の生活圏の拡大及び社会参加の促進を図る。レンタカー会社から対象者に、リフト付自動車を無料で貸し出すもの。
・年間96回 1回あたり2時間以内
　※連続使用の限度は3日間（36回分）
　※人工透析を受けている方は年間208回まで</t>
    <rPh sb="0" eb="2">
      <t>ジュウド</t>
    </rPh>
    <rPh sb="2" eb="4">
      <t>シンタイ</t>
    </rPh>
    <rPh sb="4" eb="7">
      <t>ショウガイシャ</t>
    </rPh>
    <rPh sb="8" eb="11">
      <t>セイカツケン</t>
    </rPh>
    <rPh sb="12" eb="14">
      <t>カクダイ</t>
    </rPh>
    <rPh sb="14" eb="15">
      <t>オヨ</t>
    </rPh>
    <rPh sb="16" eb="18">
      <t>シャカイ</t>
    </rPh>
    <rPh sb="18" eb="20">
      <t>サンカ</t>
    </rPh>
    <rPh sb="21" eb="23">
      <t>ソクシン</t>
    </rPh>
    <rPh sb="24" eb="25">
      <t>ハカ</t>
    </rPh>
    <rPh sb="32" eb="34">
      <t>ガイシャ</t>
    </rPh>
    <rPh sb="36" eb="39">
      <t>タイショウシャ</t>
    </rPh>
    <rPh sb="44" eb="45">
      <t>ツ</t>
    </rPh>
    <rPh sb="45" eb="48">
      <t>ジドウシャ</t>
    </rPh>
    <rPh sb="49" eb="51">
      <t>ムリョウ</t>
    </rPh>
    <rPh sb="80" eb="82">
      <t>レンゾク</t>
    </rPh>
    <rPh sb="82" eb="84">
      <t>シヨウ</t>
    </rPh>
    <rPh sb="85" eb="87">
      <t>ゲンド</t>
    </rPh>
    <phoneticPr fontId="24"/>
  </si>
  <si>
    <t>レンタカー会社</t>
    <rPh sb="5" eb="7">
      <t>ガイシャ</t>
    </rPh>
    <phoneticPr fontId="3"/>
  </si>
  <si>
    <t>川越市</t>
    <rPh sb="0" eb="3">
      <t>カワゴエシ</t>
    </rPh>
    <phoneticPr fontId="3"/>
  </si>
  <si>
    <t>デマンド型交通運行</t>
    <rPh sb="4" eb="5">
      <t>ガタ</t>
    </rPh>
    <rPh sb="5" eb="7">
      <t>コウツウ</t>
    </rPh>
    <rPh sb="7" eb="9">
      <t>ウンコウ</t>
    </rPh>
    <phoneticPr fontId="3"/>
  </si>
  <si>
    <t>買物弱者支援として位置付けた事業ではなく、市内の交通空白地域における市民の移動支援を目的として、デマンド型交通を運行している。
なお、指定の乗降場間を移動することから、利用したい商業施設が乗降場に指定されていた場合、買い物弱者に対する支援として活用されることも想定される。</t>
    <rPh sb="0" eb="1">
      <t>カ</t>
    </rPh>
    <rPh sb="1" eb="2">
      <t>モノ</t>
    </rPh>
    <rPh sb="2" eb="4">
      <t>ジャクシャ</t>
    </rPh>
    <rPh sb="4" eb="6">
      <t>シエン</t>
    </rPh>
    <rPh sb="9" eb="12">
      <t>イチヅ</t>
    </rPh>
    <rPh sb="14" eb="16">
      <t>ジギョウ</t>
    </rPh>
    <rPh sb="21" eb="23">
      <t>シナイ</t>
    </rPh>
    <rPh sb="24" eb="26">
      <t>コウツウ</t>
    </rPh>
    <rPh sb="26" eb="28">
      <t>クウハク</t>
    </rPh>
    <rPh sb="28" eb="30">
      <t>チイキ</t>
    </rPh>
    <rPh sb="34" eb="36">
      <t>シミン</t>
    </rPh>
    <rPh sb="37" eb="39">
      <t>イドウ</t>
    </rPh>
    <rPh sb="39" eb="41">
      <t>シエン</t>
    </rPh>
    <rPh sb="42" eb="44">
      <t>モクテキ</t>
    </rPh>
    <rPh sb="52" eb="53">
      <t>ガタ</t>
    </rPh>
    <rPh sb="53" eb="55">
      <t>コウツウ</t>
    </rPh>
    <rPh sb="56" eb="58">
      <t>ウンコウ</t>
    </rPh>
    <rPh sb="67" eb="69">
      <t>シテイ</t>
    </rPh>
    <rPh sb="70" eb="72">
      <t>ジョウコウ</t>
    </rPh>
    <rPh sb="72" eb="73">
      <t>ジョウ</t>
    </rPh>
    <rPh sb="73" eb="74">
      <t>カン</t>
    </rPh>
    <rPh sb="75" eb="77">
      <t>イドウ</t>
    </rPh>
    <rPh sb="84" eb="86">
      <t>リヨウ</t>
    </rPh>
    <rPh sb="89" eb="91">
      <t>ショウギョウ</t>
    </rPh>
    <rPh sb="91" eb="93">
      <t>シセツ</t>
    </rPh>
    <rPh sb="94" eb="96">
      <t>ジョウコウ</t>
    </rPh>
    <rPh sb="96" eb="97">
      <t>ジョウ</t>
    </rPh>
    <rPh sb="98" eb="100">
      <t>シテイ</t>
    </rPh>
    <rPh sb="105" eb="107">
      <t>バアイ</t>
    </rPh>
    <rPh sb="108" eb="109">
      <t>カ</t>
    </rPh>
    <rPh sb="110" eb="111">
      <t>モノ</t>
    </rPh>
    <rPh sb="111" eb="113">
      <t>ジャクシャ</t>
    </rPh>
    <rPh sb="114" eb="115">
      <t>タイ</t>
    </rPh>
    <rPh sb="117" eb="119">
      <t>シエン</t>
    </rPh>
    <rPh sb="122" eb="124">
      <t>カツヨウ</t>
    </rPh>
    <rPh sb="130" eb="132">
      <t>ソウテイ</t>
    </rPh>
    <phoneticPr fontId="3"/>
  </si>
  <si>
    <t>都市計画部交通政策課
049-224-5519</t>
    <rPh sb="0" eb="2">
      <t>トシ</t>
    </rPh>
    <rPh sb="2" eb="4">
      <t>ケイカク</t>
    </rPh>
    <rPh sb="4" eb="5">
      <t>ブ</t>
    </rPh>
    <rPh sb="5" eb="7">
      <t>コウツウ</t>
    </rPh>
    <rPh sb="7" eb="10">
      <t>セイサクカ</t>
    </rPh>
    <phoneticPr fontId="3"/>
  </si>
  <si>
    <t>川越市</t>
    <rPh sb="0" eb="3">
      <t>カワゴエシ</t>
    </rPh>
    <phoneticPr fontId="24"/>
  </si>
  <si>
    <t>生活管理指導員等派遣</t>
    <rPh sb="0" eb="2">
      <t>セイカツ</t>
    </rPh>
    <rPh sb="2" eb="4">
      <t>カンリ</t>
    </rPh>
    <rPh sb="4" eb="7">
      <t>シドウイン</t>
    </rPh>
    <rPh sb="7" eb="8">
      <t>トウ</t>
    </rPh>
    <rPh sb="8" eb="10">
      <t>ハケン</t>
    </rPh>
    <phoneticPr fontId="24"/>
  </si>
  <si>
    <t>日常生活に関する支援、指導を行う。</t>
  </si>
  <si>
    <t>買物弱者の支援と位置付けた事業ではないが、対象者に日常生活に関する支援、指導を行う。（週１回１時間以内）この事業の中で、買い物等の外出の援助も行っている。
対象者：下記のすべてに該当する方
①市内在住の６５歳以上で要介護認定、要支援認定を受けていない
②介護予防・生活支援サービス事業の対象でない
③日常生活を営むことが困難</t>
  </si>
  <si>
    <t>福祉部高齢者いきがい課
049-224-5809</t>
  </si>
  <si>
    <t>熊谷市</t>
    <rPh sb="0" eb="3">
      <t>クマガヤシ</t>
    </rPh>
    <phoneticPr fontId="3"/>
  </si>
  <si>
    <t>要介護高齢者福祉タクシー利用料金助成事業　</t>
  </si>
  <si>
    <t>市内に住所を有する65歳以上の方のうち、要介護1以上で非課税世帯の方に福祉タクシーの利用料金の一部（初乗り運賃相当額）を助成する。</t>
    <rPh sb="0" eb="2">
      <t>シナイ</t>
    </rPh>
    <rPh sb="3" eb="5">
      <t>ジュウショ</t>
    </rPh>
    <rPh sb="6" eb="7">
      <t>ユウ</t>
    </rPh>
    <rPh sb="11" eb="14">
      <t>サイイジョウ</t>
    </rPh>
    <rPh sb="15" eb="16">
      <t>カタ</t>
    </rPh>
    <rPh sb="20" eb="23">
      <t>ヨウカイゴ</t>
    </rPh>
    <rPh sb="24" eb="26">
      <t>イジョウ</t>
    </rPh>
    <rPh sb="27" eb="32">
      <t>ヒカゼイセタイ</t>
    </rPh>
    <rPh sb="33" eb="34">
      <t>カタ</t>
    </rPh>
    <rPh sb="35" eb="37">
      <t>フクシ</t>
    </rPh>
    <rPh sb="42" eb="46">
      <t>リヨウリョウキン</t>
    </rPh>
    <rPh sb="47" eb="49">
      <t>イチブ</t>
    </rPh>
    <rPh sb="50" eb="52">
      <t>ハツノ</t>
    </rPh>
    <rPh sb="53" eb="58">
      <t>ウンチンソウトウガク</t>
    </rPh>
    <rPh sb="60" eb="62">
      <t>ジョセイ</t>
    </rPh>
    <phoneticPr fontId="3"/>
  </si>
  <si>
    <t>福祉部長寿いきがい課
048-524-1398（直通）</t>
    <rPh sb="0" eb="2">
      <t>フクシ</t>
    </rPh>
    <rPh sb="2" eb="3">
      <t>ブ</t>
    </rPh>
    <rPh sb="3" eb="5">
      <t>チョウジュ</t>
    </rPh>
    <rPh sb="9" eb="10">
      <t>カ</t>
    </rPh>
    <rPh sb="24" eb="26">
      <t>チョクツウ</t>
    </rPh>
    <phoneticPr fontId="3"/>
  </si>
  <si>
    <t>移動販売</t>
    <rPh sb="0" eb="4">
      <t>イドウハンバイ</t>
    </rPh>
    <phoneticPr fontId="3"/>
  </si>
  <si>
    <t>非予算事業</t>
    <rPh sb="0" eb="1">
      <t>ヒ</t>
    </rPh>
    <rPh sb="1" eb="5">
      <t>ヨサンジギョウ</t>
    </rPh>
    <phoneticPr fontId="3"/>
  </si>
  <si>
    <t>事業者（株式会社熊谷青果市場、株式会社カスミ）が移動販売車両を運行し、市内各所で移動販売を実施。</t>
    <rPh sb="0" eb="3">
      <t>ジギョウシャ</t>
    </rPh>
    <rPh sb="4" eb="8">
      <t>カブシキガイシャ</t>
    </rPh>
    <rPh sb="8" eb="10">
      <t>クマガヤ</t>
    </rPh>
    <rPh sb="10" eb="14">
      <t>セイカイチバ</t>
    </rPh>
    <rPh sb="15" eb="19">
      <t>カブシキガイシャ</t>
    </rPh>
    <phoneticPr fontId="3"/>
  </si>
  <si>
    <t>事業者</t>
    <rPh sb="0" eb="3">
      <t>ジギョウシャ</t>
    </rPh>
    <phoneticPr fontId="3"/>
  </si>
  <si>
    <t>軽度生活援助事業</t>
    <rPh sb="0" eb="8">
      <t>ケイドセイカツエンジョジギョウ</t>
    </rPh>
    <phoneticPr fontId="3"/>
  </si>
  <si>
    <t>市内に住所を有する65歳以上の単身世帯、高齢者のみの世帯の方に、食材、生活必需品等の買物の支援を実施する。</t>
    <rPh sb="0" eb="2">
      <t>シナイ</t>
    </rPh>
    <rPh sb="3" eb="5">
      <t>ジュウショ</t>
    </rPh>
    <rPh sb="6" eb="7">
      <t>ユウ</t>
    </rPh>
    <rPh sb="11" eb="14">
      <t>サイイジョウ</t>
    </rPh>
    <rPh sb="15" eb="19">
      <t>タンシンセタイ</t>
    </rPh>
    <rPh sb="20" eb="23">
      <t>コウレイシャ</t>
    </rPh>
    <rPh sb="26" eb="28">
      <t>セタイ</t>
    </rPh>
    <rPh sb="29" eb="30">
      <t>カタ</t>
    </rPh>
    <rPh sb="32" eb="34">
      <t>ショクザイ</t>
    </rPh>
    <rPh sb="35" eb="41">
      <t>セイカツヒツジュヒントウ</t>
    </rPh>
    <rPh sb="42" eb="44">
      <t>カイモノ</t>
    </rPh>
    <rPh sb="45" eb="47">
      <t>シエン</t>
    </rPh>
    <rPh sb="48" eb="50">
      <t>ジッシ</t>
    </rPh>
    <phoneticPr fontId="3"/>
  </si>
  <si>
    <t>シルバー人材センター</t>
    <rPh sb="4" eb="6">
      <t>ジンザイ</t>
    </rPh>
    <phoneticPr fontId="3"/>
  </si>
  <si>
    <t>熊谷市</t>
  </si>
  <si>
    <t>市内循環バス無料乗車</t>
  </si>
  <si>
    <t>市内循環バス運行経費赤字額を運行事業者へ補助。
無料乗車分を予算上切り分けて計上しないため、４欄は０円で表記。</t>
    <rPh sb="0" eb="2">
      <t>シナイ</t>
    </rPh>
    <rPh sb="2" eb="4">
      <t>ジュンカン</t>
    </rPh>
    <rPh sb="6" eb="10">
      <t>ウンコウケイヒ</t>
    </rPh>
    <rPh sb="10" eb="12">
      <t>アカジ</t>
    </rPh>
    <rPh sb="12" eb="13">
      <t>ガク</t>
    </rPh>
    <rPh sb="14" eb="19">
      <t>ウンコウジギョウシャ</t>
    </rPh>
    <rPh sb="20" eb="22">
      <t>ホジョ</t>
    </rPh>
    <rPh sb="24" eb="26">
      <t>ムリョウ</t>
    </rPh>
    <rPh sb="26" eb="28">
      <t>ジョウシャ</t>
    </rPh>
    <rPh sb="28" eb="29">
      <t>ブン</t>
    </rPh>
    <rPh sb="30" eb="32">
      <t>ヨサン</t>
    </rPh>
    <rPh sb="32" eb="33">
      <t>ウエ</t>
    </rPh>
    <rPh sb="33" eb="34">
      <t>キ</t>
    </rPh>
    <rPh sb="35" eb="36">
      <t>ワ</t>
    </rPh>
    <rPh sb="38" eb="40">
      <t>ケイジョウ</t>
    </rPh>
    <rPh sb="47" eb="48">
      <t>ラン</t>
    </rPh>
    <rPh sb="50" eb="51">
      <t>エン</t>
    </rPh>
    <rPh sb="52" eb="54">
      <t>ヒョウキ</t>
    </rPh>
    <phoneticPr fontId="3"/>
  </si>
  <si>
    <t>市内在住で、運転免許証を自主返納した方は運転経歴証明書を、障害者手帳をお持ちの方は、障害者手帳、またはミライロＩＤを提示することで市内循環バスに無料で乗車することができる。</t>
    <rPh sb="0" eb="2">
      <t>シナイ</t>
    </rPh>
    <rPh sb="2" eb="4">
      <t>ザイジュウ</t>
    </rPh>
    <rPh sb="29" eb="34">
      <t>ショウガイシャテチョウ</t>
    </rPh>
    <rPh sb="36" eb="37">
      <t>モ</t>
    </rPh>
    <rPh sb="39" eb="40">
      <t>カタ</t>
    </rPh>
    <rPh sb="42" eb="47">
      <t>ショウガイシャテチョウ</t>
    </rPh>
    <phoneticPr fontId="28"/>
  </si>
  <si>
    <t>総合政策部企画課
048-524-1111（内線529）</t>
    <phoneticPr fontId="3"/>
  </si>
  <si>
    <t>運転免許返納者　路線バス定期券補助事業</t>
  </si>
  <si>
    <t>バス事業者が販売する高齢者定期券を、市内在住の免許返納者は、割引額で購入出来、その分市が事業者へ補助する。</t>
    <rPh sb="2" eb="5">
      <t>ジギョウシャ</t>
    </rPh>
    <rPh sb="6" eb="8">
      <t>ハンバイ</t>
    </rPh>
    <rPh sb="10" eb="13">
      <t>コウレイシャ</t>
    </rPh>
    <rPh sb="13" eb="16">
      <t>テイキケン</t>
    </rPh>
    <rPh sb="18" eb="22">
      <t>シナイザイジュウ</t>
    </rPh>
    <rPh sb="23" eb="25">
      <t>メンキョ</t>
    </rPh>
    <rPh sb="25" eb="27">
      <t>ヘンノウ</t>
    </rPh>
    <rPh sb="27" eb="28">
      <t>シャ</t>
    </rPh>
    <rPh sb="30" eb="31">
      <t>ワ</t>
    </rPh>
    <rPh sb="31" eb="32">
      <t>ビ</t>
    </rPh>
    <rPh sb="32" eb="33">
      <t>ガク</t>
    </rPh>
    <rPh sb="34" eb="36">
      <t>コウニュウ</t>
    </rPh>
    <rPh sb="36" eb="38">
      <t>デキ</t>
    </rPh>
    <rPh sb="41" eb="42">
      <t>ブン</t>
    </rPh>
    <rPh sb="42" eb="43">
      <t>シ</t>
    </rPh>
    <rPh sb="44" eb="47">
      <t>ジギョウシャ</t>
    </rPh>
    <rPh sb="48" eb="50">
      <t>ホジョ</t>
    </rPh>
    <phoneticPr fontId="3"/>
  </si>
  <si>
    <t>運転免許証を自主返納した市内の高齢者の外出支援のため、高齢者向け路線バス定期券を販売価格より安価で購入できるよう、路線バス事業者と連携している。
免許返納した高齢者は、販売額の2/3の価格で購入でき、販売価格の1/3はバス会社へ補助している。
朝日自動車「アクティブシニアパス」
国際十王交通「スクマムパス」</t>
    <rPh sb="15" eb="18">
      <t>コウレイシャ</t>
    </rPh>
    <rPh sb="19" eb="21">
      <t>ガイシュツ</t>
    </rPh>
    <rPh sb="21" eb="23">
      <t>シエン</t>
    </rPh>
    <rPh sb="27" eb="30">
      <t>コウレイシャ</t>
    </rPh>
    <rPh sb="30" eb="31">
      <t>ム</t>
    </rPh>
    <rPh sb="32" eb="34">
      <t>ロセン</t>
    </rPh>
    <rPh sb="36" eb="39">
      <t>テイキケン</t>
    </rPh>
    <rPh sb="40" eb="44">
      <t>ハンバイカカク</t>
    </rPh>
    <rPh sb="46" eb="48">
      <t>アンカ</t>
    </rPh>
    <rPh sb="49" eb="51">
      <t>コウニュウ</t>
    </rPh>
    <rPh sb="73" eb="75">
      <t>メンキョ</t>
    </rPh>
    <rPh sb="79" eb="82">
      <t>コウレイシャ</t>
    </rPh>
    <rPh sb="84" eb="87">
      <t>ハンバイガク</t>
    </rPh>
    <rPh sb="92" eb="94">
      <t>カカク</t>
    </rPh>
    <rPh sb="95" eb="97">
      <t>コウニュウ</t>
    </rPh>
    <rPh sb="100" eb="102">
      <t>ハンバイ</t>
    </rPh>
    <rPh sb="102" eb="104">
      <t>カカク</t>
    </rPh>
    <rPh sb="111" eb="113">
      <t>ガイシャ</t>
    </rPh>
    <rPh sb="114" eb="116">
      <t>ホジョ</t>
    </rPh>
    <phoneticPr fontId="28"/>
  </si>
  <si>
    <t>朝日自動車https://www.asahibus.jp/
国際十王交通https://www.kokusai-juo.co.jp/</t>
  </si>
  <si>
    <t>熊谷市</t>
    <rPh sb="0" eb="3">
      <t>クマガヤシ</t>
    </rPh>
    <phoneticPr fontId="29"/>
  </si>
  <si>
    <t>重度心身障害者外出支援事業(自動車燃料費助成事業）</t>
    <rPh sb="14" eb="17">
      <t>ジドウシャ</t>
    </rPh>
    <rPh sb="17" eb="20">
      <t>ネンリョウヒ</t>
    </rPh>
    <rPh sb="20" eb="22">
      <t>ジョセイ</t>
    </rPh>
    <rPh sb="22" eb="24">
      <t>ジギョウ</t>
    </rPh>
    <phoneticPr fontId="3"/>
  </si>
  <si>
    <t>在宅の身体障害者手帳１、２級（２０歳以上の方は、自己所有の車を自ら運転する場合に限る）もしくは療育手帳Ⓐ、A所持者又はその介護者に対して、１リットルあたり５０円、１ヶ月あたり３０リットルを上限に自動車燃料費の一部を補助します。
※自動車燃料費助成事業と福祉タクシー利用料金助成事業は選択制になります。</t>
  </si>
  <si>
    <t>福祉部障害福祉課
048-524-1451(直通）</t>
    <rPh sb="22" eb="24">
      <t>チョクツウ</t>
    </rPh>
    <phoneticPr fontId="3"/>
  </si>
  <si>
    <t>重度心身障害者外出支援事業(福祉タクシー利用料金助成事業）</t>
    <rPh sb="14" eb="16">
      <t>フクシ</t>
    </rPh>
    <rPh sb="20" eb="22">
      <t>リヨウ</t>
    </rPh>
    <rPh sb="22" eb="24">
      <t>リョウキン</t>
    </rPh>
    <rPh sb="24" eb="26">
      <t>ジョセイ</t>
    </rPh>
    <rPh sb="26" eb="28">
      <t>ジギョウ</t>
    </rPh>
    <phoneticPr fontId="3"/>
  </si>
  <si>
    <t>身体障害者手帳１、２級もしくは療育手帳Ⓐ、A所持者に対して、初乗り料金を助成します。利用券は年間３６枚交付で、１回の乗車につき最大2枚利用できます。
※自動車燃料費助成事業と福祉タクシー利用料金助成事業は選択制になります。</t>
    <rPh sb="63" eb="65">
      <t>サイダイ</t>
    </rPh>
    <phoneticPr fontId="3"/>
  </si>
  <si>
    <t>障害児者生活サポート事業</t>
  </si>
  <si>
    <t>登録された民間のサービス団体が各種介護サービス（一時預かり、派遣介護、外出援助、移送サービス等）を行います。利用にあたっては、利用料の負担（３０分あたり４７５円）と利用時間の上限（年間１５０時間）があります。</t>
  </si>
  <si>
    <t>在宅障害者配食サービス事業</t>
    <rPh sb="0" eb="2">
      <t>ザイタク</t>
    </rPh>
    <rPh sb="2" eb="5">
      <t>ショウガイシャ</t>
    </rPh>
    <phoneticPr fontId="3"/>
  </si>
  <si>
    <t>自分で食事の支度をすることが困難かつ親族等から食事の提供を受けることができない状況にある重度心身障害者（身体障害者手帳１・２級、療育手帳Ⓐ・Ａ）に、昼食を届けることで障害者の自立と生活の向上を図るとともに日常の安否を確認します。１食917円のうち、利用者負担は400円。利用回数は週４回まで。
６５歳以上になると高齢者を対象とした長寿いきがい課の同サービスに移行します。</t>
  </si>
  <si>
    <t>熊谷市営住宅における買物弱者等支援制度</t>
    <rPh sb="0" eb="6">
      <t>クマガヤシエイジュウタク</t>
    </rPh>
    <rPh sb="10" eb="11">
      <t>カ</t>
    </rPh>
    <rPh sb="11" eb="12">
      <t>モノ</t>
    </rPh>
    <rPh sb="12" eb="15">
      <t>ジャクシャトウ</t>
    </rPh>
    <rPh sb="15" eb="19">
      <t>シエンセイド</t>
    </rPh>
    <phoneticPr fontId="3"/>
  </si>
  <si>
    <t>市が管理する市営住宅において、食料品等の日常の買物等が困難な状況に置かれている者への支援策として、市営住宅の敷地内で民間事業者による移動販売・サービスを提供することにより、市営住宅に居住する者の日常生活の利便性向上とコミュニティの活性化に寄与することを目的とした事業</t>
    <rPh sb="131" eb="133">
      <t>ジギョウ</t>
    </rPh>
    <phoneticPr fontId="3"/>
  </si>
  <si>
    <t>行田市</t>
    <rPh sb="0" eb="3">
      <t>ギョウダシ</t>
    </rPh>
    <phoneticPr fontId="3"/>
  </si>
  <si>
    <t>地域福祉の推進及び健康増進に関する協定に基づく移動販売事業</t>
    <rPh sb="20" eb="21">
      <t>モト</t>
    </rPh>
    <rPh sb="23" eb="27">
      <t>イドウハンバイ</t>
    </rPh>
    <rPh sb="27" eb="29">
      <t>ジギョウ</t>
    </rPh>
    <phoneticPr fontId="3"/>
  </si>
  <si>
    <t>協定に基づく事業のため非公表</t>
    <rPh sb="0" eb="2">
      <t>キョウテイ</t>
    </rPh>
    <rPh sb="3" eb="4">
      <t>モト</t>
    </rPh>
    <rPh sb="6" eb="8">
      <t>ジギョウ</t>
    </rPh>
    <rPh sb="11" eb="14">
      <t>ヒコウヒョウ</t>
    </rPh>
    <phoneticPr fontId="3"/>
  </si>
  <si>
    <t>高齢者等の買い物課題の解決や交流機会の創出等を目的に、市と企業との連携協定に基づき、移動販売を実施するもの。地域の集会所等を販売場所とすることで、交流や居場所づくり、住民同士の見守りや健康状態の確認等につなげ、日常での気にかけや地域力の強化につなげるとともに、多世代交流の機会創出にもつなげている。</t>
    <rPh sb="0" eb="3">
      <t>コウレイシャ</t>
    </rPh>
    <rPh sb="3" eb="4">
      <t>トウ</t>
    </rPh>
    <rPh sb="5" eb="6">
      <t>カ</t>
    </rPh>
    <rPh sb="7" eb="8">
      <t>モノ</t>
    </rPh>
    <rPh sb="8" eb="10">
      <t>カダイ</t>
    </rPh>
    <rPh sb="11" eb="13">
      <t>カイケツ</t>
    </rPh>
    <rPh sb="14" eb="18">
      <t>コウリュウキカイ</t>
    </rPh>
    <rPh sb="19" eb="21">
      <t>ソウシュツ</t>
    </rPh>
    <rPh sb="21" eb="22">
      <t>トウ</t>
    </rPh>
    <rPh sb="23" eb="25">
      <t>モクテキ</t>
    </rPh>
    <rPh sb="27" eb="28">
      <t>シ</t>
    </rPh>
    <rPh sb="29" eb="31">
      <t>キギョウ</t>
    </rPh>
    <rPh sb="33" eb="37">
      <t>レンケイキョウテイ</t>
    </rPh>
    <rPh sb="38" eb="39">
      <t>モト</t>
    </rPh>
    <rPh sb="42" eb="46">
      <t>イドウハンバイ</t>
    </rPh>
    <rPh sb="47" eb="49">
      <t>ジッシ</t>
    </rPh>
    <rPh sb="54" eb="56">
      <t>チイキ</t>
    </rPh>
    <rPh sb="57" eb="60">
      <t>シュウカイジョ</t>
    </rPh>
    <rPh sb="60" eb="61">
      <t>トウ</t>
    </rPh>
    <rPh sb="62" eb="66">
      <t>ハンバイバショ</t>
    </rPh>
    <rPh sb="73" eb="75">
      <t>コウリュウ</t>
    </rPh>
    <rPh sb="76" eb="79">
      <t>イバショ</t>
    </rPh>
    <rPh sb="83" eb="87">
      <t>ジュウミンドウシ</t>
    </rPh>
    <rPh sb="88" eb="90">
      <t>ミマモ</t>
    </rPh>
    <rPh sb="92" eb="96">
      <t>ケンコウジョウタイ</t>
    </rPh>
    <rPh sb="97" eb="100">
      <t>カクニントウ</t>
    </rPh>
    <rPh sb="105" eb="107">
      <t>ニチジョウ</t>
    </rPh>
    <rPh sb="109" eb="110">
      <t>キ</t>
    </rPh>
    <rPh sb="114" eb="117">
      <t>チイキリョク</t>
    </rPh>
    <rPh sb="118" eb="120">
      <t>キョウカ</t>
    </rPh>
    <rPh sb="130" eb="135">
      <t>タセダイコウリュウ</t>
    </rPh>
    <rPh sb="136" eb="140">
      <t>キカイソウシュツ</t>
    </rPh>
    <phoneticPr fontId="3"/>
  </si>
  <si>
    <t>自治体,事業者,社会福祉協議会</t>
    <rPh sb="0" eb="3">
      <t>ジチタイ</t>
    </rPh>
    <rPh sb="4" eb="7">
      <t>ジギョウシャ</t>
    </rPh>
    <rPh sb="8" eb="15">
      <t>シャカイフクシキョウギカイ</t>
    </rPh>
    <phoneticPr fontId="3"/>
  </si>
  <si>
    <t>地域共生社会推進課
048-556-1111（内線354）
高齢者福祉課
同　（内線338）</t>
    <rPh sb="0" eb="9">
      <t>チイキキョウセイシャカイスイシンカ</t>
    </rPh>
    <rPh sb="23" eb="25">
      <t>ナイセン</t>
    </rPh>
    <rPh sb="30" eb="36">
      <t>コウレイシャフクシカ</t>
    </rPh>
    <rPh sb="37" eb="38">
      <t>ドウ</t>
    </rPh>
    <rPh sb="40" eb="42">
      <t>ナイセン</t>
    </rPh>
    <phoneticPr fontId="3"/>
  </si>
  <si>
    <t>地域安心ふれあい事業</t>
    <phoneticPr fontId="26"/>
  </si>
  <si>
    <t>高齢者等のちょっとした困りごと（買物、外出の付添い、掃除など）を有償のボランティア（サポーター）が支援する「いきいき・元気サポート」制度を、行田市社会福祉協議会に委託して実施。</t>
    <rPh sb="0" eb="3">
      <t>コウレイシャ</t>
    </rPh>
    <rPh sb="3" eb="4">
      <t>トウ</t>
    </rPh>
    <rPh sb="11" eb="12">
      <t>コマ</t>
    </rPh>
    <rPh sb="16" eb="18">
      <t>カイモノ</t>
    </rPh>
    <rPh sb="19" eb="21">
      <t>ガイシュツ</t>
    </rPh>
    <rPh sb="22" eb="24">
      <t>ツキソ</t>
    </rPh>
    <rPh sb="26" eb="28">
      <t>ソウジ</t>
    </rPh>
    <rPh sb="32" eb="34">
      <t>ユウショウ</t>
    </rPh>
    <rPh sb="49" eb="51">
      <t>シエン</t>
    </rPh>
    <rPh sb="59" eb="61">
      <t>ゲンキ</t>
    </rPh>
    <rPh sb="66" eb="68">
      <t>セイド</t>
    </rPh>
    <rPh sb="70" eb="73">
      <t>ギョウダシ</t>
    </rPh>
    <rPh sb="73" eb="75">
      <t>シャカイ</t>
    </rPh>
    <rPh sb="75" eb="77">
      <t>フクシ</t>
    </rPh>
    <rPh sb="77" eb="80">
      <t>キョウギカイ</t>
    </rPh>
    <rPh sb="81" eb="83">
      <t>イタク</t>
    </rPh>
    <rPh sb="85" eb="87">
      <t>ジッシ</t>
    </rPh>
    <phoneticPr fontId="26"/>
  </si>
  <si>
    <t>地域共生社会推進課
048－556-1111</t>
    <rPh sb="0" eb="2">
      <t>チイキ</t>
    </rPh>
    <rPh sb="2" eb="4">
      <t>キョウセイ</t>
    </rPh>
    <rPh sb="4" eb="6">
      <t>シャカイ</t>
    </rPh>
    <rPh sb="6" eb="8">
      <t>スイシン</t>
    </rPh>
    <rPh sb="8" eb="9">
      <t>カ</t>
    </rPh>
    <phoneticPr fontId="3"/>
  </si>
  <si>
    <t>デマンドタクシー利用助成事業</t>
    <rPh sb="8" eb="10">
      <t>リヨウ</t>
    </rPh>
    <rPh sb="10" eb="12">
      <t>ジョセイ</t>
    </rPh>
    <rPh sb="12" eb="14">
      <t>ジギョウ</t>
    </rPh>
    <phoneticPr fontId="29"/>
  </si>
  <si>
    <t>市内循環バス等の停留所までの移動が困難な交通弱者の移動手段を確保するもの。行田市に住民登録のある７５歳以上の方及び障害者が市と協定を締結した事業者のタクシーを利用した際に、タクシーメーター料金に応じて料金の一部を助成する。（買物弱者支援に特化した事業ではない）</t>
  </si>
  <si>
    <t>交通対策課
048－556-1111</t>
    <rPh sb="0" eb="2">
      <t>コウツウ</t>
    </rPh>
    <rPh sb="2" eb="4">
      <t>タイサク</t>
    </rPh>
    <rPh sb="4" eb="5">
      <t>カ</t>
    </rPh>
    <phoneticPr fontId="3"/>
  </si>
  <si>
    <t>埼玉県</t>
    <rPh sb="0" eb="3">
      <t>サイタマケン</t>
    </rPh>
    <phoneticPr fontId="26"/>
  </si>
  <si>
    <t>秩父市</t>
    <rPh sb="0" eb="3">
      <t>チチブシ</t>
    </rPh>
    <phoneticPr fontId="26"/>
  </si>
  <si>
    <t>出張商店街開催事業</t>
    <rPh sb="0" eb="5">
      <t>シュッチョ</t>
    </rPh>
    <rPh sb="5" eb="7">
      <t>カイサイ</t>
    </rPh>
    <rPh sb="7" eb="9">
      <t>ジギョウ</t>
    </rPh>
    <phoneticPr fontId="26"/>
  </si>
  <si>
    <t>秩父市大滝地域の買い物弱者対策として、月3回程度出張商店街として出張販売を行う。※年間３６回
（委託先：みやのかわ商店街振興組合）</t>
    <rPh sb="0" eb="3">
      <t>チチブシ</t>
    </rPh>
    <rPh sb="3" eb="7">
      <t>オオタキ</t>
    </rPh>
    <rPh sb="8" eb="9">
      <t>カ</t>
    </rPh>
    <rPh sb="10" eb="13">
      <t>モノジ</t>
    </rPh>
    <rPh sb="13" eb="15">
      <t>タイサク</t>
    </rPh>
    <rPh sb="19" eb="20">
      <t>ツ</t>
    </rPh>
    <rPh sb="21" eb="22">
      <t>カイ</t>
    </rPh>
    <rPh sb="22" eb="24">
      <t>テイド</t>
    </rPh>
    <rPh sb="24" eb="26">
      <t>シュッチョウ</t>
    </rPh>
    <rPh sb="26" eb="29">
      <t>ショウテンガイ</t>
    </rPh>
    <rPh sb="32" eb="34">
      <t>シュッチョウ</t>
    </rPh>
    <rPh sb="34" eb="36">
      <t>ハンバイ</t>
    </rPh>
    <rPh sb="37" eb="38">
      <t>オコナ</t>
    </rPh>
    <rPh sb="41" eb="43">
      <t>ネンカン</t>
    </rPh>
    <rPh sb="45" eb="46">
      <t>カイ</t>
    </rPh>
    <rPh sb="48" eb="51">
      <t>イタクサキ</t>
    </rPh>
    <rPh sb="57" eb="60">
      <t>ショウテンガイ</t>
    </rPh>
    <rPh sb="60" eb="64">
      <t>シンコウ</t>
    </rPh>
    <phoneticPr fontId="26"/>
  </si>
  <si>
    <t>その他</t>
    <rPh sb="2" eb="3">
      <t>タ</t>
    </rPh>
    <phoneticPr fontId="26"/>
  </si>
  <si>
    <t>みやのかわ商店街振興組合</t>
    <rPh sb="5" eb="8">
      <t>ショウ</t>
    </rPh>
    <rPh sb="8" eb="12">
      <t>シンコウ</t>
    </rPh>
    <phoneticPr fontId="26"/>
  </si>
  <si>
    <t>miyanokawa.com/torikumi.html#rakurakuya</t>
  </si>
  <si>
    <t>秩父市役所大滝総合支所市民福祉課</t>
    <rPh sb="0" eb="5">
      <t>チチブシヤクショ</t>
    </rPh>
    <rPh sb="5" eb="11">
      <t>オオタキソウ</t>
    </rPh>
    <rPh sb="11" eb="16">
      <t>シミンフク</t>
    </rPh>
    <phoneticPr fontId="26"/>
  </si>
  <si>
    <t>協同配送サービス「おむす便」</t>
    <rPh sb="0" eb="2">
      <t>キョウドウ</t>
    </rPh>
    <rPh sb="2" eb="4">
      <t>ハイソウ</t>
    </rPh>
    <rPh sb="12" eb="13">
      <t>ビン</t>
    </rPh>
    <phoneticPr fontId="26"/>
  </si>
  <si>
    <t>秩父市大滝地区を対象に、事業主体の構成員であるヤマト運輸株式会社、西濃運輸株式会社、福山通運株式会社の物流事業者３社の荷物を集約し、地域の事業者がお客様のご自宅まで配送するサービス事業を行う。</t>
    <rPh sb="0" eb="3">
      <t>チチブシ</t>
    </rPh>
    <rPh sb="3" eb="7">
      <t>オオタキ</t>
    </rPh>
    <rPh sb="8" eb="10">
      <t>タイショウ</t>
    </rPh>
    <rPh sb="12" eb="16">
      <t>ジギ</t>
    </rPh>
    <rPh sb="17" eb="20">
      <t>コウセイイン</t>
    </rPh>
    <rPh sb="26" eb="28">
      <t>ウン</t>
    </rPh>
    <rPh sb="28" eb="32">
      <t>カブシキガイシャ</t>
    </rPh>
    <rPh sb="33" eb="37">
      <t>セイノウウンユ</t>
    </rPh>
    <rPh sb="37" eb="41">
      <t>カブシキガイシャ</t>
    </rPh>
    <rPh sb="42" eb="46">
      <t>フクヤマツウウン</t>
    </rPh>
    <rPh sb="46" eb="50">
      <t>カブシキガイシャ</t>
    </rPh>
    <rPh sb="51" eb="53">
      <t>ブツリュウ</t>
    </rPh>
    <rPh sb="53" eb="56">
      <t>ジギョウシャ</t>
    </rPh>
    <rPh sb="57" eb="58">
      <t>シャ</t>
    </rPh>
    <rPh sb="59" eb="61">
      <t>ニモツ</t>
    </rPh>
    <rPh sb="62" eb="64">
      <t>シュウヤク</t>
    </rPh>
    <rPh sb="66" eb="68">
      <t>チイキ</t>
    </rPh>
    <rPh sb="69" eb="72">
      <t>ジギョウシャ</t>
    </rPh>
    <rPh sb="74" eb="76">
      <t>キャクサマ</t>
    </rPh>
    <rPh sb="78" eb="80">
      <t>ジタク</t>
    </rPh>
    <rPh sb="82" eb="84">
      <t>ハイソウ</t>
    </rPh>
    <rPh sb="90" eb="92">
      <t>ジギョウ</t>
    </rPh>
    <rPh sb="93" eb="94">
      <t>オコナ</t>
    </rPh>
    <phoneticPr fontId="26"/>
  </si>
  <si>
    <t>秩父市生活交通・物流融合推進協議会（産官学の全１８者からなる協議会）</t>
    <rPh sb="0" eb="3">
      <t>チチブシ</t>
    </rPh>
    <rPh sb="3" eb="7">
      <t>セイカツ</t>
    </rPh>
    <rPh sb="8" eb="10">
      <t>ブツリュウ</t>
    </rPh>
    <rPh sb="10" eb="12">
      <t>ユウゴウ</t>
    </rPh>
    <rPh sb="12" eb="14">
      <t>スイシン</t>
    </rPh>
    <rPh sb="14" eb="17">
      <t>キョウギカイ</t>
    </rPh>
    <rPh sb="18" eb="21">
      <t>サンカンガク</t>
    </rPh>
    <rPh sb="22" eb="23">
      <t>ゼン</t>
    </rPh>
    <rPh sb="25" eb="26">
      <t>シャ</t>
    </rPh>
    <rPh sb="30" eb="33">
      <t>キョウギカイ</t>
    </rPh>
    <phoneticPr fontId="26"/>
  </si>
  <si>
    <t>city.chichibu.lg.jp/10493.html</t>
  </si>
  <si>
    <t>秩父市役所先端技術推進課</t>
    <rPh sb="0" eb="5">
      <t>チチブシヤクショ</t>
    </rPh>
    <rPh sb="5" eb="9">
      <t>センタン</t>
    </rPh>
    <rPh sb="9" eb="12">
      <t>スイシ</t>
    </rPh>
    <phoneticPr fontId="26"/>
  </si>
  <si>
    <t>所沢市</t>
    <rPh sb="0" eb="3">
      <t>トコロザワシ</t>
    </rPh>
    <phoneticPr fontId="3"/>
  </si>
  <si>
    <t>魅力ある商店街創出支援事業（地域買い物支援事業）</t>
    <rPh sb="0" eb="2">
      <t>ミリョク</t>
    </rPh>
    <rPh sb="4" eb="7">
      <t>ショウテンガイ</t>
    </rPh>
    <rPh sb="7" eb="9">
      <t>ソウシュツ</t>
    </rPh>
    <rPh sb="9" eb="11">
      <t>シエン</t>
    </rPh>
    <rPh sb="11" eb="13">
      <t>ジギョウ</t>
    </rPh>
    <rPh sb="14" eb="16">
      <t>チイキ</t>
    </rPh>
    <rPh sb="16" eb="17">
      <t>カ</t>
    </rPh>
    <rPh sb="18" eb="19">
      <t>モノ</t>
    </rPh>
    <rPh sb="19" eb="21">
      <t>シエン</t>
    </rPh>
    <rPh sb="21" eb="23">
      <t>ジギョウ</t>
    </rPh>
    <phoneticPr fontId="3"/>
  </si>
  <si>
    <t>商店街が行う、高齢者や妊婦など、買い物に悩みを抱えている地域住民を支援する事業（商品配送サービス、出張販売サービス、買い物客歓迎サービス）を対象とする。
※補助要望があった段階で予算措置を検討する。
補助率：対象事業の1/2以内　限度額：250万円</t>
    <rPh sb="0" eb="3">
      <t>ショウテンガイ</t>
    </rPh>
    <rPh sb="4" eb="5">
      <t>オコナ</t>
    </rPh>
    <rPh sb="7" eb="10">
      <t>コウレイシャ</t>
    </rPh>
    <rPh sb="11" eb="13">
      <t>ニンプ</t>
    </rPh>
    <rPh sb="16" eb="17">
      <t>カ</t>
    </rPh>
    <rPh sb="18" eb="19">
      <t>モノ</t>
    </rPh>
    <rPh sb="20" eb="21">
      <t>ナヤ</t>
    </rPh>
    <rPh sb="23" eb="24">
      <t>カカ</t>
    </rPh>
    <rPh sb="28" eb="32">
      <t>チイキジュウミン</t>
    </rPh>
    <rPh sb="33" eb="35">
      <t>シエン</t>
    </rPh>
    <rPh sb="37" eb="39">
      <t>ジギョウ</t>
    </rPh>
    <rPh sb="40" eb="42">
      <t>ショウヒン</t>
    </rPh>
    <rPh sb="42" eb="44">
      <t>ハイソウ</t>
    </rPh>
    <rPh sb="49" eb="51">
      <t>シュッチョウ</t>
    </rPh>
    <rPh sb="51" eb="53">
      <t>ハンバイ</t>
    </rPh>
    <rPh sb="58" eb="59">
      <t>カ</t>
    </rPh>
    <rPh sb="60" eb="62">
      <t>モノキャク</t>
    </rPh>
    <rPh sb="62" eb="64">
      <t>カンゲイ</t>
    </rPh>
    <rPh sb="70" eb="72">
      <t>タイショウ</t>
    </rPh>
    <rPh sb="78" eb="82">
      <t>ホジョヨウボウ</t>
    </rPh>
    <rPh sb="86" eb="88">
      <t>ダンカイ</t>
    </rPh>
    <rPh sb="89" eb="93">
      <t>ヨサンソチ</t>
    </rPh>
    <rPh sb="94" eb="96">
      <t>ケントウ</t>
    </rPh>
    <rPh sb="100" eb="103">
      <t>ホジョリツ</t>
    </rPh>
    <rPh sb="104" eb="108">
      <t>タイショウジギョウ</t>
    </rPh>
    <rPh sb="112" eb="114">
      <t>イナイ</t>
    </rPh>
    <rPh sb="115" eb="118">
      <t>ゲンドガク</t>
    </rPh>
    <rPh sb="122" eb="124">
      <t>マンエン</t>
    </rPh>
    <phoneticPr fontId="3"/>
  </si>
  <si>
    <t>産業経済部商業観光課
04-2998-9155</t>
    <rPh sb="0" eb="5">
      <t>サンギョウケイザイブ</t>
    </rPh>
    <rPh sb="5" eb="10">
      <t>ショウギョウカンコウカ</t>
    </rPh>
    <phoneticPr fontId="3"/>
  </si>
  <si>
    <t>市内循環バス「ところバス」運行事業</t>
    <rPh sb="0" eb="2">
      <t>シナイ</t>
    </rPh>
    <rPh sb="2" eb="4">
      <t>ジュンカン</t>
    </rPh>
    <rPh sb="13" eb="15">
      <t>ウンコウ</t>
    </rPh>
    <rPh sb="15" eb="17">
      <t>ジギョウ</t>
    </rPh>
    <phoneticPr fontId="3"/>
  </si>
  <si>
    <t>交通空白地対策</t>
    <rPh sb="0" eb="2">
      <t>コウツウ</t>
    </rPh>
    <rPh sb="2" eb="4">
      <t>クウハク</t>
    </rPh>
    <rPh sb="4" eb="5">
      <t>チ</t>
    </rPh>
    <rPh sb="5" eb="7">
      <t>タイサク</t>
    </rPh>
    <phoneticPr fontId="3"/>
  </si>
  <si>
    <t>鉄道駅や路線バスのバス停から離れた交通空白地域の移動手段として運行している。買い物施設や公共施設、病院等を経由するコースを設定している。</t>
    <rPh sb="0" eb="2">
      <t>テツドウ</t>
    </rPh>
    <rPh sb="2" eb="3">
      <t>エキ</t>
    </rPh>
    <rPh sb="4" eb="6">
      <t>ロセン</t>
    </rPh>
    <rPh sb="11" eb="12">
      <t>テイ</t>
    </rPh>
    <rPh sb="14" eb="15">
      <t>ハナ</t>
    </rPh>
    <rPh sb="17" eb="19">
      <t>コウツウ</t>
    </rPh>
    <rPh sb="19" eb="21">
      <t>クウハク</t>
    </rPh>
    <rPh sb="21" eb="23">
      <t>チイキ</t>
    </rPh>
    <rPh sb="24" eb="26">
      <t>イドウ</t>
    </rPh>
    <rPh sb="26" eb="28">
      <t>シュダン</t>
    </rPh>
    <rPh sb="31" eb="33">
      <t>ウンコウ</t>
    </rPh>
    <rPh sb="38" eb="39">
      <t>カ</t>
    </rPh>
    <rPh sb="40" eb="41">
      <t>モノ</t>
    </rPh>
    <rPh sb="41" eb="43">
      <t>シセツ</t>
    </rPh>
    <rPh sb="44" eb="46">
      <t>コウキョウ</t>
    </rPh>
    <rPh sb="46" eb="48">
      <t>シセツ</t>
    </rPh>
    <rPh sb="49" eb="51">
      <t>ビョウイン</t>
    </rPh>
    <rPh sb="51" eb="52">
      <t>トウ</t>
    </rPh>
    <rPh sb="53" eb="55">
      <t>ケイユ</t>
    </rPh>
    <rPh sb="61" eb="63">
      <t>セッテイ</t>
    </rPh>
    <phoneticPr fontId="3"/>
  </si>
  <si>
    <t>タクシー、バス事業者等</t>
    <rPh sb="7" eb="10">
      <t>ジギョウシャ</t>
    </rPh>
    <rPh sb="10" eb="11">
      <t>ナド</t>
    </rPh>
    <phoneticPr fontId="3"/>
  </si>
  <si>
    <t>都市計画課
04-2998-9192</t>
    <rPh sb="0" eb="2">
      <t>トシ</t>
    </rPh>
    <rPh sb="2" eb="4">
      <t>ケイカク</t>
    </rPh>
    <rPh sb="4" eb="5">
      <t>カ</t>
    </rPh>
    <phoneticPr fontId="3"/>
  </si>
  <si>
    <t>地域循環乗合ワゴン「ところワゴン」運行事業</t>
    <rPh sb="0" eb="2">
      <t>チイキ</t>
    </rPh>
    <rPh sb="2" eb="4">
      <t>ジュンカン</t>
    </rPh>
    <rPh sb="4" eb="6">
      <t>ノリアイ</t>
    </rPh>
    <rPh sb="17" eb="19">
      <t>ウンコウ</t>
    </rPh>
    <rPh sb="19" eb="21">
      <t>ジギョウ</t>
    </rPh>
    <phoneticPr fontId="3"/>
  </si>
  <si>
    <t>交通空白地対策</t>
  </si>
  <si>
    <t>都市計画課
04-2998-9192</t>
    <rPh sb="0" eb="5">
      <t>トシケイカクカ</t>
    </rPh>
    <phoneticPr fontId="3"/>
  </si>
  <si>
    <t>飯能市</t>
    <rPh sb="0" eb="3">
      <t>ハンノウシ</t>
    </rPh>
    <phoneticPr fontId="26"/>
  </si>
  <si>
    <t>公共交通空白地有償運送支援事業</t>
  </si>
  <si>
    <t>公共交通空白地における、地域の特性に配慮した移動手段を確保するため、実施主体に対して初年度事業、設備整備事業、運行事業への支援を行う。</t>
  </si>
  <si>
    <t>ＮＰＯ法人</t>
  </si>
  <si>
    <t>市民生活部交通政策課
042-978-8162</t>
  </si>
  <si>
    <t>飯能リハビリ館送迎車の空席を活用した住民移送事業</t>
  </si>
  <si>
    <t>医療法人が運行する送迎車両について、施設利用者だけでなく地区の住民も利用可能とすることで、コミュニティバスの空白時間帯及び空白地域における地区住民の買い物等の足の確保を目的として実施している。</t>
    <phoneticPr fontId="1"/>
  </si>
  <si>
    <t>医療法人</t>
  </si>
  <si>
    <t>社会福祉法人名栗園送迎車を活用した住民移送サービス</t>
    <rPh sb="0" eb="2">
      <t>シャカイ</t>
    </rPh>
    <rPh sb="2" eb="4">
      <t>フクシ</t>
    </rPh>
    <rPh sb="4" eb="6">
      <t>ホウジン</t>
    </rPh>
    <rPh sb="6" eb="8">
      <t>ナグリ</t>
    </rPh>
    <rPh sb="8" eb="9">
      <t>エン</t>
    </rPh>
    <rPh sb="9" eb="12">
      <t>ソウゲイシャ</t>
    </rPh>
    <rPh sb="13" eb="15">
      <t>カツヨウ</t>
    </rPh>
    <rPh sb="17" eb="19">
      <t>ジュウミン</t>
    </rPh>
    <rPh sb="19" eb="21">
      <t>イソウ</t>
    </rPh>
    <phoneticPr fontId="26"/>
  </si>
  <si>
    <t>社会福祉法人が運行する送迎車両について、施設利用者だけでなく地区の住民も利用可能とすることで、コミュニティバスの空白時間帯及び空白地域における地区住民の買い物等の足の確保を目的として実施している。</t>
  </si>
  <si>
    <t>社会福祉法人</t>
    <rPh sb="0" eb="2">
      <t>シャカイ</t>
    </rPh>
    <rPh sb="2" eb="4">
      <t>フクシ</t>
    </rPh>
    <rPh sb="4" eb="6">
      <t>ホウジン</t>
    </rPh>
    <phoneticPr fontId="26"/>
  </si>
  <si>
    <t>埼玉県</t>
    <rPh sb="0" eb="3">
      <t>サイタマケン</t>
    </rPh>
    <phoneticPr fontId="30"/>
  </si>
  <si>
    <t>飯能市</t>
    <rPh sb="0" eb="3">
      <t>ハンノウシ</t>
    </rPh>
    <phoneticPr fontId="30"/>
  </si>
  <si>
    <t>飯能市社会参加促進事業
（飯能市重度心身障害者福祉タクシー利用料金助成）</t>
  </si>
  <si>
    <t>福祉タクシーを利用する重度心身障害者に対し、タクシー利用料金の一部を助成することにより社会参加を促進する。
助成額：利用券１枚につき初乗運賃相当額
　※利用料金が初乗運賃の2倍以上の場合2枚利用可
交付枚数：年間72枚（6枚/月）</t>
    <rPh sb="76" eb="78">
      <t>りよう</t>
    </rPh>
    <rPh sb="78" eb="80">
      <t>りょうきん</t>
    </rPh>
    <rPh sb="81" eb="83">
      <t>はつの</t>
    </rPh>
    <rPh sb="83" eb="85">
      <t>うんちん</t>
    </rPh>
    <rPh sb="87" eb="90">
      <t>ばいいじょう</t>
    </rPh>
    <rPh sb="91" eb="93">
      <t>ばあい</t>
    </rPh>
    <rPh sb="94" eb="95">
      <t>まい</t>
    </rPh>
    <rPh sb="95" eb="98">
      <t>りようか</t>
    </rPh>
    <rPh sb="113" eb="114">
      <t>つき</t>
    </rPh>
    <phoneticPr fontId="26" type="Hiragana"/>
  </si>
  <si>
    <t>市が業務提携している県内のタクシー・介護タクシー会社</t>
    <rPh sb="0" eb="1">
      <t>シ</t>
    </rPh>
    <rPh sb="2" eb="4">
      <t>ギョウム</t>
    </rPh>
    <rPh sb="4" eb="6">
      <t>テイケイ</t>
    </rPh>
    <rPh sb="10" eb="12">
      <t>ケンナイ</t>
    </rPh>
    <rPh sb="18" eb="20">
      <t>カイゴ</t>
    </rPh>
    <rPh sb="24" eb="26">
      <t>ガイシャ</t>
    </rPh>
    <phoneticPr fontId="30"/>
  </si>
  <si>
    <t>障害福祉課
042-986-5072</t>
  </si>
  <si>
    <t>飯能市障害児（者）生活サポート事業</t>
  </si>
  <si>
    <t>在宅の心身障害児（者）の地域生活を支援するため、身近な場所で障害者及びその家族の必要に応じて障害者に対する送迎、外出援助等のサービスを迅速かつ柔軟に提供する。
利用時間数：年間最大150時間</t>
  </si>
  <si>
    <t xml:space="preserve">(特非)ぬくもり福祉会たんぽぽ　他10ヶ所
</t>
    <rPh sb="1" eb="2">
      <t>トク</t>
    </rPh>
    <rPh sb="2" eb="3">
      <t>ヒ</t>
    </rPh>
    <rPh sb="8" eb="10">
      <t>フクシ</t>
    </rPh>
    <rPh sb="10" eb="11">
      <t>カイ</t>
    </rPh>
    <rPh sb="16" eb="17">
      <t>ホカ</t>
    </rPh>
    <rPh sb="20" eb="21">
      <t>ショ</t>
    </rPh>
    <phoneticPr fontId="30"/>
  </si>
  <si>
    <t>加須市</t>
    <rPh sb="0" eb="3">
      <t>カゾシ</t>
    </rPh>
    <phoneticPr fontId="26"/>
  </si>
  <si>
    <t>地域通貨発行による地域福祉サービス支援事業</t>
    <rPh sb="0" eb="2">
      <t>チイキ</t>
    </rPh>
    <rPh sb="2" eb="4">
      <t>ツウカ</t>
    </rPh>
    <rPh sb="4" eb="6">
      <t>ハッコウ</t>
    </rPh>
    <rPh sb="9" eb="11">
      <t>チイキ</t>
    </rPh>
    <rPh sb="11" eb="13">
      <t>フクシ</t>
    </rPh>
    <rPh sb="17" eb="19">
      <t>シエン</t>
    </rPh>
    <rPh sb="19" eb="21">
      <t>ジギョウ</t>
    </rPh>
    <phoneticPr fontId="26"/>
  </si>
  <si>
    <t>買い物代行、買い物の付き添いは可。送迎、宅配、配色サービスは不可。</t>
    <rPh sb="0" eb="1">
      <t>カ</t>
    </rPh>
    <rPh sb="2" eb="3">
      <t>モノ</t>
    </rPh>
    <rPh sb="3" eb="5">
      <t>ダイコウ</t>
    </rPh>
    <rPh sb="6" eb="7">
      <t>カ</t>
    </rPh>
    <rPh sb="8" eb="9">
      <t>モノ</t>
    </rPh>
    <rPh sb="10" eb="11">
      <t>ツ</t>
    </rPh>
    <rPh sb="12" eb="13">
      <t>ソ</t>
    </rPh>
    <rPh sb="15" eb="16">
      <t>カ</t>
    </rPh>
    <rPh sb="17" eb="19">
      <t>ソウゲイ</t>
    </rPh>
    <rPh sb="20" eb="22">
      <t>タクハイ</t>
    </rPh>
    <rPh sb="23" eb="25">
      <t>ハイショク</t>
    </rPh>
    <rPh sb="30" eb="32">
      <t>フカ</t>
    </rPh>
    <phoneticPr fontId="3"/>
  </si>
  <si>
    <t>原則として、1時間以内で買い物代行など、一人暮らしの高齢者等の日常生活のちょっとしたお困りごとに対しサポーターが支援する。その謝礼としてサポーターが受け取る「ちょこっとおたすけ絆サポート券」を取扱店で利用することで、高齢者福祉の充実と地域商業の振興を図る。</t>
    <rPh sb="0" eb="2">
      <t>ゲンソク</t>
    </rPh>
    <rPh sb="7" eb="9">
      <t>ジカン</t>
    </rPh>
    <rPh sb="9" eb="11">
      <t>イナイ</t>
    </rPh>
    <rPh sb="12" eb="13">
      <t>カ</t>
    </rPh>
    <rPh sb="14" eb="15">
      <t>モノ</t>
    </rPh>
    <rPh sb="15" eb="17">
      <t>ダイコウ</t>
    </rPh>
    <rPh sb="20" eb="22">
      <t>ヒトリ</t>
    </rPh>
    <rPh sb="22" eb="23">
      <t>グ</t>
    </rPh>
    <rPh sb="26" eb="29">
      <t>コウレイシャ</t>
    </rPh>
    <rPh sb="29" eb="30">
      <t>トウ</t>
    </rPh>
    <rPh sb="31" eb="33">
      <t>ニチジョウ</t>
    </rPh>
    <rPh sb="33" eb="35">
      <t>セイカツ</t>
    </rPh>
    <rPh sb="43" eb="44">
      <t>コマ</t>
    </rPh>
    <rPh sb="48" eb="49">
      <t>タイ</t>
    </rPh>
    <rPh sb="56" eb="58">
      <t>シエン</t>
    </rPh>
    <rPh sb="63" eb="65">
      <t>シャレイ</t>
    </rPh>
    <rPh sb="74" eb="75">
      <t>ウ</t>
    </rPh>
    <rPh sb="76" eb="77">
      <t>ト</t>
    </rPh>
    <rPh sb="88" eb="89">
      <t>キズナ</t>
    </rPh>
    <rPh sb="93" eb="94">
      <t>ケン</t>
    </rPh>
    <rPh sb="96" eb="98">
      <t>トリアツカイ</t>
    </rPh>
    <rPh sb="98" eb="99">
      <t>テン</t>
    </rPh>
    <rPh sb="100" eb="102">
      <t>リヨウ</t>
    </rPh>
    <rPh sb="108" eb="111">
      <t>コウレイシャ</t>
    </rPh>
    <rPh sb="111" eb="113">
      <t>フクシ</t>
    </rPh>
    <rPh sb="114" eb="116">
      <t>ジュウジツ</t>
    </rPh>
    <rPh sb="117" eb="119">
      <t>チイキ</t>
    </rPh>
    <rPh sb="119" eb="121">
      <t>ショウギョウ</t>
    </rPh>
    <rPh sb="122" eb="124">
      <t>シンコウ</t>
    </rPh>
    <rPh sb="125" eb="126">
      <t>ハカ</t>
    </rPh>
    <phoneticPr fontId="26"/>
  </si>
  <si>
    <t>商工会</t>
    <rPh sb="0" eb="3">
      <t>ショウコウカイ</t>
    </rPh>
    <phoneticPr fontId="3"/>
  </si>
  <si>
    <t>産業振興課
0480-62-1111
（内線 252）</t>
    <rPh sb="0" eb="2">
      <t>サンギョウ</t>
    </rPh>
    <rPh sb="2" eb="5">
      <t>シンコウカ</t>
    </rPh>
    <rPh sb="20" eb="22">
      <t>ナイセン</t>
    </rPh>
    <phoneticPr fontId="26"/>
  </si>
  <si>
    <t>移動スーパー支援事業</t>
    <rPh sb="0" eb="2">
      <t>イドウ</t>
    </rPh>
    <rPh sb="6" eb="8">
      <t>シエン</t>
    </rPh>
    <rPh sb="8" eb="10">
      <t>ジギョウ</t>
    </rPh>
    <phoneticPr fontId="28"/>
  </si>
  <si>
    <t>買い物をすることができない方や移動することが不自由な方に、食料品や生活必需品などを身近なところで購入する機会を提供するため、車両による移動販売「移動スーパー」の導入により、新たな経営・販売のスタイルを目指す事業者や個人事業者に対し、車両の購入経費等の一部を補助。</t>
    <rPh sb="113" eb="114">
      <t>タイ</t>
    </rPh>
    <rPh sb="116" eb="118">
      <t>シャリョウ</t>
    </rPh>
    <rPh sb="119" eb="121">
      <t>コウニュウ</t>
    </rPh>
    <rPh sb="121" eb="123">
      <t>ケイヒ</t>
    </rPh>
    <rPh sb="123" eb="124">
      <t>トウ</t>
    </rPh>
    <rPh sb="125" eb="127">
      <t>イチブ</t>
    </rPh>
    <rPh sb="128" eb="130">
      <t>ホジョ</t>
    </rPh>
    <phoneticPr fontId="28"/>
  </si>
  <si>
    <t>事業者</t>
    <rPh sb="0" eb="3">
      <t>ジギョウシャ</t>
    </rPh>
    <phoneticPr fontId="28"/>
  </si>
  <si>
    <t>コミュニティバス運行事業
(デマンド型乗合タクシー)</t>
    <rPh sb="8" eb="10">
      <t>ウンコウ</t>
    </rPh>
    <rPh sb="10" eb="12">
      <t>ジギョウ</t>
    </rPh>
    <rPh sb="18" eb="19">
      <t>ガタ</t>
    </rPh>
    <rPh sb="19" eb="20">
      <t>ノ</t>
    </rPh>
    <rPh sb="20" eb="21">
      <t>ア</t>
    </rPh>
    <phoneticPr fontId="26"/>
  </si>
  <si>
    <t>高齢者や交通弱者に対し、病院、スーパーマーケット、公共施設、駅等への移動支援対策として、自宅からドア・ツー・ドアで送迎する。運賃は片道300円。</t>
    <rPh sb="0" eb="3">
      <t>コウレイシャ</t>
    </rPh>
    <rPh sb="4" eb="6">
      <t>コウツウ</t>
    </rPh>
    <rPh sb="6" eb="8">
      <t>ジャクシャ</t>
    </rPh>
    <rPh sb="9" eb="10">
      <t>タイ</t>
    </rPh>
    <rPh sb="12" eb="14">
      <t>ビョウイン</t>
    </rPh>
    <rPh sb="25" eb="27">
      <t>コウキョウ</t>
    </rPh>
    <rPh sb="27" eb="29">
      <t>シセツ</t>
    </rPh>
    <rPh sb="30" eb="31">
      <t>エキ</t>
    </rPh>
    <rPh sb="31" eb="32">
      <t>トウ</t>
    </rPh>
    <rPh sb="34" eb="36">
      <t>イドウ</t>
    </rPh>
    <rPh sb="36" eb="38">
      <t>シエン</t>
    </rPh>
    <rPh sb="38" eb="40">
      <t>タイサク</t>
    </rPh>
    <rPh sb="44" eb="46">
      <t>ジタク</t>
    </rPh>
    <rPh sb="57" eb="59">
      <t>ソウゲイ</t>
    </rPh>
    <rPh sb="62" eb="64">
      <t>ウンチン</t>
    </rPh>
    <rPh sb="65" eb="67">
      <t>カタミチ</t>
    </rPh>
    <rPh sb="70" eb="71">
      <t>エン</t>
    </rPh>
    <phoneticPr fontId="26"/>
  </si>
  <si>
    <t>加須市コミュニティバス円滑運行協議会</t>
  </si>
  <si>
    <t>政策調整課
0480-62-1111
（内線 317）</t>
    <rPh sb="0" eb="2">
      <t>セイサク</t>
    </rPh>
    <rPh sb="2" eb="4">
      <t>チョウセイ</t>
    </rPh>
    <rPh sb="4" eb="5">
      <t>カ</t>
    </rPh>
    <rPh sb="20" eb="22">
      <t>ナイセン</t>
    </rPh>
    <phoneticPr fontId="26"/>
  </si>
  <si>
    <t>移動支援事業</t>
    <rPh sb="0" eb="2">
      <t>イドウ</t>
    </rPh>
    <rPh sb="2" eb="4">
      <t>シエン</t>
    </rPh>
    <rPh sb="4" eb="6">
      <t>ジギョウ</t>
    </rPh>
    <phoneticPr fontId="28"/>
  </si>
  <si>
    <t>公共交通機関を利用した障がい者に対する介助</t>
    <rPh sb="0" eb="2">
      <t>コウキョウ</t>
    </rPh>
    <rPh sb="2" eb="4">
      <t>コウツウ</t>
    </rPh>
    <rPh sb="4" eb="6">
      <t>キカン</t>
    </rPh>
    <rPh sb="7" eb="9">
      <t>リヨウ</t>
    </rPh>
    <rPh sb="11" eb="12">
      <t>ショウ</t>
    </rPh>
    <rPh sb="14" eb="15">
      <t>シャ</t>
    </rPh>
    <rPh sb="16" eb="17">
      <t>タイ</t>
    </rPh>
    <rPh sb="19" eb="21">
      <t>カイジョ</t>
    </rPh>
    <phoneticPr fontId="3"/>
  </si>
  <si>
    <t>買物弱者の支援と位置付けた事業ではないが、外出及び余暇活動等の社会参加のために外出する際の移動の介助を行うもの。
対象：屋外での移動に著しい制限のある視覚障害者及び全身性障害者、療育手帳又は精神障害者保健福祉手帳所持者、難病患者
費用：原則としてサービス費用の1割が自己負担（世帯の所得に応じて、1ヵ月あたりの負担に上限額を設定。市町村民税非課税世帯は自己負担なし。）</t>
  </si>
  <si>
    <t>障がい者福祉課
0480-62-1111
（内線169）</t>
    <rPh sb="0" eb="1">
      <t>ショウ</t>
    </rPh>
    <rPh sb="3" eb="4">
      <t>シャ</t>
    </rPh>
    <rPh sb="4" eb="7">
      <t>フクシカ</t>
    </rPh>
    <phoneticPr fontId="28"/>
  </si>
  <si>
    <t>障害児（者）生活サポート事業</t>
    <rPh sb="0" eb="2">
      <t>ショウガイ</t>
    </rPh>
    <rPh sb="2" eb="3">
      <t>ジ</t>
    </rPh>
    <rPh sb="4" eb="5">
      <t>シャ</t>
    </rPh>
    <rPh sb="6" eb="8">
      <t>セイカツ</t>
    </rPh>
    <rPh sb="12" eb="14">
      <t>ジギョウ</t>
    </rPh>
    <phoneticPr fontId="26"/>
  </si>
  <si>
    <t>買物弱者の支援と位置付けた事業ではないが、在宅の心身障害､知的障害､精神障害児(者)の地域生活を支援するため、市に登録された団体が提供する一時預かりや派遣による介護、外出援助､送迎サービスなどの提供を行なう｡
利用料金：障害者１時間950円、障害児1時間0円から950円）
利用時間：年間１５０時間（上限）</t>
    <rPh sb="43" eb="45">
      <t>チイキ</t>
    </rPh>
    <rPh sb="45" eb="47">
      <t>セイカツ</t>
    </rPh>
    <rPh sb="48" eb="50">
      <t>シエン</t>
    </rPh>
    <rPh sb="55" eb="56">
      <t>シ</t>
    </rPh>
    <rPh sb="57" eb="59">
      <t>トウロク</t>
    </rPh>
    <rPh sb="62" eb="64">
      <t>ダンタイ</t>
    </rPh>
    <rPh sb="65" eb="67">
      <t>テイキョウ</t>
    </rPh>
    <rPh sb="69" eb="71">
      <t>イチジ</t>
    </rPh>
    <rPh sb="71" eb="72">
      <t>アズ</t>
    </rPh>
    <rPh sb="75" eb="77">
      <t>ハケン</t>
    </rPh>
    <rPh sb="80" eb="82">
      <t>カイゴ</t>
    </rPh>
    <rPh sb="85" eb="87">
      <t>エンジョ</t>
    </rPh>
    <rPh sb="105" eb="107">
      <t>リヨウ</t>
    </rPh>
    <rPh sb="107" eb="109">
      <t>リョウキン</t>
    </rPh>
    <rPh sb="114" eb="116">
      <t>ジカン</t>
    </rPh>
    <rPh sb="119" eb="120">
      <t>エン</t>
    </rPh>
    <rPh sb="121" eb="122">
      <t>ショウ</t>
    </rPh>
    <rPh sb="122" eb="123">
      <t>ガイ</t>
    </rPh>
    <rPh sb="123" eb="124">
      <t>ジ</t>
    </rPh>
    <rPh sb="125" eb="127">
      <t>ジカン</t>
    </rPh>
    <rPh sb="128" eb="129">
      <t>エン</t>
    </rPh>
    <rPh sb="134" eb="135">
      <t>エン</t>
    </rPh>
    <rPh sb="137" eb="139">
      <t>リヨウ</t>
    </rPh>
    <rPh sb="139" eb="141">
      <t>ジカン</t>
    </rPh>
    <rPh sb="142" eb="144">
      <t>ネンカン</t>
    </rPh>
    <rPh sb="147" eb="149">
      <t>ジカン</t>
    </rPh>
    <rPh sb="150" eb="152">
      <t>ジョウゲン</t>
    </rPh>
    <phoneticPr fontId="26"/>
  </si>
  <si>
    <t>障がい者福祉課
0480-62-1111
（内線197）</t>
    <rPh sb="0" eb="1">
      <t>ショウ</t>
    </rPh>
    <rPh sb="3" eb="4">
      <t>シャ</t>
    </rPh>
    <rPh sb="4" eb="7">
      <t>フクシカ</t>
    </rPh>
    <phoneticPr fontId="28"/>
  </si>
  <si>
    <t>社会参加促進事業</t>
    <rPh sb="0" eb="2">
      <t>シャカイ</t>
    </rPh>
    <rPh sb="2" eb="4">
      <t>サンカ</t>
    </rPh>
    <rPh sb="4" eb="6">
      <t>ソクシン</t>
    </rPh>
    <rPh sb="6" eb="8">
      <t>ジギョウ</t>
    </rPh>
    <phoneticPr fontId="28"/>
  </si>
  <si>
    <t xml:space="preserve">【福祉タクシー】
2,350
【ガソリン助成】
4,747
</t>
  </si>
  <si>
    <t>買物弱者の支援と位置付けた事業ではないが、障害者の経済的負担の軽減と社会参加等の促進を図る事業。
【福祉タクシー】身体障害者手帳1・2級又は療育手帳Ⓐ・Aをお持ちの方に、年間30枚（加須,騎西）又は36枚(北川辺、大利根)のタクシー利用券の交付
【ガソリン助成】身体障害者手帳のうち下肢・体幹機能障害1〜5級または療育手帳Ⓐ・Aをお持ちの方（本人または、同居の家族が本人のために運転する場合）に対し、ガソリン月額上限1,000円を助成。
※福祉タクシー又はガソリン助成のどちらか一方の助成</t>
    <rPh sb="0" eb="2">
      <t>カイモノ</t>
    </rPh>
    <rPh sb="2" eb="4">
      <t>ジャクシャ</t>
    </rPh>
    <rPh sb="5" eb="7">
      <t>シエン</t>
    </rPh>
    <rPh sb="8" eb="11">
      <t>イチヅ</t>
    </rPh>
    <rPh sb="13" eb="15">
      <t>ジギョウ</t>
    </rPh>
    <rPh sb="21" eb="23">
      <t>ショウガイ</t>
    </rPh>
    <rPh sb="23" eb="24">
      <t>シャ</t>
    </rPh>
    <rPh sb="25" eb="28">
      <t>ケイザイテキ</t>
    </rPh>
    <rPh sb="28" eb="30">
      <t>フタン</t>
    </rPh>
    <rPh sb="31" eb="33">
      <t>ケイゲン</t>
    </rPh>
    <rPh sb="34" eb="36">
      <t>シャカイ</t>
    </rPh>
    <rPh sb="36" eb="38">
      <t>サンカ</t>
    </rPh>
    <rPh sb="38" eb="39">
      <t>ナド</t>
    </rPh>
    <rPh sb="40" eb="42">
      <t>ソクシン</t>
    </rPh>
    <rPh sb="43" eb="44">
      <t>ハカ</t>
    </rPh>
    <rPh sb="45" eb="47">
      <t>ジギョウ</t>
    </rPh>
    <rPh sb="50" eb="52">
      <t>フクシ</t>
    </rPh>
    <rPh sb="57" eb="59">
      <t>シンタイ</t>
    </rPh>
    <rPh sb="59" eb="62">
      <t>ショウガイシャ</t>
    </rPh>
    <rPh sb="62" eb="64">
      <t>テチョウ</t>
    </rPh>
    <rPh sb="67" eb="68">
      <t>キュウ</t>
    </rPh>
    <rPh sb="68" eb="69">
      <t>マタ</t>
    </rPh>
    <rPh sb="70" eb="72">
      <t>リョウイク</t>
    </rPh>
    <rPh sb="72" eb="74">
      <t>テチョウ</t>
    </rPh>
    <rPh sb="79" eb="80">
      <t>モ</t>
    </rPh>
    <rPh sb="82" eb="83">
      <t>カタ</t>
    </rPh>
    <rPh sb="85" eb="87">
      <t>ネンカン</t>
    </rPh>
    <rPh sb="89" eb="90">
      <t>マイ</t>
    </rPh>
    <rPh sb="91" eb="93">
      <t>カゾ</t>
    </rPh>
    <rPh sb="94" eb="96">
      <t>キサイ</t>
    </rPh>
    <rPh sb="97" eb="98">
      <t>マタ</t>
    </rPh>
    <rPh sb="101" eb="102">
      <t>マイ</t>
    </rPh>
    <rPh sb="103" eb="104">
      <t>キタ</t>
    </rPh>
    <rPh sb="104" eb="106">
      <t>カワベ</t>
    </rPh>
    <rPh sb="107" eb="110">
      <t>オオトネ</t>
    </rPh>
    <rPh sb="116" eb="118">
      <t>リヨウ</t>
    </rPh>
    <rPh sb="118" eb="119">
      <t>ケン</t>
    </rPh>
    <rPh sb="120" eb="122">
      <t>コウフ</t>
    </rPh>
    <rPh sb="128" eb="130">
      <t>ジョセイ</t>
    </rPh>
    <rPh sb="131" eb="133">
      <t>シンタイ</t>
    </rPh>
    <rPh sb="141" eb="143">
      <t>カシ</t>
    </rPh>
    <rPh sb="144" eb="146">
      <t>タイカン</t>
    </rPh>
    <rPh sb="146" eb="148">
      <t>キノウ</t>
    </rPh>
    <rPh sb="148" eb="150">
      <t>ショウガイ</t>
    </rPh>
    <rPh sb="153" eb="154">
      <t>キュウ</t>
    </rPh>
    <rPh sb="166" eb="167">
      <t>モ</t>
    </rPh>
    <rPh sb="169" eb="170">
      <t>カタ</t>
    </rPh>
    <rPh sb="171" eb="173">
      <t>ホンニン</t>
    </rPh>
    <rPh sb="177" eb="179">
      <t>ドウキョ</t>
    </rPh>
    <rPh sb="180" eb="182">
      <t>カゾク</t>
    </rPh>
    <rPh sb="183" eb="185">
      <t>ホンニン</t>
    </rPh>
    <rPh sb="189" eb="191">
      <t>ウンテン</t>
    </rPh>
    <rPh sb="193" eb="195">
      <t>バアイ</t>
    </rPh>
    <rPh sb="197" eb="198">
      <t>タイ</t>
    </rPh>
    <rPh sb="204" eb="206">
      <t>ゲツガク</t>
    </rPh>
    <rPh sb="206" eb="208">
      <t>ジョウゲン</t>
    </rPh>
    <rPh sb="213" eb="214">
      <t>エン</t>
    </rPh>
    <rPh sb="215" eb="217">
      <t>ジョセイ</t>
    </rPh>
    <phoneticPr fontId="26"/>
  </si>
  <si>
    <t>障がい者福祉課
0480-62-1111
（内線 610）</t>
    <rPh sb="0" eb="1">
      <t>ショウ</t>
    </rPh>
    <rPh sb="3" eb="4">
      <t>シャ</t>
    </rPh>
    <rPh sb="4" eb="7">
      <t>フクシカ</t>
    </rPh>
    <rPh sb="22" eb="24">
      <t>ナイセン</t>
    </rPh>
    <phoneticPr fontId="26"/>
  </si>
  <si>
    <t>本庄市</t>
    <rPh sb="0" eb="2">
      <t>ほんじょう</t>
    </rPh>
    <rPh sb="2" eb="3">
      <t>し</t>
    </rPh>
    <phoneticPr fontId="31" type="Hiragana"/>
  </si>
  <si>
    <t>デマンド交通運行事業</t>
    <rPh sb="4" eb="6">
      <t>こうつう</t>
    </rPh>
    <rPh sb="6" eb="8">
      <t>うんこう</t>
    </rPh>
    <rPh sb="8" eb="10">
      <t>じぎょう</t>
    </rPh>
    <phoneticPr fontId="31" type="Hiragana"/>
  </si>
  <si>
    <t>買物弱者の支援として位置付けた事業ではないが、市民が快適に市内を移動できる交通手段を確保するため、デマンド交通を運行している。
区域内運行で停留所間を移動するものであり、停留所として商業施設や病院等を設定している。</t>
  </si>
  <si>
    <t>路線バス会社</t>
  </si>
  <si>
    <t>都市計画課
0495-25-1136</t>
  </si>
  <si>
    <t>本庄市</t>
    <rPh sb="0" eb="3">
      <t>ホンジョウシ</t>
    </rPh>
    <phoneticPr fontId="26"/>
  </si>
  <si>
    <t>生活支援体制整備事業</t>
    <rPh sb="0" eb="2">
      <t>セイカツ</t>
    </rPh>
    <rPh sb="2" eb="4">
      <t>シエン</t>
    </rPh>
    <rPh sb="4" eb="6">
      <t>タイセイ</t>
    </rPh>
    <rPh sb="6" eb="8">
      <t>セイビ</t>
    </rPh>
    <rPh sb="8" eb="10">
      <t>ジギョウ</t>
    </rPh>
    <phoneticPr fontId="26"/>
  </si>
  <si>
    <t>買物弱者の支援と位置付けた事業ではないが、市が委託した生活支援コーディネーターを中心に、地域課題の１つである移動の問題について、社会福祉法人の協力のもと市内各圏域で買い物等の移動支援や民間事業者が実施する移動販売について調整している。</t>
  </si>
  <si>
    <t>社会福祉協議会、地域包括支援センター</t>
    <rPh sb="0" eb="2">
      <t>シャカイ</t>
    </rPh>
    <rPh sb="2" eb="4">
      <t>フクシ</t>
    </rPh>
    <rPh sb="4" eb="7">
      <t>キョウギカイ</t>
    </rPh>
    <rPh sb="8" eb="10">
      <t>チイキ</t>
    </rPh>
    <rPh sb="10" eb="12">
      <t>ホウカツ</t>
    </rPh>
    <rPh sb="12" eb="14">
      <t>シエン</t>
    </rPh>
    <phoneticPr fontId="26"/>
  </si>
  <si>
    <t>高齢者福祉課
0495-25-1722</t>
  </si>
  <si>
    <t>東松山市</t>
    <rPh sb="0" eb="4">
      <t>ヒガシマツヤマシ</t>
    </rPh>
    <phoneticPr fontId="3"/>
  </si>
  <si>
    <t>障害児（者）生活サポート事業</t>
    <rPh sb="0" eb="2">
      <t>ショウガイ</t>
    </rPh>
    <rPh sb="2" eb="3">
      <t>ジ</t>
    </rPh>
    <rPh sb="4" eb="5">
      <t>モノ</t>
    </rPh>
    <rPh sb="6" eb="8">
      <t>セイカツ</t>
    </rPh>
    <rPh sb="12" eb="14">
      <t>ジギョウ</t>
    </rPh>
    <phoneticPr fontId="3"/>
  </si>
  <si>
    <t>送迎、外出時の介助、一時預かり、派遣による介護、</t>
    <rPh sb="0" eb="2">
      <t>ソウゲイ</t>
    </rPh>
    <rPh sb="3" eb="5">
      <t>ガイシュツ</t>
    </rPh>
    <rPh sb="5" eb="6">
      <t>ジ</t>
    </rPh>
    <rPh sb="7" eb="9">
      <t>カイジョ</t>
    </rPh>
    <rPh sb="10" eb="12">
      <t>イチジ</t>
    </rPh>
    <rPh sb="12" eb="13">
      <t>アズ</t>
    </rPh>
    <rPh sb="16" eb="18">
      <t>ハケン</t>
    </rPh>
    <rPh sb="21" eb="23">
      <t>カイゴ</t>
    </rPh>
    <phoneticPr fontId="3"/>
  </si>
  <si>
    <t>障害者やその家族の地域生活を支援するため、送迎や外出援助、一時預かり等のサービスを提供する。年間の利用時間上限は150時間。</t>
    <rPh sb="0" eb="3">
      <t>ショウガイシャ</t>
    </rPh>
    <rPh sb="6" eb="8">
      <t>カゾク</t>
    </rPh>
    <rPh sb="9" eb="11">
      <t>チイキ</t>
    </rPh>
    <rPh sb="11" eb="13">
      <t>セイカツ</t>
    </rPh>
    <rPh sb="14" eb="16">
      <t>シエン</t>
    </rPh>
    <rPh sb="21" eb="23">
      <t>ソウゲイ</t>
    </rPh>
    <rPh sb="24" eb="26">
      <t>ガイシュツ</t>
    </rPh>
    <rPh sb="26" eb="28">
      <t>エンジョ</t>
    </rPh>
    <rPh sb="29" eb="31">
      <t>イチジ</t>
    </rPh>
    <rPh sb="31" eb="32">
      <t>アズ</t>
    </rPh>
    <rPh sb="34" eb="35">
      <t>ナド</t>
    </rPh>
    <rPh sb="35" eb="36">
      <t>イットウ</t>
    </rPh>
    <rPh sb="41" eb="43">
      <t>テイキョウ</t>
    </rPh>
    <rPh sb="46" eb="47">
      <t>ネン</t>
    </rPh>
    <rPh sb="47" eb="48">
      <t>カン</t>
    </rPh>
    <rPh sb="49" eb="51">
      <t>リヨウ</t>
    </rPh>
    <rPh sb="51" eb="53">
      <t>ジカン</t>
    </rPh>
    <rPh sb="53" eb="55">
      <t>ジョウゲン</t>
    </rPh>
    <rPh sb="59" eb="61">
      <t>ジカン</t>
    </rPh>
    <phoneticPr fontId="3"/>
  </si>
  <si>
    <t>事業者
NPO法人</t>
    <rPh sb="0" eb="3">
      <t>ジギョウシャ</t>
    </rPh>
    <rPh sb="7" eb="9">
      <t>ホウジン</t>
    </rPh>
    <phoneticPr fontId="3"/>
  </si>
  <si>
    <t>障害者福祉課
0493-21-1452</t>
    <rPh sb="0" eb="3">
      <t>ショウガイシャ</t>
    </rPh>
    <rPh sb="3" eb="6">
      <t>フクシカ</t>
    </rPh>
    <phoneticPr fontId="3"/>
  </si>
  <si>
    <t>福祉タクシー利用料金助成</t>
    <rPh sb="0" eb="2">
      <t>フクシ</t>
    </rPh>
    <rPh sb="6" eb="8">
      <t>リヨウ</t>
    </rPh>
    <rPh sb="8" eb="10">
      <t>リョウキン</t>
    </rPh>
    <rPh sb="10" eb="12">
      <t>ジョセイ</t>
    </rPh>
    <phoneticPr fontId="3"/>
  </si>
  <si>
    <t>重度心身障害者に対し、福祉タクシー利用料金の一部を助成することにより、日常生活の利便を図る。年間で最大48枚の利用券を交付し、利用券1枚につき初乗運賃相当額を助成する。
※自動車燃料購入費助成との選択制</t>
    <rPh sb="0" eb="2">
      <t>ジュウド</t>
    </rPh>
    <rPh sb="2" eb="4">
      <t>シンシン</t>
    </rPh>
    <rPh sb="4" eb="7">
      <t>ショウガイシャ</t>
    </rPh>
    <rPh sb="8" eb="9">
      <t>タイ</t>
    </rPh>
    <rPh sb="11" eb="13">
      <t>フクシ</t>
    </rPh>
    <rPh sb="17" eb="19">
      <t>リヨウ</t>
    </rPh>
    <rPh sb="19" eb="21">
      <t>リョウキン</t>
    </rPh>
    <rPh sb="22" eb="24">
      <t>イチブ</t>
    </rPh>
    <rPh sb="25" eb="27">
      <t>ジョセイ</t>
    </rPh>
    <rPh sb="35" eb="37">
      <t>ニチジョウ</t>
    </rPh>
    <rPh sb="37" eb="39">
      <t>セイカツ</t>
    </rPh>
    <rPh sb="40" eb="42">
      <t>リベン</t>
    </rPh>
    <rPh sb="43" eb="44">
      <t>ハカ</t>
    </rPh>
    <rPh sb="46" eb="47">
      <t>ネン</t>
    </rPh>
    <rPh sb="47" eb="48">
      <t>カン</t>
    </rPh>
    <rPh sb="49" eb="51">
      <t>サイダイ</t>
    </rPh>
    <rPh sb="53" eb="54">
      <t>マイ</t>
    </rPh>
    <rPh sb="55" eb="58">
      <t>リヨウケン</t>
    </rPh>
    <rPh sb="59" eb="61">
      <t>コウフ</t>
    </rPh>
    <rPh sb="63" eb="66">
      <t>リヨウケン</t>
    </rPh>
    <rPh sb="67" eb="68">
      <t>マイ</t>
    </rPh>
    <rPh sb="71" eb="73">
      <t>ハツノ</t>
    </rPh>
    <rPh sb="73" eb="75">
      <t>ウンチン</t>
    </rPh>
    <rPh sb="75" eb="77">
      <t>ソウトウ</t>
    </rPh>
    <rPh sb="77" eb="78">
      <t>ガク</t>
    </rPh>
    <rPh sb="79" eb="81">
      <t>ジョセイ</t>
    </rPh>
    <rPh sb="91" eb="93">
      <t>コウニュウ</t>
    </rPh>
    <rPh sb="98" eb="101">
      <t>センタクセイ</t>
    </rPh>
    <phoneticPr fontId="3"/>
  </si>
  <si>
    <t>自動車燃料購入費助成</t>
    <rPh sb="0" eb="3">
      <t>ジドウシャ</t>
    </rPh>
    <rPh sb="3" eb="5">
      <t>ネンリョウ</t>
    </rPh>
    <rPh sb="5" eb="8">
      <t>コウニュウヒ</t>
    </rPh>
    <rPh sb="8" eb="10">
      <t>ジョセイ</t>
    </rPh>
    <phoneticPr fontId="3"/>
  </si>
  <si>
    <t>自動車燃料購入費の助成</t>
    <rPh sb="0" eb="3">
      <t>ジドウシャ</t>
    </rPh>
    <rPh sb="3" eb="5">
      <t>ネンリョウ</t>
    </rPh>
    <rPh sb="5" eb="8">
      <t>コウニュウヒ</t>
    </rPh>
    <rPh sb="9" eb="11">
      <t>ジョセイ</t>
    </rPh>
    <phoneticPr fontId="3"/>
  </si>
  <si>
    <t>重度心身障害者に対し、自動車燃料購入費の一部を助成することにより、日常生活の利便を図る。年間で最大12枚の助成券を交付し、助成券1枚につき1,000円を助成する。
※福祉タクシー利用料金助成との選択制</t>
    <rPh sb="83" eb="85">
      <t>フクシ</t>
    </rPh>
    <rPh sb="89" eb="91">
      <t>リヨウ</t>
    </rPh>
    <rPh sb="91" eb="93">
      <t>リョウキン</t>
    </rPh>
    <rPh sb="97" eb="100">
      <t>センタクセイ</t>
    </rPh>
    <phoneticPr fontId="3"/>
  </si>
  <si>
    <t>東松山市</t>
    <rPh sb="0" eb="4">
      <t>ヒガシマツヤマシ</t>
    </rPh>
    <phoneticPr fontId="31"/>
  </si>
  <si>
    <t>東松山市デマンドタクシー</t>
    <rPh sb="0" eb="4">
      <t>ヒガシマツヤマシ</t>
    </rPh>
    <phoneticPr fontId="24"/>
  </si>
  <si>
    <t>市内の公共交通機関の空白区域における移動手段を確保し、利用者の利便性の向上を図ることを目的に実施。買い物弱者対策だけを目的としたものではない。利用時間等の制限がある中で、定められたポイントで乗り降りする場合に限り、割安でタクシーを利用できる。タクシーのメーター料金に応じて500円、800円、1000円、1500円のいずれかの金額をお支払いいただく。</t>
    <rPh sb="144" eb="145">
      <t>エン</t>
    </rPh>
    <phoneticPr fontId="24"/>
  </si>
  <si>
    <t>地域支援課
0493-21-1435</t>
  </si>
  <si>
    <t>春日部市</t>
    <rPh sb="0" eb="4">
      <t>カスカベシ</t>
    </rPh>
    <phoneticPr fontId="26"/>
  </si>
  <si>
    <t>リフト付自動車貸出事業</t>
  </si>
  <si>
    <t>リフト付自動車の貸し出し</t>
    <rPh sb="3" eb="4">
      <t>ツ</t>
    </rPh>
    <rPh sb="4" eb="7">
      <t>ジドウシャ</t>
    </rPh>
    <rPh sb="8" eb="9">
      <t>カ</t>
    </rPh>
    <rPh sb="10" eb="11">
      <t>ダ</t>
    </rPh>
    <phoneticPr fontId="26"/>
  </si>
  <si>
    <t>外出の困難な身体障がい者に対し、車いすに乗ったままで乗車できるリフト付自動車を貸し出すことにより、社会生活の利便性の向上および生活圏の拡大を図る。
費用：燃料代、有料道路代等は利用者の負担</t>
    <rPh sb="74" eb="76">
      <t>ヒヨウ</t>
    </rPh>
    <phoneticPr fontId="26"/>
  </si>
  <si>
    <t>事業者</t>
    <rPh sb="0" eb="3">
      <t>ジギョウシャ</t>
    </rPh>
    <phoneticPr fontId="26"/>
  </si>
  <si>
    <t>障がい者支援課
048-736-1131</t>
    <rPh sb="0" eb="1">
      <t>ショウ</t>
    </rPh>
    <rPh sb="3" eb="4">
      <t>シャ</t>
    </rPh>
    <rPh sb="4" eb="7">
      <t>シエンカ</t>
    </rPh>
    <phoneticPr fontId="26"/>
  </si>
  <si>
    <t>一時預かり・介護</t>
    <rPh sb="0" eb="2">
      <t>イチジ</t>
    </rPh>
    <rPh sb="2" eb="3">
      <t>アズ</t>
    </rPh>
    <rPh sb="6" eb="8">
      <t>カイゴ</t>
    </rPh>
    <phoneticPr fontId="26"/>
  </si>
  <si>
    <t>　在宅の身体・知的・精神障がい児（者）および難病患者等に対し、市に登録された団体による一時預かりおよび派遣による介護サービス等の提供をすることにより、地域生活の支援を図る。
費用：利用者は、各登録団体で定められた１時間あたりの利用料（限度額950円）を団体に支払う。
利用時間：年度上限150時間</t>
  </si>
  <si>
    <t>社会福祉法人等</t>
    <rPh sb="0" eb="2">
      <t>シャカイ</t>
    </rPh>
    <rPh sb="2" eb="4">
      <t>フクシ</t>
    </rPh>
    <rPh sb="4" eb="6">
      <t>ホウジン</t>
    </rPh>
    <rPh sb="6" eb="7">
      <t>トウ</t>
    </rPh>
    <phoneticPr fontId="32"/>
  </si>
  <si>
    <t>移動支援事業</t>
  </si>
  <si>
    <t>移動支援事業</t>
    <rPh sb="0" eb="2">
      <t>イドウ</t>
    </rPh>
    <rPh sb="2" eb="4">
      <t>シエン</t>
    </rPh>
    <rPh sb="4" eb="6">
      <t>ジギョウ</t>
    </rPh>
    <phoneticPr fontId="26"/>
  </si>
  <si>
    <t>買物弱者の支援と位置付けた事業ではないが、外出及び余暇活動等の社会参加のために外出する際の移動の介助を行うもの。
対象：屋外での移動に著しい制限のある視覚障害者（児）及び全身性障害者（児）、療育手帳又は精神障害者保健福祉手帳所持者等
費用：原則としてサービス費用の1割が自己負担（市町村民税非課税世帯は自己負担なし。）
※地域生活支援事業費等補助金対象事業（国庫補助金）：事業費の1/2に補助率を掛けた金額を補助</t>
    <rPh sb="21" eb="23">
      <t>ガイシュツ</t>
    </rPh>
    <rPh sb="23" eb="24">
      <t>オヨ</t>
    </rPh>
    <rPh sb="25" eb="27">
      <t>ヨカ</t>
    </rPh>
    <rPh sb="27" eb="29">
      <t>カツドウ</t>
    </rPh>
    <rPh sb="29" eb="30">
      <t>ナド</t>
    </rPh>
    <rPh sb="31" eb="33">
      <t>シャカイ</t>
    </rPh>
    <rPh sb="33" eb="35">
      <t>サンカ</t>
    </rPh>
    <rPh sb="39" eb="41">
      <t>ガイシュツ</t>
    </rPh>
    <rPh sb="43" eb="44">
      <t>サイ</t>
    </rPh>
    <rPh sb="45" eb="47">
      <t>イドウ</t>
    </rPh>
    <rPh sb="48" eb="50">
      <t>カイジョ</t>
    </rPh>
    <rPh sb="51" eb="52">
      <t>オコナ</t>
    </rPh>
    <rPh sb="57" eb="59">
      <t>タイショウ</t>
    </rPh>
    <rPh sb="60" eb="62">
      <t>オクガイ</t>
    </rPh>
    <rPh sb="64" eb="66">
      <t>イドウ</t>
    </rPh>
    <rPh sb="67" eb="68">
      <t>イチジル</t>
    </rPh>
    <rPh sb="70" eb="72">
      <t>セイゲン</t>
    </rPh>
    <rPh sb="75" eb="77">
      <t>シカク</t>
    </rPh>
    <rPh sb="77" eb="80">
      <t>ショウガイシャ</t>
    </rPh>
    <rPh sb="81" eb="82">
      <t>ジ</t>
    </rPh>
    <rPh sb="83" eb="84">
      <t>オヨ</t>
    </rPh>
    <rPh sb="85" eb="88">
      <t>ゼンシンセイ</t>
    </rPh>
    <rPh sb="88" eb="91">
      <t>ショウガイシャ</t>
    </rPh>
    <rPh sb="92" eb="93">
      <t>ジ</t>
    </rPh>
    <rPh sb="95" eb="97">
      <t>リョウイク</t>
    </rPh>
    <rPh sb="97" eb="99">
      <t>テチョウ</t>
    </rPh>
    <rPh sb="99" eb="100">
      <t>マタ</t>
    </rPh>
    <rPh sb="101" eb="103">
      <t>セイシン</t>
    </rPh>
    <rPh sb="103" eb="106">
      <t>ショウガイシャ</t>
    </rPh>
    <rPh sb="106" eb="108">
      <t>ホケン</t>
    </rPh>
    <rPh sb="108" eb="110">
      <t>フクシ</t>
    </rPh>
    <rPh sb="110" eb="112">
      <t>テチョウ</t>
    </rPh>
    <rPh sb="112" eb="115">
      <t>ショジシャ</t>
    </rPh>
    <rPh sb="115" eb="116">
      <t>トウ</t>
    </rPh>
    <rPh sb="117" eb="119">
      <t>ヒヨウ</t>
    </rPh>
    <rPh sb="120" eb="122">
      <t>ゲンソク</t>
    </rPh>
    <rPh sb="129" eb="131">
      <t>ヒヨウ</t>
    </rPh>
    <rPh sb="133" eb="134">
      <t>ワリ</t>
    </rPh>
    <rPh sb="135" eb="137">
      <t>ジコ</t>
    </rPh>
    <rPh sb="137" eb="139">
      <t>フタン</t>
    </rPh>
    <rPh sb="140" eb="143">
      <t>シチョウソン</t>
    </rPh>
    <rPh sb="143" eb="144">
      <t>ミン</t>
    </rPh>
    <rPh sb="144" eb="145">
      <t>ゼイ</t>
    </rPh>
    <rPh sb="145" eb="148">
      <t>ヒカゼイ</t>
    </rPh>
    <rPh sb="148" eb="150">
      <t>セタイ</t>
    </rPh>
    <rPh sb="151" eb="153">
      <t>ジコ</t>
    </rPh>
    <rPh sb="153" eb="155">
      <t>フタン</t>
    </rPh>
    <rPh sb="174" eb="176">
      <t>タイショウ</t>
    </rPh>
    <rPh sb="176" eb="178">
      <t>ジギョウ</t>
    </rPh>
    <rPh sb="204" eb="206">
      <t>ホジョ</t>
    </rPh>
    <phoneticPr fontId="31"/>
  </si>
  <si>
    <t>福祉タクシー・自動車燃料費助成事業</t>
  </si>
  <si>
    <t>重度心身障がい者の日常生活の利便性の向上を図るため、一般のタクシー初乗り運賃相当額分のタクシー利用券を最大３０枚、又は1,500円相当額分の自動車燃料費助成券を最大10枚を交付する。なお、併用として、タクシー券最大15枚と燃料費助成券最大5枚を交付することも可能。</t>
  </si>
  <si>
    <t>自治体</t>
    <rPh sb="0" eb="3">
      <t>ジチタイ</t>
    </rPh>
    <phoneticPr fontId="26"/>
  </si>
  <si>
    <t>羽生市</t>
    <rPh sb="0" eb="3">
      <t>ハニュウシ</t>
    </rPh>
    <phoneticPr fontId="3"/>
  </si>
  <si>
    <t>宅配電話帳の更新及び配布</t>
    <rPh sb="0" eb="2">
      <t>タクハイ</t>
    </rPh>
    <rPh sb="2" eb="5">
      <t>デンワチョウ</t>
    </rPh>
    <rPh sb="6" eb="8">
      <t>コウシン</t>
    </rPh>
    <rPh sb="8" eb="9">
      <t>オヨ</t>
    </rPh>
    <rPh sb="10" eb="12">
      <t>ハイフ</t>
    </rPh>
    <phoneticPr fontId="3"/>
  </si>
  <si>
    <t>高齢者等に市内小売店や飲食店を掲載した宅配電話帳を配布する。</t>
    <rPh sb="0" eb="2">
      <t>コウレイ</t>
    </rPh>
    <rPh sb="2" eb="3">
      <t>シャ</t>
    </rPh>
    <rPh sb="3" eb="4">
      <t>トウ</t>
    </rPh>
    <rPh sb="5" eb="7">
      <t>シナイ</t>
    </rPh>
    <rPh sb="7" eb="9">
      <t>コウリ</t>
    </rPh>
    <rPh sb="9" eb="10">
      <t>テン</t>
    </rPh>
    <rPh sb="11" eb="13">
      <t>インショク</t>
    </rPh>
    <rPh sb="13" eb="14">
      <t>テン</t>
    </rPh>
    <rPh sb="15" eb="17">
      <t>ケイサイ</t>
    </rPh>
    <rPh sb="19" eb="21">
      <t>タクハイ</t>
    </rPh>
    <rPh sb="21" eb="24">
      <t>デンワチョウ</t>
    </rPh>
    <rPh sb="25" eb="27">
      <t>ハイフ</t>
    </rPh>
    <phoneticPr fontId="3"/>
  </si>
  <si>
    <t>自治体・商工会・商工会議所</t>
    <rPh sb="0" eb="3">
      <t>ジチタイ</t>
    </rPh>
    <rPh sb="4" eb="7">
      <t>ショウコウカイ</t>
    </rPh>
    <rPh sb="8" eb="10">
      <t>ショウコウ</t>
    </rPh>
    <rPh sb="10" eb="12">
      <t>カイギ</t>
    </rPh>
    <rPh sb="12" eb="13">
      <t>ショ</t>
    </rPh>
    <phoneticPr fontId="3"/>
  </si>
  <si>
    <t>羽生市障がい児（者）生活サポート助成事業</t>
  </si>
  <si>
    <t>登録された民間の福祉サービス事業所が、対象となる障がい児（者）の生活に合わせ、一時預かり、障がい者の送迎、外出援助などを行うサービス</t>
    <rPh sb="60" eb="61">
      <t>オコナ</t>
    </rPh>
    <phoneticPr fontId="3"/>
  </si>
  <si>
    <t xml:space="preserve">登録された民間の福祉サービス事業所が、対象となる障がい児（者）の生活に合わせ、一時預かり、障がい者の送迎、外出援助などのサービスを行う。
利用料金（１８歳以上）：１時間あたり９５０円
利用時間：（上限）年間１５０時間
</t>
    <rPh sb="0" eb="2">
      <t>トウロク</t>
    </rPh>
    <rPh sb="5" eb="7">
      <t>ミンカン</t>
    </rPh>
    <rPh sb="8" eb="10">
      <t>フクシ</t>
    </rPh>
    <rPh sb="14" eb="17">
      <t>ジギョウショ</t>
    </rPh>
    <rPh sb="19" eb="21">
      <t>タイショウ</t>
    </rPh>
    <rPh sb="24" eb="25">
      <t>ショウ</t>
    </rPh>
    <rPh sb="27" eb="28">
      <t>ジ</t>
    </rPh>
    <rPh sb="29" eb="30">
      <t>シャ</t>
    </rPh>
    <rPh sb="32" eb="34">
      <t>セイカツ</t>
    </rPh>
    <rPh sb="35" eb="36">
      <t>ア</t>
    </rPh>
    <rPh sb="39" eb="41">
      <t>イチジ</t>
    </rPh>
    <rPh sb="41" eb="42">
      <t>アズ</t>
    </rPh>
    <rPh sb="45" eb="46">
      <t>ショウ</t>
    </rPh>
    <rPh sb="48" eb="49">
      <t>シャ</t>
    </rPh>
    <rPh sb="50" eb="52">
      <t>ソウゲイ</t>
    </rPh>
    <rPh sb="53" eb="55">
      <t>ガイシュツ</t>
    </rPh>
    <rPh sb="55" eb="57">
      <t>エンジョ</t>
    </rPh>
    <rPh sb="65" eb="66">
      <t>オコナ</t>
    </rPh>
    <rPh sb="69" eb="73">
      <t>リヨウリョウキン</t>
    </rPh>
    <rPh sb="76" eb="79">
      <t>サイイジョウ</t>
    </rPh>
    <rPh sb="82" eb="84">
      <t>ジカン</t>
    </rPh>
    <rPh sb="90" eb="91">
      <t>エン</t>
    </rPh>
    <rPh sb="92" eb="96">
      <t>リヨウジカン</t>
    </rPh>
    <rPh sb="98" eb="100">
      <t>ジョウゲン</t>
    </rPh>
    <rPh sb="101" eb="103">
      <t>ネンカン</t>
    </rPh>
    <rPh sb="106" eb="108">
      <t>ジカン</t>
    </rPh>
    <phoneticPr fontId="26"/>
  </si>
  <si>
    <t>社会福祉課障がい福祉係
048-561-1121（内線159）</t>
    <rPh sb="0" eb="4">
      <t>シャカイフクシ</t>
    </rPh>
    <rPh sb="4" eb="5">
      <t>カ</t>
    </rPh>
    <rPh sb="5" eb="6">
      <t>ショウ</t>
    </rPh>
    <rPh sb="8" eb="10">
      <t>フクシ</t>
    </rPh>
    <rPh sb="10" eb="11">
      <t>カカリ</t>
    </rPh>
    <rPh sb="25" eb="26">
      <t>ナイ</t>
    </rPh>
    <rPh sb="26" eb="27">
      <t>セン</t>
    </rPh>
    <phoneticPr fontId="26"/>
  </si>
  <si>
    <t xml:space="preserve">羽生市重度心身障がい者福祉タクシー利用料金助成 </t>
  </si>
  <si>
    <t>買物弱者の支援と位置付けた事業ではないが、在宅の重度心身障がい者の社会生活圏の拡大及び福祉の増進を図る事業。
【福祉タクシー】身体障がい者手帳１・２級または療育手帳マルAまたはAの方に、１カ月２枚（最大で年間２４枚）のタクシー利用券の交付
※在宅で住民税非課税等の条件があり
※福祉タクシー又はガソリン助成のどちらか一方の助成</t>
  </si>
  <si>
    <t xml:space="preserve">福祉タクシー：https://www.city.hanyu.lg.jp/docs/2011062100162
</t>
    <rPh sb="0" eb="2">
      <t>フクシ</t>
    </rPh>
    <phoneticPr fontId="29"/>
  </si>
  <si>
    <t>社会福祉課障がい福祉係
048-561-1121（内線153）</t>
    <rPh sb="0" eb="4">
      <t>シャカイフクシ</t>
    </rPh>
    <rPh sb="4" eb="5">
      <t>カ</t>
    </rPh>
    <rPh sb="5" eb="6">
      <t>ショウ</t>
    </rPh>
    <rPh sb="8" eb="10">
      <t>フクシ</t>
    </rPh>
    <rPh sb="10" eb="11">
      <t>カカリ</t>
    </rPh>
    <rPh sb="25" eb="26">
      <t>ナイ</t>
    </rPh>
    <rPh sb="26" eb="27">
      <t>セン</t>
    </rPh>
    <phoneticPr fontId="26"/>
  </si>
  <si>
    <t>羽生市重度心身障がい者自動車ガソリン費助成</t>
  </si>
  <si>
    <t>買物弱者の支援と位置付けた事業ではないが、在宅の重度心身障がい者の社会生活圏の拡大及び福祉の増進を図る事業。
【ガソリン助成】身体障がい者手帳１・２級、下肢・体幹機能障がいの方。また、療育手帳マルAまたはAの方（本人または、同居の家族が本人のために運転する場合）に対し、ガソリン１ヶ月１６リットルを限度として、１リットルにつき５０円を助成。
※在宅で住民税非課税等の条件があり
※福祉タクシー又はガソリン助成のどちらか一方の助成</t>
  </si>
  <si>
    <t>ガソリン助成：https://www.city.hanyu.lg.jp/docs/2011062100155</t>
  </si>
  <si>
    <t>羽生市のりあいタクシー</t>
    <rPh sb="0" eb="3">
      <t>ハニュウシ</t>
    </rPh>
    <phoneticPr fontId="3"/>
  </si>
  <si>
    <t>事前登録いただいた７５歳以上又は障がい者手帳をお持ちの方に対し、市内指定場所へ乗合で送迎する。
１人１回あたり５００円。
令和４年１０月３日から運行開始。</t>
    <rPh sb="0" eb="4">
      <t>ジゼントウロク</t>
    </rPh>
    <rPh sb="11" eb="12">
      <t>サイ</t>
    </rPh>
    <rPh sb="12" eb="14">
      <t>イジョウ</t>
    </rPh>
    <rPh sb="14" eb="15">
      <t>マタ</t>
    </rPh>
    <rPh sb="16" eb="17">
      <t>ショウ</t>
    </rPh>
    <rPh sb="19" eb="20">
      <t>シャ</t>
    </rPh>
    <rPh sb="20" eb="22">
      <t>テチョウ</t>
    </rPh>
    <rPh sb="24" eb="25">
      <t>モ</t>
    </rPh>
    <rPh sb="27" eb="28">
      <t>カタ</t>
    </rPh>
    <rPh sb="29" eb="30">
      <t>タイ</t>
    </rPh>
    <rPh sb="32" eb="34">
      <t>シナイ</t>
    </rPh>
    <rPh sb="34" eb="38">
      <t>シテイバショ</t>
    </rPh>
    <rPh sb="39" eb="41">
      <t>ノリアイ</t>
    </rPh>
    <rPh sb="42" eb="44">
      <t>ソウゲイ</t>
    </rPh>
    <rPh sb="49" eb="50">
      <t>ヒト</t>
    </rPh>
    <rPh sb="51" eb="52">
      <t>カイ</t>
    </rPh>
    <rPh sb="58" eb="59">
      <t>エン</t>
    </rPh>
    <rPh sb="61" eb="63">
      <t>レイワ</t>
    </rPh>
    <rPh sb="64" eb="65">
      <t>ネン</t>
    </rPh>
    <rPh sb="67" eb="68">
      <t>ガツ</t>
    </rPh>
    <rPh sb="69" eb="70">
      <t>ニチ</t>
    </rPh>
    <rPh sb="72" eb="74">
      <t>ウンコウ</t>
    </rPh>
    <rPh sb="74" eb="76">
      <t>カイシ</t>
    </rPh>
    <phoneticPr fontId="33"/>
  </si>
  <si>
    <t>地域振興課
048-561-1121（内線224）</t>
    <rPh sb="0" eb="5">
      <t>チイキシンコウカ</t>
    </rPh>
    <rPh sb="19" eb="21">
      <t>ナイセン</t>
    </rPh>
    <phoneticPr fontId="3"/>
  </si>
  <si>
    <t>あい・あいバス</t>
  </si>
  <si>
    <t>市内移動の利便性の向上を図るため、福祉バスを運行する</t>
    <rPh sb="0" eb="2">
      <t>シナイ</t>
    </rPh>
    <rPh sb="2" eb="4">
      <t>イドウ</t>
    </rPh>
    <rPh sb="5" eb="8">
      <t>リベンセイ</t>
    </rPh>
    <rPh sb="9" eb="11">
      <t>コウジョウ</t>
    </rPh>
    <rPh sb="12" eb="13">
      <t>ハカ</t>
    </rPh>
    <rPh sb="17" eb="19">
      <t>フクシ</t>
    </rPh>
    <rPh sb="22" eb="24">
      <t>ウンコウ</t>
    </rPh>
    <phoneticPr fontId="26"/>
  </si>
  <si>
    <t>羽生市</t>
    <rPh sb="0" eb="3">
      <t>ハニュウシ</t>
    </rPh>
    <phoneticPr fontId="29"/>
  </si>
  <si>
    <t>移動販売事業助成</t>
    <rPh sb="6" eb="8">
      <t>ジョセイ</t>
    </rPh>
    <phoneticPr fontId="29"/>
  </si>
  <si>
    <t>令和４年度に日常の買い物が困難な市民に対し、買い物支援はもとより、外出のきっかけ作り、介護予防や地域の方同士での見守りの機会につながることを目的として、事業実施主体である社会福祉協議会に経費の一部を助成及び円滑に事業を開始できるよう支援した。（令和４年度に社会福祉協議会が主体で移動販売を実施する事業者と委託契約を締結。令和5年1月から第1・第3の水曜日及び木曜日で巡回を開始し、その後は令和5年７月より毎週水曜日及び木曜日に回数を増やして実施している。）</t>
    <rPh sb="0" eb="2">
      <t>レイワ</t>
    </rPh>
    <rPh sb="3" eb="5">
      <t>ネンド</t>
    </rPh>
    <rPh sb="76" eb="80">
      <t>ジギョウジッシ</t>
    </rPh>
    <rPh sb="80" eb="82">
      <t>シュタイ</t>
    </rPh>
    <rPh sb="85" eb="92">
      <t>シャカイフクシキョウギカイ</t>
    </rPh>
    <rPh sb="101" eb="102">
      <t>オヨ</t>
    </rPh>
    <rPh sb="192" eb="193">
      <t>ゴ</t>
    </rPh>
    <rPh sb="194" eb="196">
      <t>レイワ</t>
    </rPh>
    <rPh sb="197" eb="198">
      <t>ネン</t>
    </rPh>
    <rPh sb="199" eb="200">
      <t>ガツ</t>
    </rPh>
    <rPh sb="202" eb="207">
      <t>マイシュウスイヨウビ</t>
    </rPh>
    <rPh sb="207" eb="208">
      <t>オヨ</t>
    </rPh>
    <rPh sb="209" eb="212">
      <t>モクヨウビ</t>
    </rPh>
    <rPh sb="213" eb="215">
      <t>カイスウ</t>
    </rPh>
    <rPh sb="216" eb="217">
      <t>フ</t>
    </rPh>
    <rPh sb="220" eb="222">
      <t>ジッシ</t>
    </rPh>
    <phoneticPr fontId="3"/>
  </si>
  <si>
    <t>羽生市社会福祉協議会</t>
    <rPh sb="0" eb="10">
      <t>ハニュウシシャカイフクシキョウギカイ</t>
    </rPh>
    <phoneticPr fontId="3"/>
  </si>
  <si>
    <t>１人暮らし等の高齢者に対して、栄養バランスのとれた昼食を週１回届けることにより、自立と生活の質の向上を図り日常の安否を確認する。
・利用者負担金　１食　３００円
※ただし、市民税課税の方は１食４００円</t>
  </si>
  <si>
    <t>・社会福祉法人　さきたま会
　特別養護老人ホーム薫藤園
・社会福祉法人　宏和会
　特別養護老人ホーム　清輝苑
・医療法人　徳洲会
　羽生総合病院</t>
  </si>
  <si>
    <t>高齢介護課
048-561-1121
（内線163）</t>
  </si>
  <si>
    <t>鴻巣市</t>
    <rPh sb="0" eb="3">
      <t>コウノスシ</t>
    </rPh>
    <phoneticPr fontId="26"/>
  </si>
  <si>
    <t>デマンド交通運行事業
・こうのす乗合タクシー
・デマンド交通ひなちゃんタクシー</t>
    <rPh sb="4" eb="6">
      <t>こうつう</t>
    </rPh>
    <rPh sb="6" eb="8">
      <t>うんこう</t>
    </rPh>
    <rPh sb="8" eb="10">
      <t>じぎょう</t>
    </rPh>
    <rPh sb="16" eb="18">
      <t>のりあい</t>
    </rPh>
    <rPh sb="28" eb="30">
      <t>こうつう</t>
    </rPh>
    <phoneticPr fontId="26" type="Hiragana"/>
  </si>
  <si>
    <t>乗合Ｔ
75,719
デマンドＴ
38,055</t>
    <rPh sb="0" eb="2">
      <t>のりあい</t>
    </rPh>
    <phoneticPr fontId="26" type="Hiragana"/>
  </si>
  <si>
    <t>タクシー、バス等による送迎,_x000D_
住民への交通費交付,</t>
    <phoneticPr fontId="1"/>
  </si>
  <si>
    <t>・市民、高齢者、障がい者等における移動手段の確保と利便性の向上</t>
  </si>
  <si>
    <t>＜乗合Ｔ＞
市民の移動手段の確保と利便性の向上のため、低額で利用できる乗合タクシーを運行
＜デマンドＴ＞
高齢者や障がい者等における移動手段の確保と利便性の向上のため、デマンド交通の運行に対し補助</t>
    <rPh sb="1" eb="4">
      <t>のりあいT</t>
    </rPh>
    <rPh sb="6" eb="8">
      <t>しみん</t>
    </rPh>
    <rPh sb="9" eb="11">
      <t>いどう</t>
    </rPh>
    <rPh sb="11" eb="13">
      <t>しゅだん</t>
    </rPh>
    <rPh sb="14" eb="16">
      <t>かくほ</t>
    </rPh>
    <rPh sb="17" eb="20">
      <t>りべんせい</t>
    </rPh>
    <rPh sb="21" eb="23">
      <t>こうじょう</t>
    </rPh>
    <rPh sb="27" eb="29">
      <t>ていがく</t>
    </rPh>
    <rPh sb="30" eb="32">
      <t>りよう</t>
    </rPh>
    <rPh sb="35" eb="37">
      <t>のりあい</t>
    </rPh>
    <rPh sb="42" eb="44">
      <t>うんこう</t>
    </rPh>
    <rPh sb="53" eb="56">
      <t>こうれいしゃ</t>
    </rPh>
    <rPh sb="57" eb="58">
      <t>しょう</t>
    </rPh>
    <rPh sb="60" eb="61">
      <t>しゃ</t>
    </rPh>
    <rPh sb="61" eb="62">
      <t>とう</t>
    </rPh>
    <rPh sb="66" eb="68">
      <t>いどう手</t>
    </rPh>
    <rPh sb="68" eb="70">
      <t xml:space="preserve">段 </t>
    </rPh>
    <rPh sb="71" eb="73">
      <t>かくほ</t>
    </rPh>
    <rPh sb="74" eb="77">
      <t>りべんせい</t>
    </rPh>
    <rPh sb="78" eb="80">
      <t>こうじょう</t>
    </rPh>
    <rPh sb="88" eb="90">
      <t>こうつう</t>
    </rPh>
    <rPh sb="91" eb="93">
      <t>うんこう</t>
    </rPh>
    <rPh sb="94" eb="95">
      <t>たい</t>
    </rPh>
    <rPh sb="96" eb="98">
      <t>ほじょ</t>
    </rPh>
    <phoneticPr fontId="26" type="Hiragana"/>
  </si>
  <si>
    <t>＜乗合Ｔ＞
https://www.city.kounosu.saitama.jp/page/14387.html
＜デマンドＴ＞
https://www.city.kounosu.saitama.jp/page/3423.html</t>
    <rPh sb="1" eb="3">
      <t>のりあい</t>
    </rPh>
    <phoneticPr fontId="26" type="Hiragana"/>
  </si>
  <si>
    <t>自治振興課
防犯・交通担当
048-541-1321
(内線3115、3116、3117)</t>
    <rPh sb="0" eb="2">
      <t>じち</t>
    </rPh>
    <rPh sb="2" eb="5">
      <t>しんこうか</t>
    </rPh>
    <rPh sb="6" eb="8">
      <t>ぼうはん</t>
    </rPh>
    <rPh sb="9" eb="11">
      <t>こうつう</t>
    </rPh>
    <rPh sb="11" eb="13">
      <t>たんとう</t>
    </rPh>
    <rPh sb="28" eb="30">
      <t>ないせん</t>
    </rPh>
    <phoneticPr fontId="26" type="Hiragana"/>
  </si>
  <si>
    <t>福祉タクシー・自動車燃料費助成事業</t>
    <rPh sb="0" eb="2">
      <t>ふくし</t>
    </rPh>
    <rPh sb="7" eb="10">
      <t>じどうしゃ</t>
    </rPh>
    <rPh sb="10" eb="13">
      <t>ねんりょうひ</t>
    </rPh>
    <rPh sb="13" eb="15">
      <t>じょせい</t>
    </rPh>
    <rPh sb="15" eb="17">
      <t>じぎょう</t>
    </rPh>
    <phoneticPr fontId="26" type="Hiragana"/>
  </si>
  <si>
    <t>福祉Ｔ
 3,500
燃料費
 13,400</t>
    <rPh sb="0" eb="2">
      <t>ふくし</t>
    </rPh>
    <rPh sb="12" eb="15">
      <t>ねんりょうひ</t>
    </rPh>
    <phoneticPr fontId="26" type="Hiragana"/>
  </si>
  <si>
    <t>重度心身障がい者における外出支援及び負担軽減</t>
  </si>
  <si>
    <t>重度心身障がい者における外出支援及び負担軽減を図るため、福祉タクシー利用券又は自動車燃料費助成券を交付（併用不可）。
＜福祉タクシー利用券＞
年度ごとに最大　10,000円
＜自動車燃料費助成券＞
年度ごとに最大12枚（1枚700円）、社会福祉協議会に委託</t>
    <rPh sb="0" eb="5">
      <t>じゅうどしんしんしょう</t>
    </rPh>
    <rPh sb="7" eb="8">
      <t>しゃ</t>
    </rPh>
    <rPh sb="12" eb="14">
      <t>がいしゅつ</t>
    </rPh>
    <rPh sb="14" eb="16">
      <t>しえん</t>
    </rPh>
    <rPh sb="16" eb="17">
      <t>およ</t>
    </rPh>
    <rPh sb="18" eb="20">
      <t>ふたん</t>
    </rPh>
    <rPh sb="20" eb="22">
      <t>けいげん</t>
    </rPh>
    <rPh sb="23" eb="24">
      <t>はか</t>
    </rPh>
    <rPh sb="28" eb="30">
      <t>ふくし</t>
    </rPh>
    <rPh sb="34" eb="36">
      <t>りよう</t>
    </rPh>
    <rPh sb="36" eb="37">
      <t>けん</t>
    </rPh>
    <rPh sb="37" eb="38">
      <t>また</t>
    </rPh>
    <rPh sb="39" eb="42">
      <t>じどうしゃ</t>
    </rPh>
    <rPh sb="42" eb="44">
      <t>ねんりょう</t>
    </rPh>
    <rPh sb="44" eb="45">
      <t>ひ</t>
    </rPh>
    <rPh sb="45" eb="47">
      <t>じょせい</t>
    </rPh>
    <rPh sb="47" eb="48">
      <t>けん</t>
    </rPh>
    <rPh sb="49" eb="51">
      <t>こうふ</t>
    </rPh>
    <rPh sb="52" eb="54">
      <t>へいよう</t>
    </rPh>
    <rPh sb="54" eb="56">
      <t>ふか</t>
    </rPh>
    <rPh sb="60" eb="62">
      <t>ふくし</t>
    </rPh>
    <rPh sb="66" eb="69">
      <t>りようけん</t>
    </rPh>
    <rPh sb="71" eb="72">
      <t>ねん</t>
    </rPh>
    <rPh sb="72" eb="73">
      <t>ど</t>
    </rPh>
    <rPh sb="76" eb="78">
      <t>さいだい</t>
    </rPh>
    <rPh sb="85" eb="86">
      <t>えん</t>
    </rPh>
    <rPh sb="88" eb="91">
      <t>じどうしゃ</t>
    </rPh>
    <rPh sb="91" eb="94">
      <t>ねんりょうひ</t>
    </rPh>
    <rPh sb="94" eb="96">
      <t>じょせい</t>
    </rPh>
    <rPh sb="96" eb="97">
      <t>けん</t>
    </rPh>
    <rPh sb="99" eb="101">
      <t>ねんど</t>
    </rPh>
    <rPh sb="104" eb="106">
      <t>さいだい</t>
    </rPh>
    <rPh sb="108" eb="109">
      <t>まい</t>
    </rPh>
    <rPh sb="111" eb="112">
      <t>まい</t>
    </rPh>
    <rPh sb="115" eb="116">
      <t>えん</t>
    </rPh>
    <rPh sb="118" eb="120">
      <t>しゃかい</t>
    </rPh>
    <rPh sb="120" eb="122">
      <t>ふくし</t>
    </rPh>
    <rPh sb="122" eb="125">
      <t>きょうぎかい</t>
    </rPh>
    <rPh sb="126" eb="128">
      <t>いたく</t>
    </rPh>
    <phoneticPr fontId="26" type="Hiragana"/>
  </si>
  <si>
    <t>＜福祉Ｔ＞
市と協定を結んだタクシー事業者
＜燃料費＞
市内一部の給油所</t>
    <rPh sb="1" eb="3">
      <t>ふくし</t>
    </rPh>
    <rPh sb="6" eb="7">
      <t>し</t>
    </rPh>
    <rPh sb="8" eb="10">
      <t>きょうてい</t>
    </rPh>
    <rPh sb="18" eb="21">
      <t>じぎょうしゃ</t>
    </rPh>
    <rPh sb="23" eb="26">
      <t>ねんりょうひ</t>
    </rPh>
    <rPh sb="28" eb="30">
      <t>しない</t>
    </rPh>
    <rPh sb="30" eb="32">
      <t>いちぶ</t>
    </rPh>
    <rPh sb="33" eb="35">
      <t>きゅうゆ</t>
    </rPh>
    <rPh sb="35" eb="36">
      <t>じょ</t>
    </rPh>
    <phoneticPr fontId="26" type="Hiragana"/>
  </si>
  <si>
    <t>障がい福祉課
障がい福祉担当
048-541-1321
(内線2617、2678)</t>
    <rPh sb="0" eb="1">
      <t>しょう</t>
    </rPh>
    <rPh sb="3" eb="6">
      <t>ふくしか</t>
    </rPh>
    <rPh sb="7" eb="8">
      <t>しょう</t>
    </rPh>
    <rPh sb="10" eb="12">
      <t>ふくし</t>
    </rPh>
    <rPh sb="12" eb="14">
      <t>たんとう</t>
    </rPh>
    <rPh sb="29" eb="31">
      <t>ないせん</t>
    </rPh>
    <phoneticPr fontId="26" type="Hiragana"/>
  </si>
  <si>
    <t>生活支援体制整備事業</t>
    <rPh sb="0" eb="2">
      <t>せいかつ</t>
    </rPh>
    <rPh sb="2" eb="4">
      <t>しえん</t>
    </rPh>
    <rPh sb="4" eb="6">
      <t>たいせい</t>
    </rPh>
    <rPh sb="6" eb="8">
      <t>せいび</t>
    </rPh>
    <rPh sb="8" eb="10">
      <t>じぎょう</t>
    </rPh>
    <phoneticPr fontId="26" type="Hiragana"/>
  </si>
  <si>
    <t xml:space="preserve">12,737
（（国・県）地域支援事業交付金が財源の一部）
</t>
    <rPh sb="9" eb="10">
      <t>くに</t>
    </rPh>
    <rPh sb="11" eb="12">
      <t>けん</t>
    </rPh>
    <rPh sb="13" eb="15">
      <t>ちいき</t>
    </rPh>
    <rPh sb="15" eb="17">
      <t>しえん</t>
    </rPh>
    <rPh sb="17" eb="19">
      <t>じぎょう</t>
    </rPh>
    <rPh sb="19" eb="22">
      <t>こうふきん</t>
    </rPh>
    <rPh sb="23" eb="25">
      <t>ざいげん</t>
    </rPh>
    <rPh sb="26" eb="28">
      <t>いちぶ</t>
    </rPh>
    <phoneticPr fontId="26" type="Hiragana"/>
  </si>
  <si>
    <t>社会福祉協議会</t>
    <rPh sb="0" eb="7">
      <t>シャカイフクシキョウギカイ</t>
    </rPh>
    <phoneticPr fontId="26"/>
  </si>
  <si>
    <t>介護保険課
高齢福祉担当
048-541-1321
(内線2672、2683，2686)</t>
    <rPh sb="0" eb="2">
      <t>かいご</t>
    </rPh>
    <rPh sb="2" eb="5">
      <t>ほけんか</t>
    </rPh>
    <rPh sb="6" eb="8">
      <t>こうれい</t>
    </rPh>
    <rPh sb="8" eb="10">
      <t>ふくし</t>
    </rPh>
    <rPh sb="10" eb="12">
      <t>たんとう</t>
    </rPh>
    <rPh sb="27" eb="29">
      <t>ないせん</t>
    </rPh>
    <phoneticPr fontId="26" type="Hiragana"/>
  </si>
  <si>
    <t>深谷市</t>
    <rPh sb="0" eb="3">
      <t>フカヤシ</t>
    </rPh>
    <phoneticPr fontId="26"/>
  </si>
  <si>
    <t>70歳以上で、介護保険要介護認定が要支援１、２、要介護１、２、３の認定を受けている、かつ介護保険料の算定基準で第１、２、３段階のかたが対象。タクシーの初乗り運賃相当額を補助する利用券を一年度当たり最大２８枚交付。</t>
  </si>
  <si>
    <t>長寿福祉課・障害福祉課
048-574-6645・571-1011</t>
    <rPh sb="0" eb="5">
      <t>チョウジュフクシカ</t>
    </rPh>
    <rPh sb="6" eb="11">
      <t>ショウガイフクシカ</t>
    </rPh>
    <phoneticPr fontId="3"/>
  </si>
  <si>
    <t>5,150
（第1層生活支援コーディネーター委託料として）</t>
    <rPh sb="22" eb="25">
      <t>イタクリョウ</t>
    </rPh>
    <phoneticPr fontId="3"/>
  </si>
  <si>
    <t>移動販売運航調整</t>
    <rPh sb="0" eb="4">
      <t>イドウハンバイ</t>
    </rPh>
    <rPh sb="4" eb="8">
      <t>ウンコウチョウセイ</t>
    </rPh>
    <phoneticPr fontId="3"/>
  </si>
  <si>
    <t>民生委員や自治会長からの希望により、企業等が実施する移動販売について、市が委託した第1層生活支援コーディネーターが中心となり、運航調整している。</t>
    <rPh sb="35" eb="36">
      <t>シ</t>
    </rPh>
    <rPh sb="37" eb="39">
      <t>イタク</t>
    </rPh>
    <rPh sb="41" eb="42">
      <t>ダイ</t>
    </rPh>
    <rPh sb="43" eb="44">
      <t>ソウ</t>
    </rPh>
    <rPh sb="44" eb="46">
      <t>セイカツ</t>
    </rPh>
    <rPh sb="46" eb="48">
      <t>シエン</t>
    </rPh>
    <rPh sb="57" eb="59">
      <t>チュウシン</t>
    </rPh>
    <rPh sb="63" eb="65">
      <t>ウンコウ</t>
    </rPh>
    <rPh sb="65" eb="67">
      <t>チョウセイ</t>
    </rPh>
    <phoneticPr fontId="26"/>
  </si>
  <si>
    <t>社会福祉協議会</t>
    <rPh sb="0" eb="7">
      <t>シャカイフクシキョウギカイ</t>
    </rPh>
    <phoneticPr fontId="3"/>
  </si>
  <si>
    <t>大里広域市町村圏組合
深谷介護保険事務所
（深谷市長寿福祉課）
048-574-8544</t>
    <rPh sb="0" eb="2">
      <t>オオサト</t>
    </rPh>
    <rPh sb="2" eb="4">
      <t>コウイキ</t>
    </rPh>
    <rPh sb="4" eb="7">
      <t>シチョウソン</t>
    </rPh>
    <rPh sb="7" eb="8">
      <t>ケン</t>
    </rPh>
    <rPh sb="8" eb="10">
      <t>クミアイ</t>
    </rPh>
    <rPh sb="11" eb="13">
      <t>フカヤ</t>
    </rPh>
    <rPh sb="13" eb="15">
      <t>カイゴ</t>
    </rPh>
    <rPh sb="15" eb="17">
      <t>ホケン</t>
    </rPh>
    <rPh sb="17" eb="20">
      <t>ジムショ</t>
    </rPh>
    <rPh sb="22" eb="25">
      <t>フカヤシ</t>
    </rPh>
    <rPh sb="25" eb="30">
      <t>チョウジュフクシカ</t>
    </rPh>
    <phoneticPr fontId="26"/>
  </si>
  <si>
    <t>情報提供</t>
    <rPh sb="0" eb="4">
      <t>ジョウホウテイキョウ</t>
    </rPh>
    <phoneticPr fontId="3"/>
  </si>
  <si>
    <t>市委託の生活支援コーディネーターが情報収集した買い物サポートや移動販売等様々な地域資源について検索できる「深谷市地域資源情報サイト　ふかまるマップ」を公開している。</t>
    <rPh sb="23" eb="24">
      <t>カ</t>
    </rPh>
    <rPh sb="31" eb="35">
      <t>イドウハンバイ</t>
    </rPh>
    <rPh sb="35" eb="36">
      <t>トウ</t>
    </rPh>
    <rPh sb="36" eb="38">
      <t>サマザマ</t>
    </rPh>
    <rPh sb="39" eb="43">
      <t>チイキシゲン</t>
    </rPh>
    <rPh sb="47" eb="49">
      <t>ケンサク</t>
    </rPh>
    <rPh sb="75" eb="77">
      <t>コウカイ</t>
    </rPh>
    <phoneticPr fontId="34"/>
  </si>
  <si>
    <t>上尾市</t>
  </si>
  <si>
    <t>福祉タクシー券・自動車燃料費助成事業</t>
    <rPh sb="6" eb="7">
      <t>ケン</t>
    </rPh>
    <rPh sb="8" eb="14">
      <t>ジドウシャネンリョウヒ</t>
    </rPh>
    <rPh sb="14" eb="18">
      <t>ジョセイジギョウ</t>
    </rPh>
    <phoneticPr fontId="29"/>
  </si>
  <si>
    <t>福祉タクシー券
在宅の重度心身障害者等の社会参加の促進や日常生活における利便性の向上を図るため、利用申請に基づき、タクシー初乗り運賃相当額のタクシー利用券36枚（月3枚）を交付する。
重度心身障害者自動車燃料費助成金
在宅の重度心身障害者等の社会参加の促進や日常生活における利便性の向上を図るため、18歳までの障害児の保護者、または18歳以上の自家用車を持つ（同居の家族が所有する場合も含む）障害者に対し、18歳未満の保護者は月1,000円、18歳以上の障害者は月500円を上限として燃料費の助成を行う。
※タクシー券助成と自動車燃料費助成は併用不可。</t>
    <rPh sb="3" eb="4">
      <t>ケン</t>
    </rPh>
    <rPh sb="6" eb="8">
      <t>ザイタク</t>
    </rPh>
    <rPh sb="9" eb="11">
      <t>ジュウド</t>
    </rPh>
    <rPh sb="11" eb="13">
      <t>シンシン</t>
    </rPh>
    <rPh sb="18" eb="22">
      <t>シャカイサンカ</t>
    </rPh>
    <rPh sb="23" eb="25">
      <t>ソクシン</t>
    </rPh>
    <rPh sb="103" eb="106">
      <t>ジョセイキン</t>
    </rPh>
    <rPh sb="108" eb="110">
      <t>ザイタク</t>
    </rPh>
    <rPh sb="111" eb="113">
      <t>ジュウド</t>
    </rPh>
    <rPh sb="113" eb="115">
      <t>シンシン</t>
    </rPh>
    <rPh sb="120" eb="124">
      <t>シャカイサンカ</t>
    </rPh>
    <rPh sb="125" eb="127">
      <t>ソクシン</t>
    </rPh>
    <rPh sb="262" eb="265">
      <t>ジドウシャ</t>
    </rPh>
    <rPh sb="265" eb="270">
      <t>ネンリョウヒジョセイ</t>
    </rPh>
    <phoneticPr fontId="29"/>
  </si>
  <si>
    <t>　自治体</t>
  </si>
  <si>
    <t>健康福祉部障害福祉課
048-775-5122</t>
  </si>
  <si>
    <t>上尾市</t>
    <rPh sb="0" eb="3">
      <t>アゲオシ</t>
    </rPh>
    <phoneticPr fontId="29"/>
  </si>
  <si>
    <t>移動支援事業</t>
    <rPh sb="0" eb="6">
      <t>イドウシエンジギョウ</t>
    </rPh>
    <phoneticPr fontId="29"/>
  </si>
  <si>
    <t>移動支援</t>
    <rPh sb="0" eb="2">
      <t>イドウ</t>
    </rPh>
    <rPh sb="2" eb="4">
      <t>シエン</t>
    </rPh>
    <phoneticPr fontId="3"/>
  </si>
  <si>
    <t>買物弱者の支援と位置付けた事業ではないが、外出及び余暇活動等の社会参加のために外出する際の移動の介助を行うもの。
対象：屋外での移動に著しい制限のある視覚障害者（児）及び全身性障害者（児）、療育手帳又は精神障害者保健福祉手帳所持者等
費用：原則としてサービス費用の1割が自己負担（市町村民税非課税世帯は自己負担なし。）</t>
    <rPh sb="21" eb="23">
      <t>ガイシュツ</t>
    </rPh>
    <rPh sb="23" eb="24">
      <t>オヨ</t>
    </rPh>
    <rPh sb="25" eb="27">
      <t>ヨカ</t>
    </rPh>
    <rPh sb="27" eb="29">
      <t>カツドウ</t>
    </rPh>
    <rPh sb="29" eb="30">
      <t>ナド</t>
    </rPh>
    <rPh sb="31" eb="33">
      <t>シャカイ</t>
    </rPh>
    <rPh sb="33" eb="35">
      <t>サンカ</t>
    </rPh>
    <rPh sb="39" eb="41">
      <t>ガイシュツ</t>
    </rPh>
    <rPh sb="43" eb="44">
      <t>サイ</t>
    </rPh>
    <rPh sb="45" eb="47">
      <t>イドウ</t>
    </rPh>
    <rPh sb="48" eb="50">
      <t>カイジョ</t>
    </rPh>
    <rPh sb="51" eb="52">
      <t>オコナ</t>
    </rPh>
    <rPh sb="57" eb="59">
      <t>タイショウ</t>
    </rPh>
    <rPh sb="60" eb="62">
      <t>オクガイ</t>
    </rPh>
    <rPh sb="64" eb="66">
      <t>イドウ</t>
    </rPh>
    <rPh sb="67" eb="68">
      <t>イチジル</t>
    </rPh>
    <rPh sb="70" eb="72">
      <t>セイゲン</t>
    </rPh>
    <rPh sb="75" eb="77">
      <t>シカク</t>
    </rPh>
    <rPh sb="77" eb="80">
      <t>ショウガイシャ</t>
    </rPh>
    <rPh sb="81" eb="82">
      <t>ジ</t>
    </rPh>
    <rPh sb="83" eb="84">
      <t>オヨ</t>
    </rPh>
    <rPh sb="85" eb="88">
      <t>ゼンシンセイ</t>
    </rPh>
    <rPh sb="88" eb="91">
      <t>ショウガイシャ</t>
    </rPh>
    <rPh sb="92" eb="93">
      <t>ジ</t>
    </rPh>
    <rPh sb="95" eb="97">
      <t>リョウイク</t>
    </rPh>
    <rPh sb="97" eb="99">
      <t>テチョウ</t>
    </rPh>
    <rPh sb="99" eb="100">
      <t>マタ</t>
    </rPh>
    <rPh sb="101" eb="103">
      <t>セイシン</t>
    </rPh>
    <rPh sb="103" eb="106">
      <t>ショウガイシャ</t>
    </rPh>
    <rPh sb="106" eb="108">
      <t>ホケン</t>
    </rPh>
    <rPh sb="108" eb="110">
      <t>フクシ</t>
    </rPh>
    <rPh sb="110" eb="112">
      <t>テチョウ</t>
    </rPh>
    <rPh sb="112" eb="115">
      <t>ショジシャ</t>
    </rPh>
    <rPh sb="115" eb="116">
      <t>トウ</t>
    </rPh>
    <rPh sb="117" eb="119">
      <t>ヒヨウ</t>
    </rPh>
    <rPh sb="120" eb="122">
      <t>ゲンソク</t>
    </rPh>
    <rPh sb="129" eb="131">
      <t>ヒヨウ</t>
    </rPh>
    <rPh sb="133" eb="134">
      <t>ワリ</t>
    </rPh>
    <rPh sb="135" eb="137">
      <t>ジコ</t>
    </rPh>
    <rPh sb="137" eb="139">
      <t>フタン</t>
    </rPh>
    <rPh sb="140" eb="143">
      <t>シチョウソン</t>
    </rPh>
    <rPh sb="143" eb="144">
      <t>ミン</t>
    </rPh>
    <rPh sb="144" eb="145">
      <t>ゼイ</t>
    </rPh>
    <rPh sb="145" eb="148">
      <t>ヒカゼイ</t>
    </rPh>
    <rPh sb="148" eb="150">
      <t>セタイ</t>
    </rPh>
    <rPh sb="151" eb="153">
      <t>ジコ</t>
    </rPh>
    <rPh sb="153" eb="155">
      <t>フタン</t>
    </rPh>
    <phoneticPr fontId="26"/>
  </si>
  <si>
    <t>障害者（児）生活サポート事業</t>
    <rPh sb="0" eb="3">
      <t>ショウガイシャ</t>
    </rPh>
    <rPh sb="4" eb="5">
      <t>ジ</t>
    </rPh>
    <rPh sb="6" eb="8">
      <t>セイカツ</t>
    </rPh>
    <phoneticPr fontId="29"/>
  </si>
  <si>
    <t>一時預かり、送迎、外出援助等のサービス</t>
  </si>
  <si>
    <t>買物弱者の支援と位置付けた事業ではないが、在宅の心身障害児（者）の地域生活を支援するため、身近な場所において、障害者およびその家族の介護需要に応じて障害者に対する一時預かり、送迎、外出援助等のサービスを提供する事業
利用時間：年度上限150時間</t>
  </si>
  <si>
    <t>戸田市</t>
    <rPh sb="0" eb="3">
      <t>トダシ</t>
    </rPh>
    <phoneticPr fontId="3"/>
  </si>
  <si>
    <t>生活支援体制整備事業</t>
    <rPh sb="0" eb="4">
      <t>セイカツシエン</t>
    </rPh>
    <rPh sb="4" eb="6">
      <t>タイセイ</t>
    </rPh>
    <rPh sb="6" eb="10">
      <t>セイビジギョウ</t>
    </rPh>
    <phoneticPr fontId="3"/>
  </si>
  <si>
    <t>生活支援コーディネーターの活動</t>
    <rPh sb="0" eb="4">
      <t>セイカツシエン</t>
    </rPh>
    <rPh sb="13" eb="15">
      <t>カツドウ</t>
    </rPh>
    <phoneticPr fontId="3"/>
  </si>
  <si>
    <t>買物弱者の支援と位置付けた事業ではないが、市が委託した生活支援コーディネーターを中心に、高齢者等が住み慣れた地域で安心して生活できるようにするために、ニーズとサービスのマッチングを行う取組みを進めている。その一環として、買い物弱者が抱えるニーズに対応し得る配食や宅配等のサービスを提供する民間事業者の情報をまとめた「地域資源リスト」を作成している。</t>
    <rPh sb="90" eb="91">
      <t>オコナ</t>
    </rPh>
    <rPh sb="104" eb="106">
      <t>イッカン</t>
    </rPh>
    <rPh sb="110" eb="111">
      <t>カ</t>
    </rPh>
    <rPh sb="112" eb="115">
      <t>モノジャクシャ</t>
    </rPh>
    <rPh sb="116" eb="117">
      <t>カカ</t>
    </rPh>
    <rPh sb="123" eb="125">
      <t>タイオウ</t>
    </rPh>
    <rPh sb="126" eb="127">
      <t>ウ</t>
    </rPh>
    <rPh sb="128" eb="130">
      <t>ハイショク</t>
    </rPh>
    <rPh sb="131" eb="133">
      <t>タクハイ</t>
    </rPh>
    <rPh sb="133" eb="134">
      <t>トウ</t>
    </rPh>
    <rPh sb="140" eb="142">
      <t>テイキョウ</t>
    </rPh>
    <rPh sb="150" eb="152">
      <t>ジョウホウ</t>
    </rPh>
    <phoneticPr fontId="3"/>
  </si>
  <si>
    <t>生活支援体制整備事業は社会福祉協議会に委託しているが、おおもとの地域支援事業の実施主体は自治体。</t>
  </si>
  <si>
    <t>健康長寿課
048-291-9346</t>
    <rPh sb="0" eb="5">
      <t>ケンコウチョウジュカ</t>
    </rPh>
    <phoneticPr fontId="3"/>
  </si>
  <si>
    <t>高齢者食事サービス事業</t>
    <rPh sb="0" eb="5">
      <t>コウレイシャショクジ</t>
    </rPh>
    <rPh sb="9" eb="11">
      <t>ジギョウ</t>
    </rPh>
    <phoneticPr fontId="3"/>
  </si>
  <si>
    <t>買物弱者対策支援事業としての位置づけではないが、在宅で生活し、身体的又は精神的理由で食事の確保が困難な独居高齢者等に対して、昼食を配送し安否確認を行う。
自己負担：１食400円</t>
    <rPh sb="24" eb="26">
      <t>ザイタク</t>
    </rPh>
    <rPh sb="27" eb="29">
      <t>セイカツ</t>
    </rPh>
    <rPh sb="31" eb="34">
      <t>シンタイテキ</t>
    </rPh>
    <rPh sb="34" eb="35">
      <t>マタ</t>
    </rPh>
    <rPh sb="36" eb="39">
      <t>セイシンテキ</t>
    </rPh>
    <rPh sb="39" eb="41">
      <t>リユウ</t>
    </rPh>
    <rPh sb="42" eb="44">
      <t>ショクジ</t>
    </rPh>
    <rPh sb="45" eb="47">
      <t>カクホ</t>
    </rPh>
    <rPh sb="48" eb="50">
      <t>コンナン</t>
    </rPh>
    <rPh sb="51" eb="56">
      <t>ドッキョコウレイシャ</t>
    </rPh>
    <rPh sb="56" eb="57">
      <t>トウ</t>
    </rPh>
    <rPh sb="58" eb="59">
      <t>タイ</t>
    </rPh>
    <rPh sb="62" eb="64">
      <t>チュウショク</t>
    </rPh>
    <rPh sb="65" eb="67">
      <t>ハイソウ</t>
    </rPh>
    <rPh sb="68" eb="72">
      <t>アンピカクニン</t>
    </rPh>
    <rPh sb="73" eb="74">
      <t>オコナ</t>
    </rPh>
    <rPh sb="77" eb="81">
      <t>ジコフタン</t>
    </rPh>
    <rPh sb="83" eb="84">
      <t>ショク</t>
    </rPh>
    <rPh sb="87" eb="88">
      <t>エン</t>
    </rPh>
    <phoneticPr fontId="3"/>
  </si>
  <si>
    <t>健康長寿課
048-291-9343</t>
    <rPh sb="0" eb="5">
      <t>ケンコウチョウジュカ</t>
    </rPh>
    <phoneticPr fontId="3"/>
  </si>
  <si>
    <t>入間市</t>
    <rPh sb="0" eb="3">
      <t>イルマシ</t>
    </rPh>
    <phoneticPr fontId="3"/>
  </si>
  <si>
    <t>生活支援体制整備事業</t>
    <rPh sb="0" eb="10">
      <t>セイカツシエンタイセイセイビジギョウ</t>
    </rPh>
    <phoneticPr fontId="3"/>
  </si>
  <si>
    <t>地域包括支援センターに配属している生活支援コーディネーターが市内のデイサービス等を実施している社会福祉法人や医療法人の協力を得て、65歳以上で買い物に困っている方を対象に、市内スーパーへの送迎を行っている。</t>
    <rPh sb="30" eb="32">
      <t>シナイ</t>
    </rPh>
    <rPh sb="39" eb="40">
      <t>トウ</t>
    </rPh>
    <rPh sb="41" eb="43">
      <t>ジッシ</t>
    </rPh>
    <rPh sb="47" eb="53">
      <t>シャカイフクシホウジン</t>
    </rPh>
    <rPh sb="54" eb="58">
      <t>イリョウホウジン</t>
    </rPh>
    <rPh sb="59" eb="61">
      <t>キョウリョク</t>
    </rPh>
    <rPh sb="62" eb="63">
      <t>エ</t>
    </rPh>
    <phoneticPr fontId="3"/>
  </si>
  <si>
    <t>社会福祉法人・医療法人</t>
  </si>
  <si>
    <t>地域包括支援センターに配属している生活支援コーディネーターが地域の情報を吸い上げ、買い物が不便な地域に移動販売に来てもらえるよう、事業者や地域住民と調整し、週1回の移動販売が実施されている。</t>
    <rPh sb="30" eb="32">
      <t>チイキ</t>
    </rPh>
    <rPh sb="33" eb="35">
      <t>ジョウホウ</t>
    </rPh>
    <rPh sb="36" eb="37">
      <t>ス</t>
    </rPh>
    <rPh sb="38" eb="39">
      <t>ア</t>
    </rPh>
    <rPh sb="41" eb="42">
      <t>カ</t>
    </rPh>
    <rPh sb="43" eb="44">
      <t>モノ</t>
    </rPh>
    <rPh sb="45" eb="47">
      <t>フベン</t>
    </rPh>
    <rPh sb="48" eb="50">
      <t>チイキ</t>
    </rPh>
    <rPh sb="51" eb="55">
      <t>イドウハンバイ</t>
    </rPh>
    <rPh sb="56" eb="57">
      <t>キ</t>
    </rPh>
    <rPh sb="65" eb="68">
      <t>ジギョウシャ</t>
    </rPh>
    <rPh sb="69" eb="71">
      <t>チイキ</t>
    </rPh>
    <rPh sb="71" eb="73">
      <t>ジュウミン</t>
    </rPh>
    <rPh sb="74" eb="76">
      <t>チョウセイ</t>
    </rPh>
    <rPh sb="78" eb="79">
      <t>シュウ</t>
    </rPh>
    <rPh sb="80" eb="81">
      <t>カイ</t>
    </rPh>
    <rPh sb="82" eb="86">
      <t>イドウハンバイ</t>
    </rPh>
    <rPh sb="87" eb="89">
      <t>ジッシ</t>
    </rPh>
    <phoneticPr fontId="3"/>
  </si>
  <si>
    <t>セブンイレブン・いなげや・とくし丸</t>
  </si>
  <si>
    <t>朝霞市</t>
    <rPh sb="0" eb="3">
      <t>アサカシ</t>
    </rPh>
    <phoneticPr fontId="3"/>
  </si>
  <si>
    <t>障害者に対する交通費補助事業（バス・鉄道共通ICカード）</t>
    <rPh sb="0" eb="3">
      <t>ショウガイシャ</t>
    </rPh>
    <rPh sb="4" eb="5">
      <t>タイ</t>
    </rPh>
    <rPh sb="7" eb="10">
      <t>コウツウヒ</t>
    </rPh>
    <rPh sb="10" eb="12">
      <t>ホジョ</t>
    </rPh>
    <rPh sb="12" eb="14">
      <t>ジギョウ</t>
    </rPh>
    <rPh sb="18" eb="20">
      <t>テツドウ</t>
    </rPh>
    <rPh sb="20" eb="22">
      <t>キョウツウ</t>
    </rPh>
    <phoneticPr fontId="24"/>
  </si>
  <si>
    <t>買物弱者の支援と位置付けてはいないが、重度心身障害者の日常生活の利便性を図るため、年間15,000円を上限としてバス・鉄道共通ＩＣカードの経費を補助する。</t>
  </si>
  <si>
    <t>障害福祉課
048-463-1599</t>
    <rPh sb="0" eb="5">
      <t>ショウガイフクシカ</t>
    </rPh>
    <phoneticPr fontId="24"/>
  </si>
  <si>
    <t>障害者に対する交通費補助事業（自動車燃料費）</t>
    <rPh sb="0" eb="3">
      <t>ショウガイシャ</t>
    </rPh>
    <rPh sb="4" eb="5">
      <t>タイ</t>
    </rPh>
    <rPh sb="7" eb="10">
      <t>コウツウヒ</t>
    </rPh>
    <rPh sb="10" eb="12">
      <t>ホジョ</t>
    </rPh>
    <rPh sb="12" eb="14">
      <t>ジギョウ</t>
    </rPh>
    <rPh sb="15" eb="18">
      <t>ジドウシャ</t>
    </rPh>
    <rPh sb="18" eb="20">
      <t>ネンリョウ</t>
    </rPh>
    <rPh sb="20" eb="21">
      <t>ヒ</t>
    </rPh>
    <phoneticPr fontId="24"/>
  </si>
  <si>
    <t>買物弱者の支援と位置付けてはいないが、重度心身障害者の日常生活の利便性を図るため、年間15,000円を上限として自動車燃料費を補助する。</t>
  </si>
  <si>
    <t>障害者に対する交通費補助事業（福祉タクシー券）</t>
    <rPh sb="0" eb="3">
      <t>ショウガイシャ</t>
    </rPh>
    <rPh sb="4" eb="5">
      <t>タイ</t>
    </rPh>
    <rPh sb="7" eb="14">
      <t>コウツウヒホジョジギョウ</t>
    </rPh>
    <rPh sb="15" eb="17">
      <t>フクシ</t>
    </rPh>
    <rPh sb="21" eb="22">
      <t>ケン</t>
    </rPh>
    <phoneticPr fontId="24"/>
  </si>
  <si>
    <t>買物弱者の支援と位置付けてはいないが、重度心身障害者の日常生活の利便性を図るため、市及び県と契約したタクシー業者を利用した際の運賃の助成を行う。</t>
  </si>
  <si>
    <t>障害者配食サービス事業</t>
    <rPh sb="0" eb="3">
      <t>ショウガイシャ</t>
    </rPh>
    <rPh sb="3" eb="5">
      <t>ハイショク</t>
    </rPh>
    <rPh sb="9" eb="11">
      <t>ジギョウ</t>
    </rPh>
    <phoneticPr fontId="24"/>
  </si>
  <si>
    <t>買物弱者の支援と位置付けてはいないが、６５歳未満の障害者で、自ら食事の支度ができない方を対象として、昼食の配食サービス業務を委託により実施し、一食あたり200円の助成を行う。</t>
  </si>
  <si>
    <t>障害児（者）生活サポート事業</t>
    <rPh sb="0" eb="3">
      <t>ショウガイジ</t>
    </rPh>
    <rPh sb="4" eb="5">
      <t>シャ</t>
    </rPh>
    <rPh sb="6" eb="8">
      <t>セイカツ</t>
    </rPh>
    <rPh sb="12" eb="14">
      <t>ジギョウ</t>
    </rPh>
    <phoneticPr fontId="24"/>
  </si>
  <si>
    <t>買物弱者の支援と位置付けてはいないが、在宅の心身障害、知的障害、精神障害児（者）に対し、外出、送迎などについてサービス提供を行う。
利用料金：１時間500円
利用時間：年間150時間（上限）</t>
  </si>
  <si>
    <t>障害者移動支援事業</t>
    <rPh sb="0" eb="3">
      <t>ショウガイシャ</t>
    </rPh>
    <rPh sb="3" eb="5">
      <t>イドウ</t>
    </rPh>
    <rPh sb="5" eb="7">
      <t>シエン</t>
    </rPh>
    <rPh sb="7" eb="9">
      <t>ジギョウ</t>
    </rPh>
    <phoneticPr fontId="24"/>
  </si>
  <si>
    <t>買物弱者の支援と位置付けてはいないが、屋外での移動に困難がある障害者及び障害児に対し、外出のための支援を行う。
利用時間：1か月あたり128時間
利用料金：利用時間ごとに定められた利用料１割負担
　　　　　　（負担上限月額あり）</t>
  </si>
  <si>
    <t>志木市</t>
    <rPh sb="0" eb="3">
      <t>シキシ</t>
    </rPh>
    <phoneticPr fontId="26"/>
  </si>
  <si>
    <t>高齢者等買い物支援事業</t>
    <rPh sb="0" eb="3">
      <t>コウレイシャ</t>
    </rPh>
    <rPh sb="3" eb="4">
      <t>トウ</t>
    </rPh>
    <rPh sb="4" eb="5">
      <t>カ</t>
    </rPh>
    <rPh sb="6" eb="7">
      <t>モノ</t>
    </rPh>
    <rPh sb="7" eb="9">
      <t>シエン</t>
    </rPh>
    <rPh sb="9" eb="11">
      <t>ジギョウ</t>
    </rPh>
    <phoneticPr fontId="26"/>
  </si>
  <si>
    <t>非予算事業</t>
    <rPh sb="0" eb="1">
      <t>ヒ</t>
    </rPh>
    <rPh sb="1" eb="5">
      <t>ヨサンジギョウ</t>
    </rPh>
    <phoneticPr fontId="26"/>
  </si>
  <si>
    <t>民間事業者との協働で市内を移動スーパーが運行することにより、交通機関や歩行などの問題で、自力での買い物が困難な高齢者の自立支援や介護予防を推進するとともに、地域でのコミュニティの形成や見守りの強化を図るもの。</t>
    <rPh sb="0" eb="2">
      <t>ミンカン</t>
    </rPh>
    <rPh sb="2" eb="5">
      <t>ジギョウシャ</t>
    </rPh>
    <rPh sb="7" eb="9">
      <t>キョウドウ</t>
    </rPh>
    <rPh sb="10" eb="12">
      <t>シナイ</t>
    </rPh>
    <phoneticPr fontId="26"/>
  </si>
  <si>
    <t>デマンド交通運行事業</t>
    <rPh sb="4" eb="6">
      <t>コウツウ</t>
    </rPh>
    <rPh sb="6" eb="10">
      <t>ウンコウジギョウ</t>
    </rPh>
    <phoneticPr fontId="30"/>
  </si>
  <si>
    <t>買物弱者の支援と位置付けた事業ではないが、市民の移動手段の確保及び利便性の向上を図るため、「自宅」と公共施設や病院、商業施設などの「共通乗降場」、または「共通乗降場」間を低額で利用できる事前連絡制の公共交通サービス。
【対象者】志木市に住民登録をしている65歳以上の方、障がい者等、要介護認定者、妊婦、未就学児で事前に利用登録のある方。</t>
    <rPh sb="0" eb="1">
      <t>カ</t>
    </rPh>
    <rPh sb="1" eb="2">
      <t>モノ</t>
    </rPh>
    <rPh sb="2" eb="4">
      <t>ジャクシャ</t>
    </rPh>
    <rPh sb="5" eb="7">
      <t>シエン</t>
    </rPh>
    <rPh sb="8" eb="11">
      <t>イチヅ</t>
    </rPh>
    <rPh sb="13" eb="15">
      <t>ジギョウ</t>
    </rPh>
    <rPh sb="21" eb="23">
      <t>シミン</t>
    </rPh>
    <rPh sb="24" eb="28">
      <t>イドウシュダン</t>
    </rPh>
    <rPh sb="29" eb="31">
      <t>カクホ</t>
    </rPh>
    <rPh sb="31" eb="32">
      <t>オヨ</t>
    </rPh>
    <rPh sb="46" eb="48">
      <t>ジタク</t>
    </rPh>
    <rPh sb="50" eb="54">
      <t>コウキョウシセツ</t>
    </rPh>
    <rPh sb="55" eb="57">
      <t>ビョウイン</t>
    </rPh>
    <rPh sb="58" eb="62">
      <t>ショウギョウシセツ</t>
    </rPh>
    <rPh sb="83" eb="84">
      <t>カン</t>
    </rPh>
    <rPh sb="85" eb="87">
      <t>テイガク</t>
    </rPh>
    <rPh sb="88" eb="90">
      <t>リヨウ</t>
    </rPh>
    <rPh sb="93" eb="97">
      <t>ジゼ</t>
    </rPh>
    <rPh sb="97" eb="98">
      <t>セイ</t>
    </rPh>
    <rPh sb="99" eb="101">
      <t>コウキョウ</t>
    </rPh>
    <rPh sb="101" eb="103">
      <t>コウツウ</t>
    </rPh>
    <rPh sb="110" eb="113">
      <t>タイショウシャ</t>
    </rPh>
    <rPh sb="114" eb="117">
      <t>シキシ</t>
    </rPh>
    <rPh sb="118" eb="120">
      <t>ジュウミン</t>
    </rPh>
    <rPh sb="120" eb="122">
      <t>トウロク</t>
    </rPh>
    <rPh sb="129" eb="130">
      <t>サイ</t>
    </rPh>
    <rPh sb="130" eb="132">
      <t>イジョウ</t>
    </rPh>
    <rPh sb="133" eb="134">
      <t>カタ</t>
    </rPh>
    <rPh sb="135" eb="136">
      <t>ショウ</t>
    </rPh>
    <rPh sb="138" eb="139">
      <t>シャ</t>
    </rPh>
    <rPh sb="139" eb="140">
      <t>トウ</t>
    </rPh>
    <rPh sb="141" eb="144">
      <t>ヨウカイゴ</t>
    </rPh>
    <rPh sb="144" eb="147">
      <t>ニンテイシャ</t>
    </rPh>
    <rPh sb="148" eb="150">
      <t>ニンプ</t>
    </rPh>
    <rPh sb="151" eb="155">
      <t>ミシュウガクジ</t>
    </rPh>
    <rPh sb="156" eb="158">
      <t>ジゼン</t>
    </rPh>
    <rPh sb="159" eb="161">
      <t>リヨウ</t>
    </rPh>
    <rPh sb="161" eb="163">
      <t>トウロク</t>
    </rPh>
    <rPh sb="166" eb="167">
      <t>カタ</t>
    </rPh>
    <phoneticPr fontId="30"/>
  </si>
  <si>
    <t>都市計画課
048-473-1119</t>
    <rPh sb="0" eb="5">
      <t>トシケイカクカ</t>
    </rPh>
    <phoneticPr fontId="26"/>
  </si>
  <si>
    <t>障がい者に対する福祉タクシー利用補助等</t>
    <rPh sb="0" eb="1">
      <t>ショウ</t>
    </rPh>
    <rPh sb="3" eb="4">
      <t>シャ</t>
    </rPh>
    <rPh sb="5" eb="6">
      <t>タイ</t>
    </rPh>
    <rPh sb="8" eb="10">
      <t>フクシ</t>
    </rPh>
    <rPh sb="14" eb="18">
      <t>リヨウホジョ</t>
    </rPh>
    <rPh sb="18" eb="19">
      <t>ナド</t>
    </rPh>
    <phoneticPr fontId="31"/>
  </si>
  <si>
    <t xml:space="preserve">障がい者の社会参加など生活圏の拡大及び経済的負担軽減を図るために、在宅生活をしている対象の障がい者に①福祉タクシー利用券、②自動車等燃料費補助、③鉄道・バス利用料補助のうち、いずれか１種類を補助する（年度内１回のみ）。
①…年間24枚を上限としてタクシー券を交付する
②③…年間12,000円を上限として補助をする
</t>
    <rPh sb="17" eb="18">
      <t>オヨ</t>
    </rPh>
    <rPh sb="33" eb="35">
      <t>ザイタク</t>
    </rPh>
    <rPh sb="35" eb="37">
      <t>セイカツ</t>
    </rPh>
    <rPh sb="42" eb="44">
      <t>タイショウ</t>
    </rPh>
    <rPh sb="95" eb="97">
      <t>ホジョ</t>
    </rPh>
    <rPh sb="116" eb="117">
      <t>マイ</t>
    </rPh>
    <rPh sb="118" eb="120">
      <t>ジョウゲン</t>
    </rPh>
    <rPh sb="127" eb="128">
      <t>ケン</t>
    </rPh>
    <rPh sb="129" eb="131">
      <t>コウフ</t>
    </rPh>
    <rPh sb="152" eb="154">
      <t>ホジョ</t>
    </rPh>
    <phoneticPr fontId="26"/>
  </si>
  <si>
    <t>①https://www.city.shiki.lg.jp/site/fukushi-syougai/1403.html
②③https://www.city.shiki.lg.jp/site/fukushi-syougai/1395.html</t>
  </si>
  <si>
    <t>共生社会推進課
048-473-1449</t>
    <rPh sb="0" eb="7">
      <t>キョウセイシャカイスイシンカ</t>
    </rPh>
    <phoneticPr fontId="26"/>
  </si>
  <si>
    <t>障がい（児）者生活サポート事業</t>
    <rPh sb="0" eb="1">
      <t>ショウ</t>
    </rPh>
    <rPh sb="4" eb="5">
      <t>ジ</t>
    </rPh>
    <rPh sb="6" eb="7">
      <t>シャ</t>
    </rPh>
    <rPh sb="7" eb="9">
      <t>セイカツ</t>
    </rPh>
    <rPh sb="13" eb="15">
      <t>ジギョウ</t>
    </rPh>
    <phoneticPr fontId="26"/>
  </si>
  <si>
    <t>障がい児・者に対し、一時預かり、ヘルパー派遣、送迎サービス、外出時の介助等のサービスを提供することにより、地域生活の支援を図る。
利用料金：１時間950円
利用時間：年間150時間（上限）</t>
    <rPh sb="0" eb="1">
      <t>ショウ</t>
    </rPh>
    <rPh sb="3" eb="4">
      <t>ジ</t>
    </rPh>
    <rPh sb="4" eb="5">
      <t>セイジ</t>
    </rPh>
    <rPh sb="5" eb="6">
      <t>シャ</t>
    </rPh>
    <rPh sb="7" eb="8">
      <t>タイ</t>
    </rPh>
    <rPh sb="66" eb="68">
      <t>ソウゲイ</t>
    </rPh>
    <rPh sb="78" eb="80">
      <t>テイキョウ</t>
    </rPh>
    <rPh sb="81" eb="82">
      <t>オコナ</t>
    </rPh>
    <rPh sb="85" eb="87">
      <t>リヨウ</t>
    </rPh>
    <rPh sb="87" eb="89">
      <t>リョウキン</t>
    </rPh>
    <rPh sb="91" eb="93">
      <t>ジカンエンリヨウジカンネンカンジカンジョウゲン</t>
    </rPh>
    <phoneticPr fontId="26"/>
  </si>
  <si>
    <t>共生社会推進課
048-473-1449</t>
  </si>
  <si>
    <t>障がい者移動支援事業</t>
    <rPh sb="0" eb="1">
      <t>ショウ</t>
    </rPh>
    <rPh sb="3" eb="4">
      <t>シャ</t>
    </rPh>
    <rPh sb="4" eb="6">
      <t>イドウ</t>
    </rPh>
    <rPh sb="6" eb="8">
      <t>シエン</t>
    </rPh>
    <rPh sb="8" eb="10">
      <t>ジギョウ</t>
    </rPh>
    <phoneticPr fontId="26"/>
  </si>
  <si>
    <t>一人での外出に著しい制限がある障がい児・者に対し、社会生活上必要不可欠な移動や社会参加のための外出支援を行う。
利用料金：利用時間ごとに定められた利用料１割負担（負担上限月額あり）</t>
    <rPh sb="47" eb="49">
      <t>ガイシュツ</t>
    </rPh>
    <rPh sb="49" eb="51">
      <t>シエン</t>
    </rPh>
    <rPh sb="52" eb="53">
      <t>オコナ</t>
    </rPh>
    <rPh sb="56" eb="58">
      <t>リヨウ</t>
    </rPh>
    <rPh sb="58" eb="60">
      <t>リョウキン</t>
    </rPh>
    <rPh sb="61" eb="65">
      <t>リヨウジカン</t>
    </rPh>
    <rPh sb="68" eb="69">
      <t>サダ</t>
    </rPh>
    <rPh sb="73" eb="76">
      <t>リヨウリョウ</t>
    </rPh>
    <rPh sb="77" eb="78">
      <t>ワリ</t>
    </rPh>
    <rPh sb="78" eb="80">
      <t>フタン</t>
    </rPh>
    <rPh sb="81" eb="83">
      <t>フタン</t>
    </rPh>
    <rPh sb="83" eb="85">
      <t>ジョウゲン</t>
    </rPh>
    <rPh sb="85" eb="86">
      <t>ゲツ</t>
    </rPh>
    <rPh sb="86" eb="87">
      <t>ガク</t>
    </rPh>
    <phoneticPr fontId="26"/>
  </si>
  <si>
    <t>和光市</t>
    <rPh sb="0" eb="3">
      <t>ワコウシ</t>
    </rPh>
    <phoneticPr fontId="3"/>
  </si>
  <si>
    <t>福祉タクシー利用料金補助</t>
  </si>
  <si>
    <t>交通費の補助</t>
    <rPh sb="0" eb="3">
      <t>コウツウヒ</t>
    </rPh>
    <rPh sb="4" eb="6">
      <t>ホジョ</t>
    </rPh>
    <phoneticPr fontId="3"/>
  </si>
  <si>
    <t>買い物弱者の支援と位置付けた事業ではないが、障害者の社会生活圏の拡大及び経済的負担の軽減と福祉の推進を図るために、一定の障害をお持ちの方に初乗り運賃分を助成するタクシー券を交付する。
交付枚数：年間18枚（申請月により交付枚数が異なる）
※自動車燃料費補助金との併用不可。</t>
  </si>
  <si>
    <t>障害福祉課
048-424-9139</t>
    <rPh sb="0" eb="5">
      <t>ショウガイフクシカ</t>
    </rPh>
    <phoneticPr fontId="3"/>
  </si>
  <si>
    <t>自動車燃料費補助</t>
  </si>
  <si>
    <t>買い物弱者の支援と位置付けた事業ではないが、障害者の社会生活圏の拡大及び経済的負担の軽減と福祉の推進を図るために、一定の障害をお持ちの方に自動車燃料費の一部を補助する。
助成額：１年度　12,000円（登録申請月により助成額が異なる）
※福祉タクシー利用料金補助との併用不可。</t>
  </si>
  <si>
    <t>障害者栄養改善サービス費助成</t>
  </si>
  <si>
    <t>配食サービス費の助成</t>
    <rPh sb="0" eb="2">
      <t>ハイショク</t>
    </rPh>
    <rPh sb="6" eb="7">
      <t>ヒ</t>
    </rPh>
    <rPh sb="8" eb="10">
      <t>ジョセイ</t>
    </rPh>
    <phoneticPr fontId="3"/>
  </si>
  <si>
    <t>買い物弱者の支援と位置付けた事業ではないが、障害をお持ちで市長が認めた方については、配食サービス費用を助成している。
配食サービスに要する費用：１食につき１，０００円以内
助成の額：配食サービスに要する費用の額に１００分の６０を乗じて得た額</t>
    <rPh sb="0" eb="1">
      <t>カ</t>
    </rPh>
    <rPh sb="2" eb="5">
      <t>モノジャクシャ</t>
    </rPh>
    <rPh sb="6" eb="8">
      <t>シエン</t>
    </rPh>
    <rPh sb="9" eb="12">
      <t>イチヅ</t>
    </rPh>
    <rPh sb="14" eb="16">
      <t>ジギョウ</t>
    </rPh>
    <rPh sb="22" eb="24">
      <t>ショウガイ</t>
    </rPh>
    <rPh sb="26" eb="27">
      <t>モ</t>
    </rPh>
    <rPh sb="29" eb="31">
      <t>シチョウ</t>
    </rPh>
    <rPh sb="32" eb="33">
      <t>ミト</t>
    </rPh>
    <rPh sb="35" eb="36">
      <t>カタ</t>
    </rPh>
    <rPh sb="42" eb="44">
      <t>ハイショク</t>
    </rPh>
    <rPh sb="48" eb="50">
      <t>ヒヨウ</t>
    </rPh>
    <rPh sb="51" eb="53">
      <t>ジョセイ</t>
    </rPh>
    <phoneticPr fontId="3"/>
  </si>
  <si>
    <t>高齢者栄養改善サービス助成事業</t>
    <rPh sb="0" eb="3">
      <t>コウレイシャ</t>
    </rPh>
    <rPh sb="3" eb="7">
      <t>エイヨウカイゼン</t>
    </rPh>
    <rPh sb="11" eb="15">
      <t>ジョセイジギョウ</t>
    </rPh>
    <phoneticPr fontId="3"/>
  </si>
  <si>
    <t>買物弱者対策支援事業としての位置づけではないが、加齢に伴って生じる心身の機能低下に起因して自ら食事を用意することが困難な高齢者に対し、その状況に応じて、栄養のバランスのとれた調理済みの食事の提供(配食サービス)に要する費用の一部を助成することにより、高齢者の自立した生活を支援することを目的とする。</t>
  </si>
  <si>
    <t>指定事業者</t>
    <rPh sb="0" eb="5">
      <t>シテイジギョウシャ</t>
    </rPh>
    <phoneticPr fontId="3"/>
  </si>
  <si>
    <t>長寿あんしん課
地域支援事業担当
048-424-9138</t>
    <rPh sb="0" eb="2">
      <t>チョウジュ</t>
    </rPh>
    <rPh sb="6" eb="7">
      <t>カ</t>
    </rPh>
    <rPh sb="8" eb="10">
      <t>チイキ</t>
    </rPh>
    <rPh sb="10" eb="16">
      <t>シエンジギョウタントウ</t>
    </rPh>
    <phoneticPr fontId="3"/>
  </si>
  <si>
    <t>新座市</t>
    <rPh sb="0" eb="3">
      <t>ニイザシ</t>
    </rPh>
    <phoneticPr fontId="3"/>
  </si>
  <si>
    <t>地域支え合いボランティア</t>
  </si>
  <si>
    <t>ボランティア登録者が利用会員の日常生活を市民相互により支援する事業で、依頼内容には買物代行や買物の同伴を含む。</t>
  </si>
  <si>
    <t>新座市社会福祉協議会が主体となって実施する「新座市地域支え合いボランティア事業」に対し、ボランティアの活動時間に応じ、１時間当たり２００円を補助する。
※新座市地域支え合いボランティア事業は、ボランティア登録者が利用会員の日常生活を市民相互により支援する事業で、依頼内容には買物代行や買物の同伴を含む。</t>
  </si>
  <si>
    <t>福祉政策課
048-424-4693</t>
  </si>
  <si>
    <t>桶川市</t>
    <rPh sb="0" eb="3">
      <t>オケガワシ</t>
    </rPh>
    <phoneticPr fontId="24"/>
  </si>
  <si>
    <t>移動スーパー</t>
    <rPh sb="0" eb="2">
      <t>イドウ</t>
    </rPh>
    <phoneticPr fontId="24"/>
  </si>
  <si>
    <t>近隣に小売店（スーパー、ドラッグストア、コンビニ等）がない「買い物空白地域」に生鮮食品等を載せた移動スーパーが、週１～２回運行し、販売を行う。</t>
    <rPh sb="0" eb="2">
      <t>キンリン</t>
    </rPh>
    <rPh sb="3" eb="5">
      <t>コウリ</t>
    </rPh>
    <rPh sb="5" eb="6">
      <t>テン</t>
    </rPh>
    <rPh sb="24" eb="25">
      <t>ナド</t>
    </rPh>
    <rPh sb="30" eb="31">
      <t>カ</t>
    </rPh>
    <rPh sb="32" eb="33">
      <t>モノ</t>
    </rPh>
    <rPh sb="33" eb="35">
      <t>クウハク</t>
    </rPh>
    <rPh sb="35" eb="37">
      <t>チイキ</t>
    </rPh>
    <rPh sb="39" eb="41">
      <t>セイセン</t>
    </rPh>
    <rPh sb="41" eb="43">
      <t>ショクヒン</t>
    </rPh>
    <rPh sb="43" eb="44">
      <t>ナド</t>
    </rPh>
    <rPh sb="45" eb="46">
      <t>ノ</t>
    </rPh>
    <rPh sb="48" eb="50">
      <t>イドウ</t>
    </rPh>
    <rPh sb="56" eb="57">
      <t>シュウ</t>
    </rPh>
    <rPh sb="60" eb="61">
      <t>カイ</t>
    </rPh>
    <rPh sb="61" eb="63">
      <t>ウンコウ</t>
    </rPh>
    <rPh sb="65" eb="67">
      <t>ハンバイ</t>
    </rPh>
    <rPh sb="68" eb="69">
      <t>オコナ</t>
    </rPh>
    <phoneticPr fontId="24"/>
  </si>
  <si>
    <t>高齢介護課
048-788-4938</t>
    <rPh sb="0" eb="2">
      <t>コウレイ</t>
    </rPh>
    <rPh sb="2" eb="5">
      <t>カイゴカ</t>
    </rPh>
    <phoneticPr fontId="24"/>
  </si>
  <si>
    <t>地域支え合い事業</t>
    <rPh sb="0" eb="2">
      <t>チイキ</t>
    </rPh>
    <rPh sb="2" eb="3">
      <t>ササ</t>
    </rPh>
    <rPh sb="4" eb="5">
      <t>ア</t>
    </rPh>
    <rPh sb="6" eb="8">
      <t>ジギョウ</t>
    </rPh>
    <phoneticPr fontId="24"/>
  </si>
  <si>
    <t>援助が必要な高齢者や障がい者などが、家事や買い物など日常生活で困った際、社会福祉協議会が実施するサービスに利用申し込みし、登録している協力会員（有償ボランティア：市内共通お買物券）が支援する。</t>
  </si>
  <si>
    <t>買い物情報かわら版</t>
    <rPh sb="0" eb="1">
      <t>カ</t>
    </rPh>
    <rPh sb="2" eb="3">
      <t>モノ</t>
    </rPh>
    <rPh sb="3" eb="5">
      <t>ジョウホウ</t>
    </rPh>
    <rPh sb="8" eb="9">
      <t>バン</t>
    </rPh>
    <phoneticPr fontId="24"/>
  </si>
  <si>
    <t>市内に配達が可能なネットスーパーや食材配達業者の一覧表を作成し、市民に情報提供をする。</t>
    <rPh sb="0" eb="2">
      <t>シナイ</t>
    </rPh>
    <rPh sb="3" eb="5">
      <t>ハイタツ</t>
    </rPh>
    <rPh sb="6" eb="8">
      <t>カノウ</t>
    </rPh>
    <rPh sb="17" eb="19">
      <t>ショクザイ</t>
    </rPh>
    <rPh sb="19" eb="21">
      <t>ハイタツ</t>
    </rPh>
    <rPh sb="21" eb="23">
      <t>ギョウシャ</t>
    </rPh>
    <rPh sb="24" eb="26">
      <t>イチラン</t>
    </rPh>
    <rPh sb="26" eb="27">
      <t>ヒョウ</t>
    </rPh>
    <rPh sb="28" eb="30">
      <t>サクセイ</t>
    </rPh>
    <rPh sb="32" eb="34">
      <t>シミン</t>
    </rPh>
    <rPh sb="35" eb="37">
      <t>ジョウホウ</t>
    </rPh>
    <rPh sb="37" eb="39">
      <t>テイキョウ</t>
    </rPh>
    <phoneticPr fontId="24"/>
  </si>
  <si>
    <t>市内に配達が可能なネットスーパー及び食材配達業者</t>
    <rPh sb="0" eb="2">
      <t>シナイ</t>
    </rPh>
    <rPh sb="3" eb="5">
      <t>ハイタツ</t>
    </rPh>
    <rPh sb="6" eb="8">
      <t>カノウ</t>
    </rPh>
    <rPh sb="16" eb="17">
      <t>オヨ</t>
    </rPh>
    <rPh sb="18" eb="20">
      <t>ショクザイ</t>
    </rPh>
    <rPh sb="20" eb="22">
      <t>ハイタツ</t>
    </rPh>
    <rPh sb="22" eb="24">
      <t>ギョウシャ</t>
    </rPh>
    <phoneticPr fontId="24"/>
  </si>
  <si>
    <t>高齢介護課
048-788-4938</t>
  </si>
  <si>
    <t>地域資源マップ</t>
    <rPh sb="0" eb="2">
      <t>チイキ</t>
    </rPh>
    <rPh sb="2" eb="4">
      <t>シゲン</t>
    </rPh>
    <phoneticPr fontId="24"/>
  </si>
  <si>
    <t>高齢者等が住み慣れた地域で長く暮らせるよう、地域の医療・介護情報、サロン等の通いの場、生活便利資源（商店の情報を含む）等をまとめたマップを作成し、市民に情報提供をする。
※予算額については、生活支援体制整備事業委託料の一部となります。</t>
    <rPh sb="0" eb="3">
      <t>コウレイシャ</t>
    </rPh>
    <rPh sb="3" eb="4">
      <t>ナド</t>
    </rPh>
    <rPh sb="5" eb="6">
      <t>ス</t>
    </rPh>
    <rPh sb="7" eb="8">
      <t>ナ</t>
    </rPh>
    <rPh sb="10" eb="12">
      <t>チイキ</t>
    </rPh>
    <rPh sb="13" eb="14">
      <t>ナガ</t>
    </rPh>
    <rPh sb="15" eb="16">
      <t>ク</t>
    </rPh>
    <rPh sb="22" eb="24">
      <t>チイキ</t>
    </rPh>
    <rPh sb="25" eb="27">
      <t>イリョウ</t>
    </rPh>
    <rPh sb="28" eb="30">
      <t>カイゴ</t>
    </rPh>
    <rPh sb="30" eb="32">
      <t>ジョウホウ</t>
    </rPh>
    <rPh sb="36" eb="37">
      <t>ナド</t>
    </rPh>
    <rPh sb="38" eb="39">
      <t>カヨ</t>
    </rPh>
    <rPh sb="41" eb="42">
      <t>バ</t>
    </rPh>
    <rPh sb="43" eb="45">
      <t>セイカツ</t>
    </rPh>
    <rPh sb="45" eb="47">
      <t>ベンリ</t>
    </rPh>
    <rPh sb="47" eb="49">
      <t>シゲン</t>
    </rPh>
    <rPh sb="50" eb="52">
      <t>ショウテン</t>
    </rPh>
    <rPh sb="53" eb="55">
      <t>ジョウホウ</t>
    </rPh>
    <rPh sb="56" eb="57">
      <t>フク</t>
    </rPh>
    <rPh sb="59" eb="60">
      <t>ナド</t>
    </rPh>
    <rPh sb="69" eb="71">
      <t>サクセイ</t>
    </rPh>
    <rPh sb="73" eb="75">
      <t>シミン</t>
    </rPh>
    <rPh sb="76" eb="78">
      <t>ジョウホウ</t>
    </rPh>
    <rPh sb="78" eb="80">
      <t>テイキョウ</t>
    </rPh>
    <rPh sb="87" eb="89">
      <t>ヨサン</t>
    </rPh>
    <rPh sb="89" eb="90">
      <t>ガク</t>
    </rPh>
    <rPh sb="96" eb="98">
      <t>セイカツ</t>
    </rPh>
    <rPh sb="98" eb="100">
      <t>シエン</t>
    </rPh>
    <rPh sb="100" eb="102">
      <t>タイセイ</t>
    </rPh>
    <rPh sb="102" eb="104">
      <t>セイビ</t>
    </rPh>
    <rPh sb="104" eb="106">
      <t>ジギョウ</t>
    </rPh>
    <rPh sb="106" eb="109">
      <t>イタクリョウ</t>
    </rPh>
    <rPh sb="110" eb="112">
      <t>イチブ</t>
    </rPh>
    <phoneticPr fontId="24"/>
  </si>
  <si>
    <t>市内にある医療機関、介護事業所、商店等</t>
    <rPh sb="0" eb="2">
      <t>シナイ</t>
    </rPh>
    <rPh sb="5" eb="7">
      <t>イリョウ</t>
    </rPh>
    <rPh sb="7" eb="9">
      <t>キカン</t>
    </rPh>
    <rPh sb="10" eb="12">
      <t>カイゴ</t>
    </rPh>
    <rPh sb="12" eb="15">
      <t>ジギョウショ</t>
    </rPh>
    <rPh sb="16" eb="18">
      <t>ショウテン</t>
    </rPh>
    <rPh sb="18" eb="19">
      <t>ナド</t>
    </rPh>
    <phoneticPr fontId="24"/>
  </si>
  <si>
    <t>配食サービス案内パンフレット</t>
    <rPh sb="0" eb="2">
      <t>ハイショク</t>
    </rPh>
    <rPh sb="6" eb="8">
      <t>アンナイ</t>
    </rPh>
    <phoneticPr fontId="24"/>
  </si>
  <si>
    <t>日常生活に支障のある高齢者等に対し、安否確認ができる市が指定した配食サービス業者の情報提供をする。</t>
    <rPh sb="0" eb="2">
      <t>ニチジョウ</t>
    </rPh>
    <rPh sb="2" eb="4">
      <t>セイカツ</t>
    </rPh>
    <rPh sb="5" eb="7">
      <t>シショウ</t>
    </rPh>
    <rPh sb="10" eb="13">
      <t>コウレイシャ</t>
    </rPh>
    <rPh sb="13" eb="14">
      <t>ナド</t>
    </rPh>
    <rPh sb="15" eb="16">
      <t>タイ</t>
    </rPh>
    <rPh sb="18" eb="20">
      <t>アンピ</t>
    </rPh>
    <rPh sb="20" eb="22">
      <t>カクニン</t>
    </rPh>
    <rPh sb="26" eb="27">
      <t>シ</t>
    </rPh>
    <rPh sb="28" eb="30">
      <t>シテイ</t>
    </rPh>
    <rPh sb="32" eb="34">
      <t>ハイショク</t>
    </rPh>
    <rPh sb="38" eb="40">
      <t>ギョウシャ</t>
    </rPh>
    <rPh sb="41" eb="43">
      <t>ジョウホウ</t>
    </rPh>
    <rPh sb="43" eb="45">
      <t>テイキョウ</t>
    </rPh>
    <phoneticPr fontId="24"/>
  </si>
  <si>
    <t>市が指定した配食サービス業者</t>
    <rPh sb="0" eb="1">
      <t>シ</t>
    </rPh>
    <rPh sb="2" eb="4">
      <t>シテイ</t>
    </rPh>
    <rPh sb="6" eb="8">
      <t>ハイショク</t>
    </rPh>
    <rPh sb="12" eb="14">
      <t>ギョウシャ</t>
    </rPh>
    <phoneticPr fontId="24"/>
  </si>
  <si>
    <t>桶川市</t>
    <rPh sb="0" eb="3">
      <t>オケガワシ</t>
    </rPh>
    <phoneticPr fontId="3"/>
  </si>
  <si>
    <t>福祉タクシー等事業</t>
  </si>
  <si>
    <t>買物弱者の支援と位置付けた事業ではないが、障害者の日常生活の利便を確保し、社会参加の助長、経済負担の軽減を図るために、利用申請に基づき、タクシー券（１枚につき初乗り運賃相当額分が助成され、月３枚、年間３６枚）または、燃料券（１枚につき５００円分が助成され、月１枚、年間１２枚｟※自ら運転し、自動車改造を行った方及び１８歳以下の方は、月２枚、年間２４枚｠）を交付する。</t>
  </si>
  <si>
    <t>障害福祉課
048-788-4936</t>
    <rPh sb="0" eb="5">
      <t>ショウガイフクシカ</t>
    </rPh>
    <phoneticPr fontId="3"/>
  </si>
  <si>
    <t>障害児・者生活サポート事業</t>
  </si>
  <si>
    <t>買物弱者の支援と位置付けた事業ではないが、在宅の心身障害児・者の地域生活を支援するため、身近な場所で障害者及びその家族の必要に応じて、一時預かりや送迎、家庭介護、外出支援などのサービスを迅速かつ柔軟に提供する。
利用時間数：年間最大１５０時間</t>
  </si>
  <si>
    <t>久喜市</t>
    <rPh sb="0" eb="3">
      <t>クキシ</t>
    </rPh>
    <phoneticPr fontId="29"/>
  </si>
  <si>
    <t>移動スーパー</t>
    <rPh sb="0" eb="2">
      <t>イドウ</t>
    </rPh>
    <phoneticPr fontId="29"/>
  </si>
  <si>
    <t>移動販売事業</t>
    <rPh sb="0" eb="2">
      <t>イドウ</t>
    </rPh>
    <rPh sb="2" eb="4">
      <t>ハンバイ</t>
    </rPh>
    <rPh sb="4" eb="6">
      <t>ジギョウ</t>
    </rPh>
    <phoneticPr fontId="3"/>
  </si>
  <si>
    <t>市内における買物困難地域の解消を目的に、本市と包括連携協定を締結している株式会社カスミと「移動販売に係る覚書」を締結。これにより、株式会社カスミが毎週月曜日から金曜日（祝日含む）に移動スーパーによる販売を実施。</t>
    <rPh sb="0" eb="2">
      <t>シナイ</t>
    </rPh>
    <rPh sb="6" eb="8">
      <t>カイモノ</t>
    </rPh>
    <rPh sb="8" eb="10">
      <t>コンナン</t>
    </rPh>
    <rPh sb="10" eb="12">
      <t>チイキ</t>
    </rPh>
    <rPh sb="13" eb="15">
      <t>カイショウ</t>
    </rPh>
    <rPh sb="16" eb="18">
      <t>モクテキ</t>
    </rPh>
    <rPh sb="20" eb="22">
      <t>ホンシ</t>
    </rPh>
    <rPh sb="23" eb="29">
      <t>ホウカツレンケイキョウテイ</t>
    </rPh>
    <rPh sb="30" eb="32">
      <t>テイケツ</t>
    </rPh>
    <rPh sb="36" eb="40">
      <t>カブシキガイシャ</t>
    </rPh>
    <rPh sb="45" eb="47">
      <t>イドウ</t>
    </rPh>
    <rPh sb="47" eb="49">
      <t>ハンバイ</t>
    </rPh>
    <rPh sb="50" eb="51">
      <t>カカ</t>
    </rPh>
    <rPh sb="52" eb="54">
      <t>オボエガキ</t>
    </rPh>
    <rPh sb="56" eb="58">
      <t>テイケツ</t>
    </rPh>
    <rPh sb="65" eb="69">
      <t>カブシキガイシャ</t>
    </rPh>
    <rPh sb="73" eb="75">
      <t>マイシュウ</t>
    </rPh>
    <rPh sb="75" eb="76">
      <t>ゲツ</t>
    </rPh>
    <rPh sb="76" eb="78">
      <t>ヨウビ</t>
    </rPh>
    <rPh sb="80" eb="83">
      <t>キンヨウビ</t>
    </rPh>
    <rPh sb="84" eb="86">
      <t>シュクジツ</t>
    </rPh>
    <rPh sb="86" eb="87">
      <t>フク</t>
    </rPh>
    <rPh sb="90" eb="92">
      <t>イドウ</t>
    </rPh>
    <rPh sb="99" eb="101">
      <t>ハンバイ</t>
    </rPh>
    <rPh sb="102" eb="104">
      <t>ジッシ</t>
    </rPh>
    <phoneticPr fontId="29"/>
  </si>
  <si>
    <t>商工観光課　
商工労働係
0480-85-1111（内線134）</t>
    <rPh sb="0" eb="4">
      <t>ショウコウカンコウ</t>
    </rPh>
    <rPh sb="4" eb="5">
      <t>カ</t>
    </rPh>
    <rPh sb="7" eb="12">
      <t>ショウコウロウドウカカリ</t>
    </rPh>
    <rPh sb="26" eb="28">
      <t>ナイセン</t>
    </rPh>
    <phoneticPr fontId="29"/>
  </si>
  <si>
    <t>障害児（者）生活サポート補助事業</t>
    <rPh sb="0" eb="3">
      <t>ショウガイジ</t>
    </rPh>
    <rPh sb="4" eb="5">
      <t>シャ</t>
    </rPh>
    <rPh sb="6" eb="8">
      <t>セイカツ</t>
    </rPh>
    <rPh sb="12" eb="16">
      <t>ホジョジギョウ</t>
    </rPh>
    <phoneticPr fontId="29"/>
  </si>
  <si>
    <t xml:space="preserve">障がい者福祉課
障がい者福祉係 
 0480-22-1111
</t>
    <rPh sb="0" eb="1">
      <t>ショウ</t>
    </rPh>
    <rPh sb="3" eb="4">
      <t>シャ</t>
    </rPh>
    <rPh sb="4" eb="7">
      <t>フクシカ</t>
    </rPh>
    <rPh sb="8" eb="9">
      <t>ショウ</t>
    </rPh>
    <rPh sb="11" eb="12">
      <t>シャ</t>
    </rPh>
    <rPh sb="12" eb="15">
      <t>フクシカカリ</t>
    </rPh>
    <phoneticPr fontId="29"/>
  </si>
  <si>
    <t>障がい者外出支援事業</t>
    <rPh sb="0" eb="1">
      <t>ショウ</t>
    </rPh>
    <rPh sb="3" eb="4">
      <t>シャ</t>
    </rPh>
    <rPh sb="4" eb="6">
      <t>ガイシュツ</t>
    </rPh>
    <rPh sb="6" eb="8">
      <t>シエン</t>
    </rPh>
    <rPh sb="8" eb="10">
      <t>ジギョウ</t>
    </rPh>
    <phoneticPr fontId="29"/>
  </si>
  <si>
    <t>買い物弱者の支援と位置付けた事業ではないが、一定の障がい者に対し、福祉タクシーの料金の一部または燃料費の一部を助成する。</t>
    <rPh sb="22" eb="24">
      <t>イッテイ</t>
    </rPh>
    <rPh sb="25" eb="26">
      <t>ショウ</t>
    </rPh>
    <rPh sb="28" eb="29">
      <t>シャ</t>
    </rPh>
    <rPh sb="30" eb="31">
      <t>タイ</t>
    </rPh>
    <rPh sb="33" eb="35">
      <t>フクシ</t>
    </rPh>
    <rPh sb="40" eb="42">
      <t>リョウキン</t>
    </rPh>
    <rPh sb="43" eb="45">
      <t>イチブ</t>
    </rPh>
    <rPh sb="48" eb="51">
      <t>ネンリョウヒ</t>
    </rPh>
    <rPh sb="52" eb="54">
      <t>イチブ</t>
    </rPh>
    <rPh sb="55" eb="57">
      <t>ジョセイ</t>
    </rPh>
    <phoneticPr fontId="29"/>
  </si>
  <si>
    <t>タクシー、バス事業者等</t>
    <rPh sb="7" eb="10">
      <t>ジギョウシャ</t>
    </rPh>
    <rPh sb="10" eb="11">
      <t>トウ</t>
    </rPh>
    <phoneticPr fontId="29"/>
  </si>
  <si>
    <t>障がい者福祉課
障がい者福祉係 
0480-22-1111</t>
    <rPh sb="0" eb="1">
      <t>ショウ</t>
    </rPh>
    <rPh sb="3" eb="4">
      <t>シャ</t>
    </rPh>
    <rPh sb="4" eb="7">
      <t>フクシカ</t>
    </rPh>
    <rPh sb="8" eb="9">
      <t>ショウ</t>
    </rPh>
    <rPh sb="11" eb="12">
      <t>シャ</t>
    </rPh>
    <rPh sb="12" eb="15">
      <t>フクシカカリ</t>
    </rPh>
    <phoneticPr fontId="29"/>
  </si>
  <si>
    <t>北本市</t>
    <rPh sb="0" eb="3">
      <t>キタモトシ</t>
    </rPh>
    <phoneticPr fontId="3"/>
  </si>
  <si>
    <t>福祉タクシー等補助事業</t>
    <rPh sb="0" eb="2">
      <t>フクシ</t>
    </rPh>
    <rPh sb="6" eb="7">
      <t>トウ</t>
    </rPh>
    <rPh sb="7" eb="9">
      <t>ホジョ</t>
    </rPh>
    <rPh sb="9" eb="11">
      <t>ジギョウ</t>
    </rPh>
    <phoneticPr fontId="3"/>
  </si>
  <si>
    <t>北本市社会福祉協議会が実施する事業に対して補助金を交付。
・福祉タクシー事業　在宅の重度心身障害者に対して、タクシー初乗り料金を年間36回分助成する。
・自動車燃料費助成事業　在宅の重度心身障害者に対して、自動車燃料費を年間5,000円を上限として助成する。
※福祉タクシー事業と自動車燃料費助成事業は併用不可。</t>
  </si>
  <si>
    <t>障がい福祉課
048-594-5504</t>
  </si>
  <si>
    <t>デマンド交通運行事業</t>
    <rPh sb="4" eb="6">
      <t>コウツウ</t>
    </rPh>
    <rPh sb="6" eb="8">
      <t>ウンコウ</t>
    </rPh>
    <rPh sb="8" eb="10">
      <t>ジギョウ</t>
    </rPh>
    <phoneticPr fontId="3"/>
  </si>
  <si>
    <t>買い物弱者の支援と位置付けた事業ではないが、市民の移動手段を確保及び日常交通を確保するため、デマンド交通を運行している。
なお、運転免許証返納した方で運転経歴証明書をお持ちの方や障がいに関する手帳をお持ちの方等指定の要件に該当する方については半額等の割引を実施。</t>
    <rPh sb="0" eb="1">
      <t>カ</t>
    </rPh>
    <rPh sb="2" eb="3">
      <t>モノ</t>
    </rPh>
    <rPh sb="3" eb="5">
      <t>ジャクシャ</t>
    </rPh>
    <rPh sb="6" eb="8">
      <t>シエン</t>
    </rPh>
    <rPh sb="9" eb="12">
      <t>イチヅ</t>
    </rPh>
    <rPh sb="14" eb="16">
      <t>ジギョウ</t>
    </rPh>
    <rPh sb="22" eb="24">
      <t>シミン</t>
    </rPh>
    <rPh sb="25" eb="29">
      <t>イドウシュダン</t>
    </rPh>
    <rPh sb="30" eb="32">
      <t>カクホ</t>
    </rPh>
    <rPh sb="32" eb="33">
      <t>オヨ</t>
    </rPh>
    <rPh sb="34" eb="36">
      <t>ニチジョウ</t>
    </rPh>
    <rPh sb="36" eb="38">
      <t>コウツウ</t>
    </rPh>
    <rPh sb="39" eb="41">
      <t>カクホ</t>
    </rPh>
    <rPh sb="50" eb="52">
      <t>コウツウ</t>
    </rPh>
    <rPh sb="53" eb="55">
      <t>ウンコウ</t>
    </rPh>
    <rPh sb="64" eb="69">
      <t>ウンテンメンキョショウ</t>
    </rPh>
    <rPh sb="69" eb="71">
      <t>ヘンノウ</t>
    </rPh>
    <rPh sb="73" eb="74">
      <t>カタ</t>
    </rPh>
    <rPh sb="75" eb="79">
      <t>ウンテンケイレキ</t>
    </rPh>
    <rPh sb="79" eb="82">
      <t>ショウメイショ</t>
    </rPh>
    <rPh sb="84" eb="85">
      <t>モ</t>
    </rPh>
    <rPh sb="87" eb="88">
      <t>カタ</t>
    </rPh>
    <rPh sb="93" eb="94">
      <t>カン</t>
    </rPh>
    <rPh sb="96" eb="98">
      <t>テチョウ</t>
    </rPh>
    <rPh sb="100" eb="101">
      <t>モ</t>
    </rPh>
    <rPh sb="103" eb="104">
      <t>カタ</t>
    </rPh>
    <rPh sb="104" eb="105">
      <t>トウ</t>
    </rPh>
    <rPh sb="105" eb="107">
      <t>シテイ</t>
    </rPh>
    <rPh sb="108" eb="110">
      <t>ヨウケン</t>
    </rPh>
    <rPh sb="111" eb="113">
      <t>ガイトウ</t>
    </rPh>
    <rPh sb="115" eb="116">
      <t>カタ</t>
    </rPh>
    <rPh sb="121" eb="123">
      <t>ハンガク</t>
    </rPh>
    <rPh sb="123" eb="124">
      <t>トウ</t>
    </rPh>
    <rPh sb="125" eb="127">
      <t>ワリビキ</t>
    </rPh>
    <rPh sb="128" eb="130">
      <t>ジッシ</t>
    </rPh>
    <phoneticPr fontId="35"/>
  </si>
  <si>
    <t>タクシー・バス事業者等</t>
    <rPh sb="7" eb="10">
      <t>ジギョウシャ</t>
    </rPh>
    <rPh sb="10" eb="11">
      <t>トウ</t>
    </rPh>
    <phoneticPr fontId="3"/>
  </si>
  <si>
    <t>くらし安全課
048-594-5522</t>
    <rPh sb="3" eb="6">
      <t>アンゼンカ</t>
    </rPh>
    <phoneticPr fontId="35"/>
  </si>
  <si>
    <t>北本市</t>
    <rPh sb="0" eb="2">
      <t>キタモト</t>
    </rPh>
    <rPh sb="2" eb="3">
      <t>シ</t>
    </rPh>
    <phoneticPr fontId="3"/>
  </si>
  <si>
    <t>生活支援体制整備事業</t>
    <rPh sb="0" eb="2">
      <t>セイカツ</t>
    </rPh>
    <rPh sb="2" eb="4">
      <t>シエン</t>
    </rPh>
    <rPh sb="4" eb="6">
      <t>タイセイ</t>
    </rPh>
    <rPh sb="6" eb="8">
      <t>セイビ</t>
    </rPh>
    <rPh sb="8" eb="10">
      <t>ジギョウ</t>
    </rPh>
    <phoneticPr fontId="3"/>
  </si>
  <si>
    <t>買物弱者の支援と位置付けた事業ではないが、市が委託した生活支援コーディネーターを中心に地域の買い物弱者等の把握をし、民間事業者が実施する移動販売について調整している。</t>
    <rPh sb="21" eb="22">
      <t>シ</t>
    </rPh>
    <rPh sb="43" eb="45">
      <t>チイキ</t>
    </rPh>
    <rPh sb="53" eb="55">
      <t>ハアク</t>
    </rPh>
    <phoneticPr fontId="24"/>
  </si>
  <si>
    <t>高齢介護課
048－594-5539</t>
    <rPh sb="0" eb="2">
      <t>コウレイ</t>
    </rPh>
    <rPh sb="2" eb="4">
      <t>カイゴ</t>
    </rPh>
    <rPh sb="4" eb="5">
      <t>カ</t>
    </rPh>
    <phoneticPr fontId="3"/>
  </si>
  <si>
    <t>高齢者等配食サービス事業</t>
    <rPh sb="0" eb="3">
      <t>コウレイシャ</t>
    </rPh>
    <rPh sb="3" eb="4">
      <t>トウ</t>
    </rPh>
    <rPh sb="4" eb="6">
      <t>ハイショク</t>
    </rPh>
    <rPh sb="10" eb="12">
      <t>ジギョウ</t>
    </rPh>
    <phoneticPr fontId="3"/>
  </si>
  <si>
    <t>配食サービス（対象者の安否確認を含む）</t>
    <rPh sb="0" eb="2">
      <t>ハイショク</t>
    </rPh>
    <rPh sb="7" eb="10">
      <t>タイショウシャ</t>
    </rPh>
    <rPh sb="11" eb="13">
      <t>アンピ</t>
    </rPh>
    <rPh sb="13" eb="15">
      <t>カクニン</t>
    </rPh>
    <rPh sb="16" eb="17">
      <t>フク</t>
    </rPh>
    <phoneticPr fontId="3"/>
  </si>
  <si>
    <t>買物弱者の支援と位置付けた事業ではないが、対象高齢宅に食事を定期的に届けるとともに、安全確認を行った登録配食業者に補助金を支給する。</t>
    <rPh sb="21" eb="23">
      <t>タイショウ</t>
    </rPh>
    <rPh sb="23" eb="25">
      <t>コウレイ</t>
    </rPh>
    <rPh sb="25" eb="26">
      <t>タク</t>
    </rPh>
    <rPh sb="27" eb="29">
      <t>ショクジ</t>
    </rPh>
    <rPh sb="30" eb="32">
      <t>テイキ</t>
    </rPh>
    <rPh sb="32" eb="33">
      <t>テキ</t>
    </rPh>
    <rPh sb="34" eb="35">
      <t>トド</t>
    </rPh>
    <rPh sb="42" eb="44">
      <t>アンゼン</t>
    </rPh>
    <rPh sb="44" eb="46">
      <t>カクニン</t>
    </rPh>
    <rPh sb="47" eb="48">
      <t>オコナ</t>
    </rPh>
    <rPh sb="50" eb="52">
      <t>トウロク</t>
    </rPh>
    <rPh sb="52" eb="54">
      <t>ハイショク</t>
    </rPh>
    <rPh sb="54" eb="56">
      <t>ギョウシャ</t>
    </rPh>
    <rPh sb="57" eb="60">
      <t>ホジョキン</t>
    </rPh>
    <rPh sb="61" eb="63">
      <t>シキュウ</t>
    </rPh>
    <phoneticPr fontId="24"/>
  </si>
  <si>
    <t>登録配食業者</t>
    <rPh sb="0" eb="2">
      <t>トウロク</t>
    </rPh>
    <rPh sb="2" eb="4">
      <t>ハイショク</t>
    </rPh>
    <rPh sb="4" eb="6">
      <t>ギョウシャ</t>
    </rPh>
    <phoneticPr fontId="3"/>
  </si>
  <si>
    <t>商工会・商工会議所</t>
  </si>
  <si>
    <t>富士見市</t>
    <rPh sb="0" eb="4">
      <t>フジミシ</t>
    </rPh>
    <phoneticPr fontId="3"/>
  </si>
  <si>
    <t>宅配・サービス電話帳</t>
    <rPh sb="0" eb="2">
      <t>タクハイ</t>
    </rPh>
    <rPh sb="7" eb="9">
      <t>デンワ</t>
    </rPh>
    <rPh sb="9" eb="10">
      <t>チョウ</t>
    </rPh>
    <phoneticPr fontId="36"/>
  </si>
  <si>
    <t>市内の宅配サービスを行っている事業所をまとめた電話帳を作成して配布（令和６年3月作成）</t>
    <rPh sb="0" eb="2">
      <t>シナイ</t>
    </rPh>
    <rPh sb="3" eb="5">
      <t>タクハイ</t>
    </rPh>
    <rPh sb="10" eb="11">
      <t>オコナ</t>
    </rPh>
    <rPh sb="15" eb="18">
      <t>ジギョウショ</t>
    </rPh>
    <rPh sb="23" eb="26">
      <t>デンワチョウ</t>
    </rPh>
    <rPh sb="27" eb="29">
      <t>サクセイ</t>
    </rPh>
    <rPh sb="31" eb="33">
      <t>ハイフ</t>
    </rPh>
    <rPh sb="34" eb="36">
      <t>レイワ</t>
    </rPh>
    <rPh sb="37" eb="38">
      <t>ネン</t>
    </rPh>
    <rPh sb="39" eb="40">
      <t>ガツ</t>
    </rPh>
    <rPh sb="40" eb="42">
      <t>サクセイ</t>
    </rPh>
    <phoneticPr fontId="26"/>
  </si>
  <si>
    <t>デマンドタクシー利用料金への補助（利用料金の半額、1回最大600円、年度12回まで）</t>
    <rPh sb="8" eb="10">
      <t>リヨウ</t>
    </rPh>
    <rPh sb="10" eb="12">
      <t>リョウキン</t>
    </rPh>
    <rPh sb="14" eb="16">
      <t>ホジョ</t>
    </rPh>
    <rPh sb="17" eb="19">
      <t>リヨウ</t>
    </rPh>
    <rPh sb="19" eb="21">
      <t>リョウキン</t>
    </rPh>
    <rPh sb="22" eb="24">
      <t>ハンガク</t>
    </rPh>
    <rPh sb="26" eb="27">
      <t>カイ</t>
    </rPh>
    <rPh sb="27" eb="29">
      <t>サイダイ</t>
    </rPh>
    <rPh sb="32" eb="33">
      <t>エン</t>
    </rPh>
    <rPh sb="34" eb="36">
      <t>ネンド</t>
    </rPh>
    <rPh sb="38" eb="39">
      <t>カイ</t>
    </rPh>
    <phoneticPr fontId="3"/>
  </si>
  <si>
    <t>買物弱者の支援と位置付けた事業ではないが、移動手段の確保が必要であろう方(７０歳以上、障がい等がある方、妊婦等)が利用できる移動手段として運行を実施中。</t>
    <rPh sb="0" eb="2">
      <t>カイモノ</t>
    </rPh>
    <rPh sb="2" eb="4">
      <t>ジャクシャ</t>
    </rPh>
    <rPh sb="5" eb="7">
      <t>シエン</t>
    </rPh>
    <rPh sb="8" eb="11">
      <t>イチヅ</t>
    </rPh>
    <rPh sb="13" eb="15">
      <t>ジギョウ</t>
    </rPh>
    <rPh sb="21" eb="23">
      <t>イドウ</t>
    </rPh>
    <rPh sb="23" eb="25">
      <t>シュダン</t>
    </rPh>
    <rPh sb="26" eb="28">
      <t>カクホ</t>
    </rPh>
    <rPh sb="29" eb="31">
      <t>ヒツヨウ</t>
    </rPh>
    <rPh sb="35" eb="36">
      <t>カタ</t>
    </rPh>
    <rPh sb="39" eb="40">
      <t>サイ</t>
    </rPh>
    <rPh sb="40" eb="42">
      <t>イジョウ</t>
    </rPh>
    <rPh sb="43" eb="44">
      <t>ショウ</t>
    </rPh>
    <rPh sb="46" eb="47">
      <t>ナド</t>
    </rPh>
    <rPh sb="50" eb="51">
      <t>カタ</t>
    </rPh>
    <rPh sb="52" eb="54">
      <t>ニンプ</t>
    </rPh>
    <rPh sb="54" eb="55">
      <t>トウ</t>
    </rPh>
    <rPh sb="57" eb="59">
      <t>リヨウ</t>
    </rPh>
    <rPh sb="62" eb="64">
      <t>イドウ</t>
    </rPh>
    <rPh sb="64" eb="66">
      <t>シュダン</t>
    </rPh>
    <rPh sb="69" eb="71">
      <t>ウンコウ</t>
    </rPh>
    <rPh sb="72" eb="75">
      <t>ジッシチュウ</t>
    </rPh>
    <phoneticPr fontId="26"/>
  </si>
  <si>
    <t>都市計画課
049-252-7128</t>
    <rPh sb="0" eb="2">
      <t>トシ</t>
    </rPh>
    <rPh sb="2" eb="4">
      <t>ケイカク</t>
    </rPh>
    <rPh sb="4" eb="5">
      <t>カ</t>
    </rPh>
    <phoneticPr fontId="33"/>
  </si>
  <si>
    <t>包括連携協定に基づく移動販売</t>
  </si>
  <si>
    <t>市、社会福祉協議会及びドラッグストアの三者連携協定に基づく移動販売。買物困難者への支援として市内一部の区域（駅から離れた市街化調整区域、田園地帯）に販売ルートを設定し、移動販売車が巡回して買い物の場や薬剤師による相談の場を提供するとともに、地域の方の交流の場の創出を図る。</t>
    <rPh sb="2" eb="4">
      <t>シャカイ</t>
    </rPh>
    <rPh sb="4" eb="6">
      <t>フクシ</t>
    </rPh>
    <rPh sb="6" eb="9">
      <t>キョウギカイ</t>
    </rPh>
    <rPh sb="9" eb="10">
      <t>オヨ</t>
    </rPh>
    <rPh sb="19" eb="21">
      <t>サンシャ</t>
    </rPh>
    <rPh sb="48" eb="50">
      <t>イチブ</t>
    </rPh>
    <rPh sb="51" eb="53">
      <t>クイキ</t>
    </rPh>
    <rPh sb="54" eb="55">
      <t>エキ</t>
    </rPh>
    <rPh sb="57" eb="58">
      <t>ハナ</t>
    </rPh>
    <rPh sb="60" eb="63">
      <t>シガイカ</t>
    </rPh>
    <rPh sb="63" eb="65">
      <t>チョウセイ</t>
    </rPh>
    <rPh sb="65" eb="67">
      <t>クイキ</t>
    </rPh>
    <rPh sb="68" eb="70">
      <t>デンエン</t>
    </rPh>
    <rPh sb="70" eb="72">
      <t>チタイ</t>
    </rPh>
    <rPh sb="98" eb="99">
      <t>バ</t>
    </rPh>
    <rPh sb="109" eb="110">
      <t>バ</t>
    </rPh>
    <rPh sb="120" eb="122">
      <t>チイキ</t>
    </rPh>
    <rPh sb="123" eb="124">
      <t>カタ</t>
    </rPh>
    <rPh sb="125" eb="127">
      <t>コウリュウ</t>
    </rPh>
    <rPh sb="128" eb="129">
      <t>バ</t>
    </rPh>
    <rPh sb="133" eb="134">
      <t>ハカ</t>
    </rPh>
    <phoneticPr fontId="3"/>
  </si>
  <si>
    <t>ウエルシア薬局株式会社</t>
    <rPh sb="5" eb="7">
      <t>ヤッキョク</t>
    </rPh>
    <rPh sb="7" eb="9">
      <t>カブシキ</t>
    </rPh>
    <rPh sb="9" eb="11">
      <t>カイシャ</t>
    </rPh>
    <phoneticPr fontId="3"/>
  </si>
  <si>
    <t>配食サービス事業</t>
    <rPh sb="0" eb="2">
      <t>ハイショク</t>
    </rPh>
    <rPh sb="6" eb="8">
      <t>ジギョウ</t>
    </rPh>
    <phoneticPr fontId="36"/>
  </si>
  <si>
    <t>買物弱者対策支援事業としての位置づけではないが、高齢者又は身体障がい者のみの世帯で、調理を行うことが困難な方に栄養バランスの取れる昼食を手渡しで届けることで、食事の確保と安否確認を行う。</t>
    <rPh sb="0" eb="2">
      <t>カイモノ</t>
    </rPh>
    <rPh sb="2" eb="4">
      <t>ジャクシャ</t>
    </rPh>
    <rPh sb="4" eb="6">
      <t>タイサク</t>
    </rPh>
    <rPh sb="6" eb="8">
      <t>シエン</t>
    </rPh>
    <rPh sb="8" eb="10">
      <t>ジギョウ</t>
    </rPh>
    <rPh sb="14" eb="16">
      <t>イチ</t>
    </rPh>
    <rPh sb="24" eb="27">
      <t>コウレイシャ</t>
    </rPh>
    <rPh sb="27" eb="28">
      <t>マタ</t>
    </rPh>
    <rPh sb="29" eb="31">
      <t>シンタイ</t>
    </rPh>
    <rPh sb="31" eb="32">
      <t>ショウ</t>
    </rPh>
    <rPh sb="34" eb="35">
      <t>シャ</t>
    </rPh>
    <rPh sb="38" eb="40">
      <t>セタイ</t>
    </rPh>
    <rPh sb="42" eb="44">
      <t>チョウリ</t>
    </rPh>
    <rPh sb="45" eb="46">
      <t>オコナ</t>
    </rPh>
    <rPh sb="50" eb="52">
      <t>コンナン</t>
    </rPh>
    <rPh sb="53" eb="54">
      <t>カタ</t>
    </rPh>
    <rPh sb="55" eb="57">
      <t>エイヨウ</t>
    </rPh>
    <rPh sb="62" eb="63">
      <t>ト</t>
    </rPh>
    <rPh sb="65" eb="67">
      <t>チュウショク</t>
    </rPh>
    <rPh sb="68" eb="70">
      <t>テワタ</t>
    </rPh>
    <rPh sb="72" eb="73">
      <t>トド</t>
    </rPh>
    <rPh sb="79" eb="81">
      <t>ショクジ</t>
    </rPh>
    <rPh sb="82" eb="84">
      <t>カクホ</t>
    </rPh>
    <rPh sb="85" eb="87">
      <t>アンピ</t>
    </rPh>
    <rPh sb="87" eb="89">
      <t>カクニン</t>
    </rPh>
    <rPh sb="90" eb="91">
      <t>オコナ</t>
    </rPh>
    <phoneticPr fontId="26"/>
  </si>
  <si>
    <t>株式会社アルチュール
ライフデリ川越・富士見店</t>
    <rPh sb="0" eb="2">
      <t>カブシキ</t>
    </rPh>
    <rPh sb="2" eb="4">
      <t>カイシャ</t>
    </rPh>
    <rPh sb="16" eb="18">
      <t>カワゴエ</t>
    </rPh>
    <rPh sb="19" eb="22">
      <t>フジミ</t>
    </rPh>
    <rPh sb="22" eb="23">
      <t>テン</t>
    </rPh>
    <phoneticPr fontId="3"/>
  </si>
  <si>
    <t>高齢者福祉課
049-252-7108</t>
    <rPh sb="0" eb="5">
      <t>コウレイシャフクシ</t>
    </rPh>
    <phoneticPr fontId="33"/>
  </si>
  <si>
    <t>福祉タクシー利用料金補助</t>
    <rPh sb="0" eb="2">
      <t>フクシ</t>
    </rPh>
    <rPh sb="6" eb="8">
      <t>リヨウ</t>
    </rPh>
    <rPh sb="8" eb="10">
      <t>リョウキン</t>
    </rPh>
    <rPh sb="10" eb="12">
      <t>ホジョ</t>
    </rPh>
    <phoneticPr fontId="36"/>
  </si>
  <si>
    <t>扶助費</t>
  </si>
  <si>
    <t>重度心身障害者に対し、福祉タクシー利用料金の一部を助成することにより、重度心身障害者の社会生活圏の拡大を図り、福祉を増進することを目的とする。</t>
    <rPh sb="0" eb="2">
      <t>ジュウド</t>
    </rPh>
    <rPh sb="2" eb="4">
      <t>シンシン</t>
    </rPh>
    <rPh sb="4" eb="7">
      <t>ショウガイシャ</t>
    </rPh>
    <rPh sb="8" eb="9">
      <t>タイ</t>
    </rPh>
    <rPh sb="11" eb="13">
      <t>フクシ</t>
    </rPh>
    <rPh sb="17" eb="19">
      <t>リヨウ</t>
    </rPh>
    <rPh sb="19" eb="21">
      <t>リョウキン</t>
    </rPh>
    <rPh sb="22" eb="24">
      <t>イチブ</t>
    </rPh>
    <rPh sb="25" eb="27">
      <t>ジョセイ</t>
    </rPh>
    <rPh sb="35" eb="37">
      <t>ジュウド</t>
    </rPh>
    <rPh sb="37" eb="42">
      <t>シンシンショウガイシャ</t>
    </rPh>
    <rPh sb="43" eb="45">
      <t>シャカイ</t>
    </rPh>
    <rPh sb="45" eb="47">
      <t>セイカツ</t>
    </rPh>
    <rPh sb="47" eb="48">
      <t>ケン</t>
    </rPh>
    <rPh sb="49" eb="51">
      <t>カクダイ</t>
    </rPh>
    <rPh sb="52" eb="53">
      <t>ハカ</t>
    </rPh>
    <rPh sb="55" eb="57">
      <t>フクシ</t>
    </rPh>
    <rPh sb="58" eb="60">
      <t>ゾウシン</t>
    </rPh>
    <rPh sb="65" eb="67">
      <t>モクテキ</t>
    </rPh>
    <phoneticPr fontId="26"/>
  </si>
  <si>
    <t>障がい福祉課
049-257-6114</t>
  </si>
  <si>
    <t>心身障害者自動車燃料費助成事業</t>
    <rPh sb="0" eb="4">
      <t>シンシンショウガイ</t>
    </rPh>
    <rPh sb="4" eb="5">
      <t>シャ</t>
    </rPh>
    <rPh sb="5" eb="8">
      <t>ジドウシャ</t>
    </rPh>
    <rPh sb="8" eb="11">
      <t>ネンリョウヒ</t>
    </rPh>
    <rPh sb="11" eb="13">
      <t>ジョセイ</t>
    </rPh>
    <rPh sb="13" eb="15">
      <t>ジギョウ</t>
    </rPh>
    <phoneticPr fontId="36"/>
  </si>
  <si>
    <t>日常生活において自家用自動車を利用している重度心身障害者の社会生活圏の拡大及び経済的負担の軽減を図る為、重度心身障害者が使用する自動車の燃料費を助成する。</t>
    <rPh sb="0" eb="2">
      <t>ニチジョウ</t>
    </rPh>
    <rPh sb="2" eb="4">
      <t>セイカツ</t>
    </rPh>
    <rPh sb="8" eb="11">
      <t>ジカヨウ</t>
    </rPh>
    <rPh sb="11" eb="14">
      <t>ジドウシャ</t>
    </rPh>
    <rPh sb="15" eb="17">
      <t>リヨウ</t>
    </rPh>
    <rPh sb="21" eb="23">
      <t>ジュウド</t>
    </rPh>
    <rPh sb="23" eb="25">
      <t>シンシン</t>
    </rPh>
    <rPh sb="25" eb="28">
      <t>ショウガイシャ</t>
    </rPh>
    <rPh sb="29" eb="31">
      <t>シャカイ</t>
    </rPh>
    <rPh sb="31" eb="33">
      <t>セイカツ</t>
    </rPh>
    <rPh sb="33" eb="34">
      <t>ケン</t>
    </rPh>
    <rPh sb="35" eb="37">
      <t>カクダイ</t>
    </rPh>
    <rPh sb="37" eb="38">
      <t>オヨ</t>
    </rPh>
    <rPh sb="39" eb="42">
      <t>ケイザイテキ</t>
    </rPh>
    <rPh sb="42" eb="44">
      <t>フタン</t>
    </rPh>
    <rPh sb="45" eb="47">
      <t>ケイゲン</t>
    </rPh>
    <rPh sb="48" eb="49">
      <t>ハカ</t>
    </rPh>
    <rPh sb="50" eb="51">
      <t>タメ</t>
    </rPh>
    <rPh sb="52" eb="54">
      <t>ジュウド</t>
    </rPh>
    <rPh sb="54" eb="56">
      <t>シンシン</t>
    </rPh>
    <rPh sb="56" eb="59">
      <t>ショウガイシャ</t>
    </rPh>
    <rPh sb="60" eb="62">
      <t>シヨウ</t>
    </rPh>
    <rPh sb="64" eb="67">
      <t>ジドウシャ</t>
    </rPh>
    <rPh sb="68" eb="71">
      <t>ネンリョウヒ</t>
    </rPh>
    <rPh sb="72" eb="74">
      <t>ジョセイ</t>
    </rPh>
    <phoneticPr fontId="26"/>
  </si>
  <si>
    <t>三郷市</t>
    <rPh sb="0" eb="3">
      <t>ミサトシ</t>
    </rPh>
    <phoneticPr fontId="3"/>
  </si>
  <si>
    <t>福祉タクシー利用料金・自動車燃料費補助事業</t>
    <rPh sb="0" eb="2">
      <t>フクシ</t>
    </rPh>
    <rPh sb="6" eb="8">
      <t>リヨウ</t>
    </rPh>
    <rPh sb="8" eb="10">
      <t>リョウキン</t>
    </rPh>
    <rPh sb="11" eb="14">
      <t>ジドウシャ</t>
    </rPh>
    <rPh sb="14" eb="16">
      <t>ネンリョウ</t>
    </rPh>
    <rPh sb="16" eb="17">
      <t>ヒ</t>
    </rPh>
    <rPh sb="17" eb="19">
      <t>ホジョ</t>
    </rPh>
    <rPh sb="19" eb="21">
      <t>ジギョウ</t>
    </rPh>
    <phoneticPr fontId="29"/>
  </si>
  <si>
    <t>タクシー料金、自動車燃料費の補助</t>
    <rPh sb="4" eb="6">
      <t>リョウキン</t>
    </rPh>
    <rPh sb="7" eb="10">
      <t>ジドウシャ</t>
    </rPh>
    <rPh sb="10" eb="12">
      <t>ネンリョウ</t>
    </rPh>
    <rPh sb="12" eb="13">
      <t>ヒ</t>
    </rPh>
    <rPh sb="14" eb="16">
      <t>ホジョ</t>
    </rPh>
    <phoneticPr fontId="3"/>
  </si>
  <si>
    <t>買物弱者の支援と位置付けた事業ではないが、在宅の心身障がい者の外出を容易にし、経済的負担の軽減と障がい者福祉の増進を図る事業。
【福祉タクシー利用券】補助する額：利用券１枚につきタクシー初乗運賃相当額
【自動車燃料費助成券】補助する額：助成券１枚につき５００円</t>
    <rPh sb="0" eb="2">
      <t>カイモノ</t>
    </rPh>
    <rPh sb="2" eb="4">
      <t>ジャクシャ</t>
    </rPh>
    <rPh sb="5" eb="7">
      <t>シエン</t>
    </rPh>
    <rPh sb="8" eb="11">
      <t>イチヅ</t>
    </rPh>
    <rPh sb="13" eb="15">
      <t>ジギョウ</t>
    </rPh>
    <rPh sb="21" eb="23">
      <t>ザイタク</t>
    </rPh>
    <rPh sb="24" eb="26">
      <t>シンシン</t>
    </rPh>
    <rPh sb="26" eb="27">
      <t>ショウ</t>
    </rPh>
    <rPh sb="29" eb="30">
      <t>シャ</t>
    </rPh>
    <rPh sb="31" eb="33">
      <t>ガイシュツ</t>
    </rPh>
    <rPh sb="34" eb="36">
      <t>ヨウイ</t>
    </rPh>
    <rPh sb="39" eb="42">
      <t>ケイザイテキ</t>
    </rPh>
    <rPh sb="42" eb="44">
      <t>フタン</t>
    </rPh>
    <rPh sb="45" eb="47">
      <t>ケイゲン</t>
    </rPh>
    <rPh sb="48" eb="49">
      <t>ショウ</t>
    </rPh>
    <rPh sb="51" eb="52">
      <t>シャ</t>
    </rPh>
    <rPh sb="52" eb="54">
      <t>フクシ</t>
    </rPh>
    <rPh sb="55" eb="57">
      <t>ゾウシン</t>
    </rPh>
    <rPh sb="58" eb="59">
      <t>ハカ</t>
    </rPh>
    <rPh sb="60" eb="62">
      <t>ジギョウ</t>
    </rPh>
    <rPh sb="65" eb="67">
      <t>フクシ</t>
    </rPh>
    <rPh sb="71" eb="73">
      <t>リヨウ</t>
    </rPh>
    <rPh sb="73" eb="74">
      <t>ケン</t>
    </rPh>
    <rPh sb="75" eb="77">
      <t>ホジョ</t>
    </rPh>
    <rPh sb="79" eb="80">
      <t>ガク</t>
    </rPh>
    <rPh sb="81" eb="83">
      <t>リヨウ</t>
    </rPh>
    <rPh sb="83" eb="84">
      <t>ケン</t>
    </rPh>
    <rPh sb="85" eb="86">
      <t>マイ</t>
    </rPh>
    <rPh sb="93" eb="95">
      <t>ハツノ</t>
    </rPh>
    <rPh sb="95" eb="97">
      <t>ウンチン</t>
    </rPh>
    <rPh sb="97" eb="99">
      <t>ソウトウ</t>
    </rPh>
    <rPh sb="99" eb="100">
      <t>ガク</t>
    </rPh>
    <rPh sb="102" eb="105">
      <t>ジドウシャ</t>
    </rPh>
    <rPh sb="105" eb="107">
      <t>ネンリョウ</t>
    </rPh>
    <rPh sb="107" eb="108">
      <t>ヒ</t>
    </rPh>
    <rPh sb="108" eb="110">
      <t>ジョセイ</t>
    </rPh>
    <rPh sb="110" eb="111">
      <t>ケン</t>
    </rPh>
    <rPh sb="112" eb="114">
      <t>ホジョ</t>
    </rPh>
    <rPh sb="116" eb="117">
      <t>ガク</t>
    </rPh>
    <rPh sb="118" eb="120">
      <t>ジョセイ</t>
    </rPh>
    <rPh sb="120" eb="121">
      <t>ケン</t>
    </rPh>
    <rPh sb="122" eb="123">
      <t>マイ</t>
    </rPh>
    <rPh sb="129" eb="130">
      <t>エン</t>
    </rPh>
    <phoneticPr fontId="29"/>
  </si>
  <si>
    <t>その他</t>
    <rPh sb="2" eb="3">
      <t>タ</t>
    </rPh>
    <phoneticPr fontId="29"/>
  </si>
  <si>
    <t>タクシー会社、自動車燃料販売店等</t>
    <rPh sb="4" eb="6">
      <t>カイシャ</t>
    </rPh>
    <rPh sb="7" eb="10">
      <t>ジドウシャ</t>
    </rPh>
    <rPh sb="10" eb="12">
      <t>ネンリョウ</t>
    </rPh>
    <rPh sb="12" eb="15">
      <t>ハンバイテン</t>
    </rPh>
    <rPh sb="15" eb="16">
      <t>ナド</t>
    </rPh>
    <phoneticPr fontId="29"/>
  </si>
  <si>
    <t>障がい福祉課　給付係
048-930-7779</t>
    <rPh sb="0" eb="1">
      <t>ショウ</t>
    </rPh>
    <rPh sb="3" eb="6">
      <t>フクシカ</t>
    </rPh>
    <rPh sb="7" eb="9">
      <t>キュウフ</t>
    </rPh>
    <rPh sb="9" eb="10">
      <t>カカリ</t>
    </rPh>
    <phoneticPr fontId="29"/>
  </si>
  <si>
    <t>子育て移動支援事業</t>
    <rPh sb="0" eb="2">
      <t>コソダ</t>
    </rPh>
    <rPh sb="3" eb="5">
      <t>イドウ</t>
    </rPh>
    <rPh sb="5" eb="7">
      <t>シエン</t>
    </rPh>
    <rPh sb="7" eb="9">
      <t>ジギョウ</t>
    </rPh>
    <phoneticPr fontId="3"/>
  </si>
  <si>
    <t>利用券の支給</t>
    <rPh sb="0" eb="2">
      <t>リヨウ</t>
    </rPh>
    <rPh sb="2" eb="3">
      <t>ケン</t>
    </rPh>
    <rPh sb="4" eb="6">
      <t>シキュウ</t>
    </rPh>
    <phoneticPr fontId="3"/>
  </si>
  <si>
    <t>買物弱者の支援と位置付けた事業ではないが、妊娠届出をされたかた・1歳未満の乳児を養育するかたに、健診やお買い物などの移動に使える1万円分の利用券を支給します。
利用券種類：タクシー利用券・バス回数券・自動車燃料費助成券（いずれか一つを選択）</t>
    <rPh sb="33" eb="34">
      <t>サイ</t>
    </rPh>
    <rPh sb="34" eb="36">
      <t>ミマン</t>
    </rPh>
    <rPh sb="37" eb="39">
      <t>ニュウジ</t>
    </rPh>
    <rPh sb="40" eb="42">
      <t>ヨウイク</t>
    </rPh>
    <rPh sb="65" eb="67">
      <t>マンエン</t>
    </rPh>
    <rPh sb="67" eb="68">
      <t>ブン</t>
    </rPh>
    <rPh sb="80" eb="82">
      <t>リヨウ</t>
    </rPh>
    <rPh sb="82" eb="83">
      <t>ケン</t>
    </rPh>
    <rPh sb="83" eb="85">
      <t>シュルイ</t>
    </rPh>
    <rPh sb="90" eb="92">
      <t>リヨウ</t>
    </rPh>
    <rPh sb="92" eb="93">
      <t>ケン</t>
    </rPh>
    <rPh sb="96" eb="99">
      <t>カイスウケン</t>
    </rPh>
    <rPh sb="114" eb="115">
      <t>ヒト</t>
    </rPh>
    <rPh sb="117" eb="119">
      <t>センタク</t>
    </rPh>
    <phoneticPr fontId="3"/>
  </si>
  <si>
    <t>こども家庭センター おやこ保健係
048-930-7827</t>
    <rPh sb="3" eb="5">
      <t>カテイ</t>
    </rPh>
    <rPh sb="13" eb="15">
      <t>ホケン</t>
    </rPh>
    <rPh sb="15" eb="16">
      <t>カカリ</t>
    </rPh>
    <phoneticPr fontId="3"/>
  </si>
  <si>
    <t>軽度生活援助事業</t>
  </si>
  <si>
    <t>買物弱者の支援と位置付けた事業ではないが、高齢者のかたが自立した生活を続けられるよう、また、介護が必要にならないようホームヘルパーが簡易な日常生活上の援助を行います。
●対象者　６５歳以上の要支援者又は要介護者以外で、家事援助が必要なかた
●利用回数　　　 週１～２回（最長６カ月）
●利用負担額　　２００円（１時間当たり）
●サービス時間　月～土曜日（祝日を除く）午前９時～午後５時</t>
  </si>
  <si>
    <t>事業者
NPO法人
シルバー人材センター</t>
  </si>
  <si>
    <t>長寿いきがい課
長寿いきがい係
048-930-7788</t>
  </si>
  <si>
    <t>見守り配食サービス事業</t>
  </si>
  <si>
    <t>買物弱者の支援と位置付けた事業ではないが、身体的又は精神的理由により日常的に食事の確保が困難であることが常態となっている６５歳以上の在宅要援護高齢者に対し、栄養管理された食事の配達を行うとともに、その安否を確認する。
●対象者　65歳以上の寝たきりや虚弱なひとり暮らし高齢者等のかたで、日常的に食事の確保が困難なかた
●利用回数　1日1食、週5食まで
●利用負担額　1食あたり160～480円</t>
  </si>
  <si>
    <t>蓮田市</t>
    <rPh sb="0" eb="3">
      <t>ハスダシ</t>
    </rPh>
    <phoneticPr fontId="3"/>
  </si>
  <si>
    <t>身体的又は精神的理由により調理が困難な、６５歳以上の一人暮らしの方又は６５歳以上の方のみで構成する世帯の方などへ、月曜日～金曜日に栄養バランスのよい高齢者向けの食事（昼食）を手渡しにて届け、安否確認を行う。
自己負担額：1食あたり400円（食券購入方式）。</t>
  </si>
  <si>
    <t>長寿支援課高齢福祉担当
048-768-3111（内線136）</t>
    <rPh sb="0" eb="5">
      <t>チョウジュシエンカ</t>
    </rPh>
    <rPh sb="5" eb="7">
      <t>コウレイ</t>
    </rPh>
    <rPh sb="7" eb="9">
      <t>フクシ</t>
    </rPh>
    <rPh sb="9" eb="11">
      <t>タントウ</t>
    </rPh>
    <rPh sb="25" eb="27">
      <t>ナイセン</t>
    </rPh>
    <phoneticPr fontId="26"/>
  </si>
  <si>
    <t>福祉タクシー利用料金
助成事業</t>
  </si>
  <si>
    <t>助成券を交付</t>
    <rPh sb="0" eb="2">
      <t>ジョセイ</t>
    </rPh>
    <rPh sb="2" eb="3">
      <t>ケン</t>
    </rPh>
    <rPh sb="4" eb="6">
      <t>コウフ</t>
    </rPh>
    <phoneticPr fontId="24"/>
  </si>
  <si>
    <t>重度心身障害者の日常生活の利便性の向上を図るため、一般タクシー初乗り運賃相当額分（２倍以上の金額になる場合は２倍の金額）の福祉タクシー利用券を最大36枚の交付を行う。なお、福祉タクシー券と燃料費の助成は選択制。</t>
    <rPh sb="42" eb="43">
      <t>バイ</t>
    </rPh>
    <rPh sb="43" eb="45">
      <t>イジョウ</t>
    </rPh>
    <rPh sb="46" eb="48">
      <t>キンガク</t>
    </rPh>
    <rPh sb="51" eb="53">
      <t>バアイ</t>
    </rPh>
    <rPh sb="55" eb="56">
      <t>バイ</t>
    </rPh>
    <rPh sb="57" eb="59">
      <t>キンガク</t>
    </rPh>
    <rPh sb="80" eb="81">
      <t>オコナ</t>
    </rPh>
    <phoneticPr fontId="26"/>
  </si>
  <si>
    <t>福祉課
048-768-3111（内線138）</t>
    <rPh sb="0" eb="3">
      <t>フクシカ</t>
    </rPh>
    <rPh sb="17" eb="19">
      <t>ナイセン</t>
    </rPh>
    <phoneticPr fontId="26"/>
  </si>
  <si>
    <t>重度心身障害者自動車燃料費
助成事業</t>
  </si>
  <si>
    <t>重度心身障害者の日常生活の利便性の向上を図るため、最大12,000円分の自動車燃料費の助成を行う。なお、福祉タクシー券と燃料費の助成は選択制。</t>
  </si>
  <si>
    <t>坂戸市</t>
    <rPh sb="0" eb="3">
      <t>サカドシ</t>
    </rPh>
    <phoneticPr fontId="3"/>
  </si>
  <si>
    <t>市民バス特別乗車証</t>
    <rPh sb="0" eb="2">
      <t>シミン</t>
    </rPh>
    <rPh sb="4" eb="6">
      <t>トクベツ</t>
    </rPh>
    <rPh sb="6" eb="8">
      <t>ジョウシャ</t>
    </rPh>
    <rPh sb="8" eb="9">
      <t>ショウ</t>
    </rPh>
    <phoneticPr fontId="3"/>
  </si>
  <si>
    <t>①市内在住の70歳以上の高齢者の方に市民バス特別乗車証を交付し、外出を支援する。乗車証呈示により無料で乗車することができる。
②市内在住の障害者の方に市民バス特別乗車証を交付し、外出を支援する。乗車証呈示により無料で乗車することができる。</t>
  </si>
  <si>
    <t>障害児（者）民間団体生活サポート事業</t>
    <rPh sb="0" eb="3">
      <t>ショウガイジ</t>
    </rPh>
    <rPh sb="4" eb="5">
      <t>シャ</t>
    </rPh>
    <rPh sb="6" eb="8">
      <t>ミンカン</t>
    </rPh>
    <rPh sb="8" eb="10">
      <t>ダンタイ</t>
    </rPh>
    <rPh sb="10" eb="12">
      <t>セイカツ</t>
    </rPh>
    <rPh sb="16" eb="18">
      <t>ジギョウ</t>
    </rPh>
    <phoneticPr fontId="3"/>
  </si>
  <si>
    <t>一時預かり、派遣による介護サービス、送迎サービス、外出援助サービス等</t>
    <rPh sb="0" eb="2">
      <t>イチジ</t>
    </rPh>
    <rPh sb="2" eb="3">
      <t>アズ</t>
    </rPh>
    <rPh sb="6" eb="8">
      <t>ハケン</t>
    </rPh>
    <rPh sb="11" eb="13">
      <t>カイゴ</t>
    </rPh>
    <rPh sb="18" eb="20">
      <t>ソウゲイ</t>
    </rPh>
    <rPh sb="25" eb="27">
      <t>ガイシュツ</t>
    </rPh>
    <rPh sb="27" eb="29">
      <t>エンジョ</t>
    </rPh>
    <rPh sb="33" eb="34">
      <t>トウ</t>
    </rPh>
    <phoneticPr fontId="3"/>
  </si>
  <si>
    <t>在宅の心身障害児（者）の地域生活を支援するため、身近な場所で障害者及びその家族の必要に応じて障害者等に対する送迎、外出援助等のサービスを迅速かつ柔軟に提供する。
利用時間数：年間最大150時間</t>
    <rPh sb="0" eb="2">
      <t>ザイタク</t>
    </rPh>
    <rPh sb="3" eb="5">
      <t>シンシン</t>
    </rPh>
    <rPh sb="5" eb="7">
      <t>ショウガイ</t>
    </rPh>
    <rPh sb="7" eb="8">
      <t>ジ</t>
    </rPh>
    <rPh sb="9" eb="10">
      <t>シャ</t>
    </rPh>
    <rPh sb="12" eb="14">
      <t>チイキ</t>
    </rPh>
    <rPh sb="14" eb="16">
      <t>セイカツ</t>
    </rPh>
    <rPh sb="17" eb="19">
      <t>シエン</t>
    </rPh>
    <rPh sb="24" eb="26">
      <t>ミジカ</t>
    </rPh>
    <rPh sb="27" eb="29">
      <t>バショ</t>
    </rPh>
    <rPh sb="30" eb="33">
      <t>ショウガイシャ</t>
    </rPh>
    <rPh sb="33" eb="34">
      <t>オヨ</t>
    </rPh>
    <rPh sb="37" eb="39">
      <t>カゾク</t>
    </rPh>
    <rPh sb="40" eb="42">
      <t>ヒツヨウ</t>
    </rPh>
    <rPh sb="43" eb="44">
      <t>オウ</t>
    </rPh>
    <rPh sb="46" eb="49">
      <t>ショウガイシャ</t>
    </rPh>
    <rPh sb="49" eb="50">
      <t>トウ</t>
    </rPh>
    <rPh sb="51" eb="52">
      <t>タイ</t>
    </rPh>
    <rPh sb="54" eb="56">
      <t>ソウゲイ</t>
    </rPh>
    <rPh sb="57" eb="59">
      <t>ガイシュツ</t>
    </rPh>
    <rPh sb="59" eb="61">
      <t>エンジョ</t>
    </rPh>
    <rPh sb="61" eb="62">
      <t>トウ</t>
    </rPh>
    <rPh sb="68" eb="70">
      <t>ジンソク</t>
    </rPh>
    <rPh sb="72" eb="74">
      <t>ジュウナン</t>
    </rPh>
    <rPh sb="75" eb="77">
      <t>テイキョウ</t>
    </rPh>
    <rPh sb="81" eb="83">
      <t>リヨウ</t>
    </rPh>
    <rPh sb="83" eb="85">
      <t>ジカン</t>
    </rPh>
    <rPh sb="85" eb="86">
      <t>スウ</t>
    </rPh>
    <rPh sb="87" eb="89">
      <t>ネンカン</t>
    </rPh>
    <rPh sb="89" eb="91">
      <t>サイダイ</t>
    </rPh>
    <rPh sb="94" eb="96">
      <t>ジカン</t>
    </rPh>
    <phoneticPr fontId="3"/>
  </si>
  <si>
    <t>障害者福祉課
049-283-1331
（内線417）</t>
    <rPh sb="0" eb="3">
      <t>ショウガイシャ</t>
    </rPh>
    <rPh sb="3" eb="6">
      <t>フクシカ</t>
    </rPh>
    <rPh sb="21" eb="23">
      <t>ナイセン</t>
    </rPh>
    <phoneticPr fontId="3"/>
  </si>
  <si>
    <t>福祉タクシー利用料金助成事業</t>
    <rPh sb="0" eb="2">
      <t>フクシ</t>
    </rPh>
    <rPh sb="6" eb="9">
      <t>リヨウリョウ</t>
    </rPh>
    <rPh sb="9" eb="10">
      <t>キン</t>
    </rPh>
    <rPh sb="10" eb="12">
      <t>ジョセイ</t>
    </rPh>
    <rPh sb="12" eb="14">
      <t>ジギョウ</t>
    </rPh>
    <phoneticPr fontId="3"/>
  </si>
  <si>
    <t>重度心身障害者等に対し、福祉タクシー利用料金の一部を補助することにより、社会生活圏の拡大と経済的負担の軽減を図る。
助成額：利用券1枚につき、初乗運賃相当額。ただし、初乗運賃相当額の２倍以上の額となる場合、1回の乗車につき2枚まで使用できる。
交付枚数：年間48枚（1か月に4枚）
※自動車燃料購入費助成金と併用不可。</t>
    <rPh sb="0" eb="2">
      <t>ジュウド</t>
    </rPh>
    <rPh sb="2" eb="4">
      <t>シンシン</t>
    </rPh>
    <rPh sb="4" eb="7">
      <t>ショウガイシャ</t>
    </rPh>
    <rPh sb="7" eb="8">
      <t>トウ</t>
    </rPh>
    <rPh sb="9" eb="10">
      <t>タイ</t>
    </rPh>
    <rPh sb="12" eb="14">
      <t>フクシ</t>
    </rPh>
    <rPh sb="18" eb="20">
      <t>リヨウ</t>
    </rPh>
    <rPh sb="20" eb="22">
      <t>リョウキン</t>
    </rPh>
    <rPh sb="23" eb="25">
      <t>イチブ</t>
    </rPh>
    <rPh sb="26" eb="28">
      <t>ホジョ</t>
    </rPh>
    <rPh sb="36" eb="38">
      <t>シャカイ</t>
    </rPh>
    <rPh sb="38" eb="40">
      <t>セイカツ</t>
    </rPh>
    <rPh sb="40" eb="41">
      <t>ケン</t>
    </rPh>
    <rPh sb="42" eb="44">
      <t>カクダイ</t>
    </rPh>
    <rPh sb="45" eb="48">
      <t>ケイザイテキ</t>
    </rPh>
    <rPh sb="48" eb="50">
      <t>フタン</t>
    </rPh>
    <rPh sb="51" eb="53">
      <t>ケイゲン</t>
    </rPh>
    <rPh sb="54" eb="55">
      <t>ハカ</t>
    </rPh>
    <rPh sb="58" eb="61">
      <t>ジョセイガク</t>
    </rPh>
    <rPh sb="62" eb="65">
      <t>リヨウケン</t>
    </rPh>
    <rPh sb="66" eb="67">
      <t>マイ</t>
    </rPh>
    <rPh sb="71" eb="73">
      <t>ハツノ</t>
    </rPh>
    <rPh sb="73" eb="75">
      <t>ウンチン</t>
    </rPh>
    <rPh sb="75" eb="78">
      <t>ソウトウガク</t>
    </rPh>
    <rPh sb="83" eb="85">
      <t>ハツノ</t>
    </rPh>
    <rPh sb="85" eb="87">
      <t>ウンチン</t>
    </rPh>
    <rPh sb="87" eb="90">
      <t>ソウトウガク</t>
    </rPh>
    <rPh sb="92" eb="93">
      <t>バイ</t>
    </rPh>
    <rPh sb="93" eb="95">
      <t>イジョウ</t>
    </rPh>
    <rPh sb="96" eb="97">
      <t>ガク</t>
    </rPh>
    <rPh sb="100" eb="102">
      <t>バアイ</t>
    </rPh>
    <rPh sb="104" eb="105">
      <t>カイ</t>
    </rPh>
    <rPh sb="106" eb="108">
      <t>ジョウシャ</t>
    </rPh>
    <rPh sb="112" eb="113">
      <t>マイ</t>
    </rPh>
    <rPh sb="115" eb="117">
      <t>シヨウ</t>
    </rPh>
    <rPh sb="122" eb="124">
      <t>コウフ</t>
    </rPh>
    <rPh sb="124" eb="126">
      <t>マイスウ</t>
    </rPh>
    <rPh sb="127" eb="129">
      <t>ネンカン</t>
    </rPh>
    <rPh sb="131" eb="132">
      <t>マイ</t>
    </rPh>
    <rPh sb="135" eb="136">
      <t>ゲツ</t>
    </rPh>
    <rPh sb="138" eb="139">
      <t>マイ</t>
    </rPh>
    <rPh sb="142" eb="145">
      <t>ジドウシャ</t>
    </rPh>
    <rPh sb="145" eb="147">
      <t>ネンリョウ</t>
    </rPh>
    <rPh sb="147" eb="149">
      <t>コウニュウ</t>
    </rPh>
    <rPh sb="149" eb="150">
      <t>ヒ</t>
    </rPh>
    <rPh sb="150" eb="152">
      <t>ジョセイ</t>
    </rPh>
    <rPh sb="152" eb="153">
      <t>キン</t>
    </rPh>
    <rPh sb="154" eb="156">
      <t>ヘイヨウ</t>
    </rPh>
    <rPh sb="156" eb="158">
      <t>フカ</t>
    </rPh>
    <phoneticPr fontId="3"/>
  </si>
  <si>
    <t>自動車燃料購入費助成金</t>
    <rPh sb="0" eb="3">
      <t>ジドウシャ</t>
    </rPh>
    <rPh sb="3" eb="5">
      <t>ネンリョウ</t>
    </rPh>
    <rPh sb="5" eb="8">
      <t>コウニュウヒ</t>
    </rPh>
    <rPh sb="8" eb="10">
      <t>ジョセイ</t>
    </rPh>
    <rPh sb="10" eb="11">
      <t>キン</t>
    </rPh>
    <phoneticPr fontId="3"/>
  </si>
  <si>
    <t>重度心身障害者等に対し、自家用自動車の自動車燃料購入費の一部を補助することにより、社会生活圏の拡大及び経済的負担の軽減を図る。
助成額：1か月当たり40リットルの範囲内で、実際に購入した燃料１リットル当たり５０円
※福祉タクシー利用券と併用不可。</t>
    <rPh sb="0" eb="2">
      <t>ジュウド</t>
    </rPh>
    <rPh sb="2" eb="4">
      <t>シンシン</t>
    </rPh>
    <rPh sb="4" eb="7">
      <t>ショウガイシャ</t>
    </rPh>
    <rPh sb="7" eb="8">
      <t>トウ</t>
    </rPh>
    <rPh sb="9" eb="10">
      <t>タイ</t>
    </rPh>
    <rPh sb="12" eb="15">
      <t>ジカヨウ</t>
    </rPh>
    <rPh sb="15" eb="18">
      <t>ジドウシャ</t>
    </rPh>
    <rPh sb="19" eb="22">
      <t>ジドウシャ</t>
    </rPh>
    <rPh sb="22" eb="24">
      <t>ネンリョウ</t>
    </rPh>
    <rPh sb="24" eb="27">
      <t>コウニュウヒ</t>
    </rPh>
    <rPh sb="28" eb="30">
      <t>イチブ</t>
    </rPh>
    <rPh sb="31" eb="33">
      <t>ホジョ</t>
    </rPh>
    <rPh sb="41" eb="43">
      <t>シャカイ</t>
    </rPh>
    <rPh sb="43" eb="45">
      <t>セイカツ</t>
    </rPh>
    <rPh sb="45" eb="46">
      <t>ケン</t>
    </rPh>
    <rPh sb="47" eb="49">
      <t>カクダイ</t>
    </rPh>
    <rPh sb="49" eb="50">
      <t>オヨ</t>
    </rPh>
    <rPh sb="51" eb="54">
      <t>ケイザイテキ</t>
    </rPh>
    <rPh sb="54" eb="56">
      <t>フタン</t>
    </rPh>
    <rPh sb="57" eb="59">
      <t>ケイゲン</t>
    </rPh>
    <rPh sb="60" eb="61">
      <t>ハカ</t>
    </rPh>
    <rPh sb="64" eb="67">
      <t>ジョセイガク</t>
    </rPh>
    <rPh sb="70" eb="71">
      <t>ゲツ</t>
    </rPh>
    <rPh sb="71" eb="72">
      <t>ア</t>
    </rPh>
    <rPh sb="81" eb="83">
      <t>ハンイ</t>
    </rPh>
    <rPh sb="83" eb="84">
      <t>ナイ</t>
    </rPh>
    <rPh sb="86" eb="88">
      <t>ジッサイ</t>
    </rPh>
    <rPh sb="89" eb="91">
      <t>コウニュウ</t>
    </rPh>
    <rPh sb="93" eb="95">
      <t>ネンリョウ</t>
    </rPh>
    <rPh sb="100" eb="101">
      <t>ア</t>
    </rPh>
    <rPh sb="105" eb="106">
      <t>エン</t>
    </rPh>
    <rPh sb="108" eb="110">
      <t>フクシ</t>
    </rPh>
    <rPh sb="114" eb="117">
      <t>リヨウケン</t>
    </rPh>
    <rPh sb="118" eb="120">
      <t>ヘイヨウ</t>
    </rPh>
    <rPh sb="120" eb="122">
      <t>フカ</t>
    </rPh>
    <phoneticPr fontId="3"/>
  </si>
  <si>
    <t>障害児介護用自動車燃料購入費助成金</t>
    <rPh sb="0" eb="3">
      <t>ショウガイジ</t>
    </rPh>
    <rPh sb="3" eb="5">
      <t>カイゴ</t>
    </rPh>
    <rPh sb="5" eb="6">
      <t>ヨウ</t>
    </rPh>
    <rPh sb="6" eb="9">
      <t>ジドウシャ</t>
    </rPh>
    <rPh sb="9" eb="11">
      <t>ネンリョウ</t>
    </rPh>
    <rPh sb="11" eb="14">
      <t>コウニュウヒ</t>
    </rPh>
    <rPh sb="14" eb="17">
      <t>ジョセイキン</t>
    </rPh>
    <phoneticPr fontId="3"/>
  </si>
  <si>
    <t>障害児を介護すえう方が運転する自家用自動車に対し、自動車燃料購入費の一部を補助することにより、経済的負担の軽減を図る。
助成額：１か月当たり20リットルの範囲内で、実際に購入した燃料1リットル当たり50円</t>
    <rPh sb="0" eb="3">
      <t>ショウガイジ</t>
    </rPh>
    <rPh sb="4" eb="6">
      <t>カイゴ</t>
    </rPh>
    <rPh sb="9" eb="10">
      <t>カタ</t>
    </rPh>
    <rPh sb="11" eb="13">
      <t>ウンテン</t>
    </rPh>
    <rPh sb="15" eb="17">
      <t>ジカ</t>
    </rPh>
    <rPh sb="17" eb="18">
      <t>ヨウ</t>
    </rPh>
    <rPh sb="18" eb="21">
      <t>ジドウシャ</t>
    </rPh>
    <rPh sb="22" eb="23">
      <t>タイ</t>
    </rPh>
    <rPh sb="25" eb="28">
      <t>ジドウシャ</t>
    </rPh>
    <rPh sb="28" eb="30">
      <t>ネンリョウ</t>
    </rPh>
    <rPh sb="30" eb="33">
      <t>コウニュウヒ</t>
    </rPh>
    <rPh sb="34" eb="36">
      <t>イチブ</t>
    </rPh>
    <rPh sb="37" eb="39">
      <t>ホジョ</t>
    </rPh>
    <rPh sb="47" eb="49">
      <t>ケイザイ</t>
    </rPh>
    <rPh sb="49" eb="50">
      <t>テキ</t>
    </rPh>
    <rPh sb="50" eb="52">
      <t>フタン</t>
    </rPh>
    <rPh sb="53" eb="55">
      <t>ケイゲン</t>
    </rPh>
    <rPh sb="56" eb="57">
      <t>ハカ</t>
    </rPh>
    <rPh sb="60" eb="63">
      <t>ジョセイガク</t>
    </rPh>
    <rPh sb="66" eb="67">
      <t>ゲツ</t>
    </rPh>
    <rPh sb="67" eb="68">
      <t>ア</t>
    </rPh>
    <rPh sb="77" eb="79">
      <t>ハンイ</t>
    </rPh>
    <rPh sb="79" eb="80">
      <t>ナイ</t>
    </rPh>
    <rPh sb="82" eb="84">
      <t>ジッサイ</t>
    </rPh>
    <rPh sb="85" eb="87">
      <t>コウニュウ</t>
    </rPh>
    <rPh sb="89" eb="91">
      <t>ネンリョウ</t>
    </rPh>
    <rPh sb="96" eb="97">
      <t>ア</t>
    </rPh>
    <rPh sb="101" eb="102">
      <t>エン</t>
    </rPh>
    <phoneticPr fontId="3"/>
  </si>
  <si>
    <t>幸手市</t>
    <rPh sb="0" eb="3">
      <t>サッテシ</t>
    </rPh>
    <phoneticPr fontId="3"/>
  </si>
  <si>
    <t>福祉タクシー利用料金補助事業</t>
    <rPh sb="0" eb="2">
      <t>フクシ</t>
    </rPh>
    <rPh sb="6" eb="8">
      <t>リヨウ</t>
    </rPh>
    <rPh sb="8" eb="10">
      <t>リョウキン</t>
    </rPh>
    <rPh sb="10" eb="12">
      <t>ホジョ</t>
    </rPh>
    <rPh sb="12" eb="14">
      <t>ジギョウ</t>
    </rPh>
    <phoneticPr fontId="3"/>
  </si>
  <si>
    <t>タクシー利用券の交付（扶助費）</t>
    <rPh sb="4" eb="6">
      <t>リヨウ</t>
    </rPh>
    <rPh sb="6" eb="7">
      <t>ケン</t>
    </rPh>
    <rPh sb="8" eb="10">
      <t>コウフ</t>
    </rPh>
    <rPh sb="11" eb="14">
      <t>フジョヒ</t>
    </rPh>
    <phoneticPr fontId="3"/>
  </si>
  <si>
    <t>幸手市に住所を有する在宅の重度心身障がい者が、福祉タクシー（埼玉県福祉タクシー協定締結事業者及び市と契約したタクシー事業者）を利用する場合、その料金の一部（初乗運賃額）を補助している。</t>
  </si>
  <si>
    <t>社会福祉課
0480-42-8435</t>
    <rPh sb="0" eb="2">
      <t>シャカイ</t>
    </rPh>
    <rPh sb="2" eb="4">
      <t>フクシ</t>
    </rPh>
    <rPh sb="4" eb="5">
      <t>カ</t>
    </rPh>
    <phoneticPr fontId="3"/>
  </si>
  <si>
    <t>移動販売事業者燃料費補助金</t>
    <rPh sb="0" eb="13">
      <t>イドウハンバイジギョウシャネンリョウヒホジョキン</t>
    </rPh>
    <phoneticPr fontId="3"/>
  </si>
  <si>
    <t>市内を運行している移動販売車を運行する事業者に月１万円分の燃料費補助を最大１２カ月間実施するもの。</t>
    <rPh sb="0" eb="2">
      <t>シナイ</t>
    </rPh>
    <rPh sb="3" eb="5">
      <t>ウンコウ</t>
    </rPh>
    <rPh sb="9" eb="11">
      <t>イドウ</t>
    </rPh>
    <rPh sb="11" eb="13">
      <t>ハンバイ</t>
    </rPh>
    <rPh sb="13" eb="14">
      <t>シャ</t>
    </rPh>
    <rPh sb="15" eb="17">
      <t>ウンコウ</t>
    </rPh>
    <rPh sb="19" eb="22">
      <t>ジギョウシャ</t>
    </rPh>
    <rPh sb="23" eb="24">
      <t>ツキ</t>
    </rPh>
    <rPh sb="25" eb="27">
      <t>マンエン</t>
    </rPh>
    <rPh sb="27" eb="28">
      <t>ブン</t>
    </rPh>
    <rPh sb="29" eb="32">
      <t>ネンリョウヒ</t>
    </rPh>
    <rPh sb="32" eb="34">
      <t>ホジョ</t>
    </rPh>
    <rPh sb="35" eb="37">
      <t>サイダイ</t>
    </rPh>
    <rPh sb="40" eb="41">
      <t>ゲツ</t>
    </rPh>
    <rPh sb="41" eb="42">
      <t>カン</t>
    </rPh>
    <rPh sb="42" eb="44">
      <t>ジッシ</t>
    </rPh>
    <phoneticPr fontId="3"/>
  </si>
  <si>
    <t>介護福祉課
0480-42-8438</t>
    <rPh sb="0" eb="2">
      <t>カイゴ</t>
    </rPh>
    <rPh sb="2" eb="4">
      <t>フクシ</t>
    </rPh>
    <rPh sb="4" eb="5">
      <t>カ</t>
    </rPh>
    <phoneticPr fontId="3"/>
  </si>
  <si>
    <t>先進先導事業宅配
サービス補助</t>
    <rPh sb="0" eb="2">
      <t>センシン</t>
    </rPh>
    <rPh sb="2" eb="4">
      <t>センドウ</t>
    </rPh>
    <rPh sb="4" eb="6">
      <t>ジギョウ</t>
    </rPh>
    <rPh sb="6" eb="8">
      <t>タクハイ</t>
    </rPh>
    <rPh sb="13" eb="15">
      <t>ホジョ</t>
    </rPh>
    <phoneticPr fontId="3"/>
  </si>
  <si>
    <t>幸手市にある栄商店会が、宅配の無料サービスを実施してお
り、その事業に係る費用の一部を市から補助金として支援している。</t>
    <rPh sb="0" eb="3">
      <t>サッテシ</t>
    </rPh>
    <rPh sb="6" eb="7">
      <t>サカエ</t>
    </rPh>
    <rPh sb="7" eb="10">
      <t>ショウテンカイ</t>
    </rPh>
    <rPh sb="12" eb="14">
      <t>タクハイ</t>
    </rPh>
    <rPh sb="15" eb="17">
      <t>ムリョウ</t>
    </rPh>
    <rPh sb="22" eb="24">
      <t>ジッシ</t>
    </rPh>
    <rPh sb="32" eb="34">
      <t>ジギョウ</t>
    </rPh>
    <rPh sb="35" eb="36">
      <t>カカ</t>
    </rPh>
    <rPh sb="37" eb="39">
      <t>ヒヨウ</t>
    </rPh>
    <rPh sb="40" eb="42">
      <t>イチブ</t>
    </rPh>
    <rPh sb="43" eb="44">
      <t>シ</t>
    </rPh>
    <rPh sb="46" eb="49">
      <t>ホジョキン</t>
    </rPh>
    <rPh sb="52" eb="54">
      <t>シエン</t>
    </rPh>
    <phoneticPr fontId="3"/>
  </si>
  <si>
    <t>栄商店会</t>
    <rPh sb="0" eb="1">
      <t>サカエ</t>
    </rPh>
    <rPh sb="1" eb="4">
      <t>ショウテンカイ</t>
    </rPh>
    <phoneticPr fontId="3"/>
  </si>
  <si>
    <t>商工観光課
0480-43-1111</t>
    <rPh sb="0" eb="2">
      <t>ショウコウ</t>
    </rPh>
    <rPh sb="2" eb="5">
      <t>カンコウカ</t>
    </rPh>
    <phoneticPr fontId="3"/>
  </si>
  <si>
    <t>鶴ヶ島市</t>
    <rPh sb="0" eb="4">
      <t>ツルガシマシ</t>
    </rPh>
    <phoneticPr fontId="3"/>
  </si>
  <si>
    <t>子育て応援フリーパス事業</t>
    <rPh sb="0" eb="2">
      <t>コソダ</t>
    </rPh>
    <rPh sb="3" eb="5">
      <t>オウエン</t>
    </rPh>
    <rPh sb="10" eb="12">
      <t>ジギョウ</t>
    </rPh>
    <phoneticPr fontId="3"/>
  </si>
  <si>
    <t>買物弱者の支援と位置付けた事業ではないが、未就学児を養育する家庭を対象につるバス・つるワゴン特別乗車証を交付し、子と同乗する保護者１名の運賃２００円を無料にする。
車を持たない家庭や未就学児を連れての外出を支援する。</t>
  </si>
  <si>
    <t>鶴ヶ島市</t>
    <rPh sb="0" eb="4">
      <t>ツルガシマシ</t>
    </rPh>
    <phoneticPr fontId="28"/>
  </si>
  <si>
    <t>買物弱者対策支援事業としての位置づけではないが、身体的、精神的な事情により、自ら食事の支度を行うことが困難であり、栄養改善が必要と認められる方に、お弁当を配達する。</t>
  </si>
  <si>
    <t>健康長寿課
049-271-1111
（内線207）</t>
  </si>
  <si>
    <t>つるバス・つるワゴン（市民バス・乗合タクシー）特別乗車証</t>
    <rPh sb="11" eb="13">
      <t>シミン</t>
    </rPh>
    <rPh sb="16" eb="18">
      <t>ノリアイ</t>
    </rPh>
    <rPh sb="23" eb="28">
      <t>トクベツジョウシャショウ</t>
    </rPh>
    <phoneticPr fontId="28"/>
  </si>
  <si>
    <t>７０歳以上の高齢者に市民バス特別乗車証を交付し、外出を支援する。
７０歳以上は無料で乗車できる。</t>
  </si>
  <si>
    <t>つるバス・つるワゴン（市民バス・乗合タクシー）特別乗車証</t>
    <rPh sb="11" eb="13">
      <t>シミン</t>
    </rPh>
    <rPh sb="16" eb="18">
      <t>ノリアイ</t>
    </rPh>
    <rPh sb="23" eb="25">
      <t>トクベツ</t>
    </rPh>
    <rPh sb="25" eb="28">
      <t>ジョウシャショウ</t>
    </rPh>
    <phoneticPr fontId="26"/>
  </si>
  <si>
    <t>障害者の方に市民バス特別乗車証を交付し、外出を支援する。障害者は無料で乗車できる。</t>
    <rPh sb="0" eb="3">
      <t>ショウガイシャ</t>
    </rPh>
    <rPh sb="4" eb="5">
      <t>カタ</t>
    </rPh>
    <rPh sb="6" eb="8">
      <t>シミン</t>
    </rPh>
    <rPh sb="10" eb="12">
      <t>トクベツ</t>
    </rPh>
    <rPh sb="12" eb="15">
      <t>ジョウシャショウ</t>
    </rPh>
    <rPh sb="16" eb="18">
      <t>コウフ</t>
    </rPh>
    <rPh sb="20" eb="22">
      <t>ガイシュツ</t>
    </rPh>
    <rPh sb="23" eb="25">
      <t>シエン</t>
    </rPh>
    <rPh sb="28" eb="31">
      <t>ショウガイシャ</t>
    </rPh>
    <rPh sb="32" eb="34">
      <t>ムリョウ</t>
    </rPh>
    <rPh sb="35" eb="37">
      <t>ジョウシャ</t>
    </rPh>
    <phoneticPr fontId="26"/>
  </si>
  <si>
    <t>障害者福祉課
049-271-1111
（内線115）</t>
    <rPh sb="0" eb="3">
      <t>ショウガイシャ</t>
    </rPh>
    <rPh sb="3" eb="6">
      <t>フクシカ</t>
    </rPh>
    <rPh sb="21" eb="23">
      <t>ナイセン</t>
    </rPh>
    <phoneticPr fontId="37"/>
  </si>
  <si>
    <t>鶴ヶ島市</t>
    <rPh sb="0" eb="4">
      <t>ツルガシマシ</t>
    </rPh>
    <phoneticPr fontId="26"/>
  </si>
  <si>
    <t>障害者レスパイトサービス助成事業</t>
    <rPh sb="0" eb="3">
      <t>ショウガイシャ</t>
    </rPh>
    <rPh sb="12" eb="14">
      <t>ジョセイ</t>
    </rPh>
    <rPh sb="14" eb="16">
      <t>ジギョウ</t>
    </rPh>
    <phoneticPr fontId="26"/>
  </si>
  <si>
    <t>介護にあたる家族が疾病等のためにそれが困難な場合に、レスパイト登録事業者が、（買物を含む）外出を支援する。</t>
    <rPh sb="0" eb="2">
      <t>カイゴ</t>
    </rPh>
    <rPh sb="6" eb="8">
      <t>カゾク</t>
    </rPh>
    <rPh sb="9" eb="11">
      <t>シッペイ</t>
    </rPh>
    <rPh sb="11" eb="12">
      <t>ナド</t>
    </rPh>
    <rPh sb="19" eb="21">
      <t>コンナン</t>
    </rPh>
    <rPh sb="22" eb="24">
      <t>バアイ</t>
    </rPh>
    <rPh sb="31" eb="33">
      <t>トウロク</t>
    </rPh>
    <rPh sb="33" eb="36">
      <t>ジギョウシャ</t>
    </rPh>
    <rPh sb="39" eb="41">
      <t>カイモノ</t>
    </rPh>
    <rPh sb="42" eb="43">
      <t>フク</t>
    </rPh>
    <rPh sb="45" eb="47">
      <t>ガイシュツ</t>
    </rPh>
    <rPh sb="48" eb="50">
      <t>シエン</t>
    </rPh>
    <phoneticPr fontId="26"/>
  </si>
  <si>
    <t>障害者福祉課
049-271-1111（内線115）</t>
    <rPh sb="0" eb="3">
      <t>ショウガイシャ</t>
    </rPh>
    <rPh sb="3" eb="6">
      <t>フクシカ</t>
    </rPh>
    <rPh sb="20" eb="22">
      <t>ナイセン</t>
    </rPh>
    <phoneticPr fontId="26"/>
  </si>
  <si>
    <t>福祉タクシー利用助成事業</t>
    <rPh sb="0" eb="2">
      <t>フクシ</t>
    </rPh>
    <rPh sb="6" eb="8">
      <t>リヨウ</t>
    </rPh>
    <rPh sb="8" eb="10">
      <t>ジョセイ</t>
    </rPh>
    <rPh sb="10" eb="12">
      <t>ジギョウ</t>
    </rPh>
    <phoneticPr fontId="37"/>
  </si>
  <si>
    <t>重度心身障害者の日常生活の利便性の向上を図るため、一般タクシー初乗り運賃相当額分の福祉タクシー利用券を最大36枚の交付して助成を行う。なお、燃料費の助成との選択制。</t>
    <rPh sb="25" eb="27">
      <t>イッパン</t>
    </rPh>
    <rPh sb="41" eb="43">
      <t>フクシ</t>
    </rPh>
    <rPh sb="57" eb="59">
      <t>コウフ</t>
    </rPh>
    <rPh sb="64" eb="65">
      <t>オコナ</t>
    </rPh>
    <rPh sb="78" eb="81">
      <t>センタクセイ</t>
    </rPh>
    <phoneticPr fontId="26"/>
  </si>
  <si>
    <t>重度心身障害者自動車燃料助成事業</t>
    <rPh sb="0" eb="7">
      <t>ジュウドシンシンショウガイシャ</t>
    </rPh>
    <rPh sb="7" eb="10">
      <t>ジドウシャ</t>
    </rPh>
    <rPh sb="10" eb="12">
      <t>ネンリョウ</t>
    </rPh>
    <rPh sb="12" eb="14">
      <t>ジョセイ</t>
    </rPh>
    <rPh sb="14" eb="16">
      <t>ジギョウ</t>
    </rPh>
    <phoneticPr fontId="37"/>
  </si>
  <si>
    <t>重度心身障害者の日常生活の利便性の向上を図るため、最大9,000円分の自動車燃料費の助成を行う。なお、福祉タクシー券の助成との選択制。</t>
    <rPh sb="25" eb="27">
      <t>サイダイ</t>
    </rPh>
    <rPh sb="45" eb="46">
      <t>オコナ</t>
    </rPh>
    <rPh sb="51" eb="53">
      <t>フクシ</t>
    </rPh>
    <rPh sb="63" eb="66">
      <t>センタクセイ</t>
    </rPh>
    <phoneticPr fontId="26"/>
  </si>
  <si>
    <t>障害者移動支援事業</t>
    <rPh sb="0" eb="3">
      <t>ショウガイシャ</t>
    </rPh>
    <rPh sb="3" eb="5">
      <t>イドウ</t>
    </rPh>
    <rPh sb="5" eb="7">
      <t>シエン</t>
    </rPh>
    <rPh sb="7" eb="9">
      <t>ジギョウ</t>
    </rPh>
    <phoneticPr fontId="28"/>
  </si>
  <si>
    <t>買い物弱者と位置付けた事業ではないが、外出及び余暇活動の社会参加のために外出する際の移動の支援を行うもの。指定事業所が実施した移動支援事業費の一部を補助。</t>
    <rPh sb="0" eb="1">
      <t>カ</t>
    </rPh>
    <rPh sb="2" eb="3">
      <t>モノ</t>
    </rPh>
    <rPh sb="3" eb="5">
      <t>ジャクシャ</t>
    </rPh>
    <rPh sb="6" eb="9">
      <t>イチヅ</t>
    </rPh>
    <rPh sb="11" eb="13">
      <t>ジギョウ</t>
    </rPh>
    <rPh sb="19" eb="21">
      <t>ガイシュツ</t>
    </rPh>
    <rPh sb="21" eb="22">
      <t>オヨ</t>
    </rPh>
    <rPh sb="23" eb="27">
      <t>ヨカカツドウ</t>
    </rPh>
    <rPh sb="28" eb="30">
      <t>シャカイ</t>
    </rPh>
    <rPh sb="30" eb="32">
      <t>サンカ</t>
    </rPh>
    <rPh sb="36" eb="38">
      <t>ガイシュツ</t>
    </rPh>
    <rPh sb="40" eb="41">
      <t>サイ</t>
    </rPh>
    <rPh sb="42" eb="44">
      <t>イドウ</t>
    </rPh>
    <rPh sb="45" eb="47">
      <t>シエン</t>
    </rPh>
    <rPh sb="48" eb="49">
      <t>オコナ</t>
    </rPh>
    <rPh sb="53" eb="55">
      <t>シテイ</t>
    </rPh>
    <rPh sb="55" eb="58">
      <t>ジギョウショ</t>
    </rPh>
    <rPh sb="59" eb="61">
      <t>ジッシ</t>
    </rPh>
    <rPh sb="63" eb="67">
      <t>イドウシエン</t>
    </rPh>
    <rPh sb="67" eb="69">
      <t>ジギョウ</t>
    </rPh>
    <rPh sb="69" eb="70">
      <t>ヒ</t>
    </rPh>
    <rPh sb="71" eb="73">
      <t>イチブ</t>
    </rPh>
    <rPh sb="74" eb="76">
      <t>ホジョ</t>
    </rPh>
    <phoneticPr fontId="28"/>
  </si>
  <si>
    <t>吉川市</t>
    <rPh sb="0" eb="3">
      <t>ヨシカワシ</t>
    </rPh>
    <phoneticPr fontId="29"/>
  </si>
  <si>
    <t>タクシー利用料金助成事業</t>
    <rPh sb="4" eb="6">
      <t>リヨウ</t>
    </rPh>
    <rPh sb="6" eb="8">
      <t>リョウキン</t>
    </rPh>
    <rPh sb="8" eb="10">
      <t>ジョセイ</t>
    </rPh>
    <rPh sb="10" eb="12">
      <t>ジギョウ</t>
    </rPh>
    <phoneticPr fontId="29"/>
  </si>
  <si>
    <t>公共交通の利便性が低い地域として市が指定する地域に住む、75歳以上で自力での移動や家族の送迎による移動が困難な方を対象として、ひと月あたり2,000円分のタクシー券を交付することにより、移動に対する支援を行う。
買物弱者の支援と位置付けた事業ではないが、出発または目的地が市内であれば、目的を問わず利用することができる。</t>
  </si>
  <si>
    <t>都市計画課
048-982-9903</t>
    <rPh sb="0" eb="2">
      <t>トシ</t>
    </rPh>
    <rPh sb="2" eb="4">
      <t>ケイカク</t>
    </rPh>
    <rPh sb="4" eb="5">
      <t>カ</t>
    </rPh>
    <phoneticPr fontId="29"/>
  </si>
  <si>
    <t>吉川市</t>
    <rPh sb="0" eb="3">
      <t>ヨシカワシ</t>
    </rPh>
    <phoneticPr fontId="34"/>
  </si>
  <si>
    <t>福祉タクシー・自動車燃料事業</t>
  </si>
  <si>
    <t>障がい者の移動支援の確保と経済的負担の軽減を目的に利用券を交付。
・タクシー利用券（１枚500円、最大36枚、1月当たり3枚）
・自動車燃料チケット（１枚730円、最大12枚、1月当たり1枚）</t>
  </si>
  <si>
    <t>障がい福祉課
048-982-9530</t>
  </si>
  <si>
    <t>障がいにより一人で外出することが困難な方に、ホームヘルパーが外出に同行し、介助や移動支援を行う。
・1割負担（所得に応じた月額上限の設置や軽減措置あり）</t>
  </si>
  <si>
    <t>障がい福祉課
048-982-5238</t>
  </si>
  <si>
    <t>一時介護等利用料助成事業</t>
  </si>
  <si>
    <t>障がい者を介護している家族が、病気や事故などの理由で、一時的に介護サービスを利用する費用を助成する。
限度額：1年あたり50,000円</t>
  </si>
  <si>
    <t>吉川市</t>
  </si>
  <si>
    <t>移動スーパー</t>
  </si>
  <si>
    <t>非予算事業</t>
  </si>
  <si>
    <t>買い物困難地域への移動販売</t>
  </si>
  <si>
    <t>ウエルシアの移動販売</t>
  </si>
  <si>
    <t>ふじみ野市</t>
    <rPh sb="3" eb="5">
      <t>ノシ</t>
    </rPh>
    <phoneticPr fontId="3"/>
  </si>
  <si>
    <t>ふじみ野市配食サービス利用助成事業</t>
    <rPh sb="3" eb="5">
      <t>ノシ</t>
    </rPh>
    <rPh sb="5" eb="7">
      <t>ハイショク</t>
    </rPh>
    <rPh sb="11" eb="17">
      <t>リヨウジョセイジギョウ</t>
    </rPh>
    <phoneticPr fontId="29"/>
  </si>
  <si>
    <t>買物弱者支援事業と位置付けた事業ではないが、市内に居住する要支援以上の認定を受けた方や要介護状態になるおそれがあると市が認めた方のうち、ご自身またはご家族による食事の用意が困難な方を対象に地域において自立した日常生活を営むことができるよう支援することを目的として1回の配達につき200円の助成を行っている。地域支援事業交付金の対象経費</t>
    <rPh sb="153" eb="159">
      <t>チイキシエンジギョウ</t>
    </rPh>
    <rPh sb="159" eb="162">
      <t>コウフキン</t>
    </rPh>
    <rPh sb="163" eb="167">
      <t>タイショウケイヒ</t>
    </rPh>
    <phoneticPr fontId="29"/>
  </si>
  <si>
    <t>市配食指定業者6社</t>
    <rPh sb="0" eb="1">
      <t>シ</t>
    </rPh>
    <rPh sb="1" eb="3">
      <t>ハイショク</t>
    </rPh>
    <rPh sb="3" eb="7">
      <t>シテイギョウシャ</t>
    </rPh>
    <rPh sb="8" eb="9">
      <t>シャ</t>
    </rPh>
    <phoneticPr fontId="29"/>
  </si>
  <si>
    <t>高齢福祉課
049-262-9038（内線182）</t>
    <rPh sb="0" eb="5">
      <t>コウレイフクシカ</t>
    </rPh>
    <rPh sb="19" eb="21">
      <t>ナイセン</t>
    </rPh>
    <phoneticPr fontId="29"/>
  </si>
  <si>
    <t>お出かけサポートタクシー事業</t>
    <rPh sb="1" eb="2">
      <t>デ</t>
    </rPh>
    <rPh sb="12" eb="14">
      <t>ジギョウ</t>
    </rPh>
    <phoneticPr fontId="29"/>
  </si>
  <si>
    <t>買物弱者支援事業と位置付けた事業ではないが、市内に居住する高齢者等に対して、タクシーの利用料金の一部を助成することにより、高齢者等の交通手段を確保するとともに、福祉の増進を図る。</t>
    <rPh sb="0" eb="4">
      <t>カイモノジャクシャ</t>
    </rPh>
    <rPh sb="22" eb="24">
      <t>シナイ</t>
    </rPh>
    <rPh sb="25" eb="27">
      <t>キョジュウ</t>
    </rPh>
    <rPh sb="29" eb="32">
      <t>コウレイシャ</t>
    </rPh>
    <rPh sb="32" eb="33">
      <t>トウ</t>
    </rPh>
    <rPh sb="34" eb="35">
      <t>タイ</t>
    </rPh>
    <rPh sb="43" eb="45">
      <t>リヨウ</t>
    </rPh>
    <rPh sb="45" eb="47">
      <t>リョウキン</t>
    </rPh>
    <rPh sb="48" eb="50">
      <t>イチブ</t>
    </rPh>
    <rPh sb="51" eb="53">
      <t>ジョセイ</t>
    </rPh>
    <rPh sb="61" eb="64">
      <t>コウレイシャ</t>
    </rPh>
    <rPh sb="64" eb="65">
      <t>トウ</t>
    </rPh>
    <rPh sb="66" eb="68">
      <t>コウツウ</t>
    </rPh>
    <rPh sb="68" eb="70">
      <t>シュダン</t>
    </rPh>
    <rPh sb="71" eb="73">
      <t>カクホ</t>
    </rPh>
    <rPh sb="80" eb="82">
      <t>フクシ</t>
    </rPh>
    <rPh sb="83" eb="85">
      <t>ゾウシン</t>
    </rPh>
    <rPh sb="86" eb="87">
      <t>ハカ</t>
    </rPh>
    <phoneticPr fontId="29"/>
  </si>
  <si>
    <t>東上ハイヤー株式会社
ダイヤモンド交通株式会社</t>
    <rPh sb="0" eb="2">
      <t>トウジョウ</t>
    </rPh>
    <rPh sb="6" eb="10">
      <t>カブシキガイシャ</t>
    </rPh>
    <rPh sb="17" eb="19">
      <t>コウツウ</t>
    </rPh>
    <rPh sb="19" eb="23">
      <t>カブシキガイシャ</t>
    </rPh>
    <phoneticPr fontId="29"/>
  </si>
  <si>
    <t>白岡市</t>
    <rPh sb="0" eb="3">
      <t>シラオカシ</t>
    </rPh>
    <phoneticPr fontId="3"/>
  </si>
  <si>
    <t>重度心身障害者自動車燃料費助成事業</t>
  </si>
  <si>
    <t>在宅の重度心身障害者の外出に資し、もって当該障害者の福祉の増進に寄与することを目的とする制度。利用申請に基づき、タクシー初乗り運賃相当額の自動車燃料費利用券１２枚（月１枚）を交付する。※福祉タクシー利用料金助成事業との併用不可。</t>
  </si>
  <si>
    <t>市内の指定したガソリンスタンド</t>
    <rPh sb="0" eb="2">
      <t>シナイ</t>
    </rPh>
    <rPh sb="3" eb="5">
      <t>シテイ</t>
    </rPh>
    <phoneticPr fontId="3"/>
  </si>
  <si>
    <t>福祉課障がい者福祉担当
0480-92-1111（内線162～165）</t>
  </si>
  <si>
    <t>在宅の重度心身障害者の日常生活の利便性の向上と経済的負担の軽減を図り、もって当該障害者の福祉の増進に寄与することを目的とする制度。利用申請に基づき、タクシー初乗り運賃相当額のタクシー利用券24枚（月2枚）を交付する。※燃料費助成と併用不可</t>
  </si>
  <si>
    <t>県内のタクシー事業者等</t>
    <rPh sb="0" eb="2">
      <t>ケンナイ</t>
    </rPh>
    <rPh sb="7" eb="10">
      <t>ジギョウシャ</t>
    </rPh>
    <rPh sb="10" eb="11">
      <t>トウ</t>
    </rPh>
    <phoneticPr fontId="3"/>
  </si>
  <si>
    <t>障害者配食サービス事業</t>
  </si>
  <si>
    <t>食事の調理が困難な障害者に対し、栄養バランスのとれた調理済の夕食を宅配し、安否確認を行う制度。１週間に2回、夕食を宅配します。自己負担額：1食あたり３００円</t>
  </si>
  <si>
    <t>配食サービス事業者</t>
    <rPh sb="0" eb="2">
      <t>ハイショク</t>
    </rPh>
    <rPh sb="6" eb="9">
      <t>ジギョウシャ</t>
    </rPh>
    <phoneticPr fontId="3"/>
  </si>
  <si>
    <t>障害児（者）生活サポート</t>
  </si>
  <si>
    <t>障害児・者の生活に合わせ、登録された民間のサービス団体が、一時預かり、介護人の派遣、送迎、外出支援などのサービスを提供する制度。自己負担額：1時間あたり0円～950円（所得により変動）利用時間：年間１５０時間まで</t>
  </si>
  <si>
    <t>市に団体登録した生活サポート事業所</t>
    <rPh sb="0" eb="1">
      <t>シ</t>
    </rPh>
    <rPh sb="2" eb="4">
      <t>ダンタイ</t>
    </rPh>
    <rPh sb="4" eb="6">
      <t>トウロク</t>
    </rPh>
    <rPh sb="8" eb="10">
      <t>セイカツ</t>
    </rPh>
    <rPh sb="14" eb="17">
      <t>ジギョウショ</t>
    </rPh>
    <phoneticPr fontId="3"/>
  </si>
  <si>
    <t>白岡市地域公共交通確保維持改善事業</t>
  </si>
  <si>
    <t>買物弱者の支援と位置付けた事業ではないが、交通弱者に対する移動支援策として、「のりあい交通」を実施する白岡市地域公共交通確保維持改善協議会に対して負担金を支出している。　「のりあい交通」については、登録制であり、事前予約を行い利用していただく。金額は距離にかかわらず一律料金（５００円）で乗車できる。※割引制度あり　また、免許の返納者に対して、「のりあい交通」の回数券を１回限りで交付している。</t>
  </si>
  <si>
    <t>白岡市地域公共交通確保維持改善協議会</t>
    <rPh sb="0" eb="3">
      <t>シラオカシ</t>
    </rPh>
    <rPh sb="3" eb="5">
      <t>チイキ</t>
    </rPh>
    <rPh sb="5" eb="7">
      <t>コウキョウ</t>
    </rPh>
    <rPh sb="7" eb="9">
      <t>コウツウ</t>
    </rPh>
    <rPh sb="9" eb="11">
      <t>カクホ</t>
    </rPh>
    <rPh sb="11" eb="13">
      <t>イジ</t>
    </rPh>
    <rPh sb="13" eb="15">
      <t>カイゼン</t>
    </rPh>
    <rPh sb="15" eb="18">
      <t>キョウギカイ</t>
    </rPh>
    <phoneticPr fontId="3"/>
  </si>
  <si>
    <t>地域振興課
0480-92-1111
内線382</t>
  </si>
  <si>
    <t>市とスーパーマーケットの包括連携協定に基づく移動販売。
買物困難者への支援として市内に販売ルートを設定し、移動販売車が巡回して買い物の場を提供する。</t>
  </si>
  <si>
    <t>㈱カスミ（移動販売を行う事業者）</t>
  </si>
  <si>
    <t>三芳町</t>
    <rPh sb="0" eb="3">
      <t>ミヨシマチ</t>
    </rPh>
    <phoneticPr fontId="3"/>
  </si>
  <si>
    <t>公共交通利用補助事業</t>
  </si>
  <si>
    <t>70歳以上の方を対象とし、バス回数券購入費の半額またはタクシー利用料金の一部について、1人10,000円を上限に補助（還付）するもの。※本事業の対象者としては、令和2年度より妊婦の方も補助対象者としている。</t>
  </si>
  <si>
    <t>政策推進室049-258-0019（内線424）</t>
  </si>
  <si>
    <t>町とスーパーマーケットの包括連携協定に基づく移動販売。
買物困難者への支援として町内に販売ルートを設定し、移動販売車が巡回して買い物の場を提供する。</t>
  </si>
  <si>
    <t>毛呂山町</t>
    <rPh sb="0" eb="4">
      <t>モロヤママチ</t>
    </rPh>
    <phoneticPr fontId="26"/>
  </si>
  <si>
    <t>5,372
（事業全体として）</t>
    <rPh sb="7" eb="9">
      <t>ジギョウ</t>
    </rPh>
    <rPh sb="9" eb="11">
      <t>ゼンタイ</t>
    </rPh>
    <phoneticPr fontId="26"/>
  </si>
  <si>
    <t>買い物弱者支援と位置づけた事業ではないが、町が委託した生活支援コーディネーターが中心となり、社会福祉法人の送迎車の空き時間を活用した地域への買い物支援の実施や民間事業者が実施する移動販売の拠点調整などを実施している。</t>
    <rPh sb="0" eb="1">
      <t>カ</t>
    </rPh>
    <rPh sb="2" eb="3">
      <t>モノ</t>
    </rPh>
    <rPh sb="3" eb="5">
      <t>ジャクシャ</t>
    </rPh>
    <rPh sb="5" eb="7">
      <t>シエン</t>
    </rPh>
    <rPh sb="8" eb="10">
      <t>イチ</t>
    </rPh>
    <rPh sb="13" eb="15">
      <t>ジギョウ</t>
    </rPh>
    <rPh sb="21" eb="22">
      <t>マチ</t>
    </rPh>
    <rPh sb="23" eb="25">
      <t>イタク</t>
    </rPh>
    <rPh sb="27" eb="29">
      <t>セイカツ</t>
    </rPh>
    <rPh sb="29" eb="31">
      <t>シエン</t>
    </rPh>
    <rPh sb="40" eb="42">
      <t>チュウシン</t>
    </rPh>
    <rPh sb="46" eb="48">
      <t>シャカイ</t>
    </rPh>
    <rPh sb="48" eb="50">
      <t>フクシ</t>
    </rPh>
    <rPh sb="50" eb="52">
      <t>ホウジン</t>
    </rPh>
    <rPh sb="53" eb="56">
      <t>ソウゲイシャ</t>
    </rPh>
    <rPh sb="57" eb="58">
      <t>ア</t>
    </rPh>
    <rPh sb="59" eb="61">
      <t>ジカン</t>
    </rPh>
    <rPh sb="62" eb="64">
      <t>カツヨウ</t>
    </rPh>
    <rPh sb="66" eb="68">
      <t>チイキ</t>
    </rPh>
    <rPh sb="70" eb="71">
      <t>カ</t>
    </rPh>
    <rPh sb="72" eb="73">
      <t>モノ</t>
    </rPh>
    <rPh sb="73" eb="75">
      <t>シエン</t>
    </rPh>
    <rPh sb="76" eb="78">
      <t>ジッシ</t>
    </rPh>
    <rPh sb="79" eb="81">
      <t>ミンカン</t>
    </rPh>
    <rPh sb="81" eb="84">
      <t>ジギョウシャ</t>
    </rPh>
    <rPh sb="85" eb="87">
      <t>ジッシ</t>
    </rPh>
    <rPh sb="89" eb="91">
      <t>イドウ</t>
    </rPh>
    <rPh sb="91" eb="93">
      <t>ハンバイ</t>
    </rPh>
    <rPh sb="94" eb="96">
      <t>キョテン</t>
    </rPh>
    <rPh sb="96" eb="98">
      <t>チョウセイ</t>
    </rPh>
    <rPh sb="101" eb="103">
      <t>ジッシ</t>
    </rPh>
    <phoneticPr fontId="26"/>
  </si>
  <si>
    <t>毛呂山町社会福祉協議会</t>
    <rPh sb="0" eb="4">
      <t>モロヤママチ</t>
    </rPh>
    <rPh sb="4" eb="6">
      <t>シャカイ</t>
    </rPh>
    <rPh sb="6" eb="8">
      <t>フクシ</t>
    </rPh>
    <rPh sb="8" eb="11">
      <t>キョウギカイ</t>
    </rPh>
    <phoneticPr fontId="26"/>
  </si>
  <si>
    <t>毛呂山町コミュニティバス（もろバス）</t>
    <rPh sb="0" eb="4">
      <t>モロヤママチ</t>
    </rPh>
    <phoneticPr fontId="31"/>
  </si>
  <si>
    <t>定時定路線型循環バス（コミュニティバス）</t>
    <rPh sb="0" eb="2">
      <t>テイジ</t>
    </rPh>
    <rPh sb="2" eb="3">
      <t>テイ</t>
    </rPh>
    <rPh sb="3" eb="5">
      <t>ロセン</t>
    </rPh>
    <rPh sb="5" eb="6">
      <t>ガタ</t>
    </rPh>
    <rPh sb="6" eb="8">
      <t>ジュンカン</t>
    </rPh>
    <phoneticPr fontId="31"/>
  </si>
  <si>
    <t>交通弱者の日常生活支援や公共交通の利便性向上を目的として、町内を循環するコミュニティバスを運行する。</t>
    <rPh sb="0" eb="2">
      <t>コウツウ</t>
    </rPh>
    <rPh sb="2" eb="4">
      <t>ジャクシャ</t>
    </rPh>
    <rPh sb="5" eb="7">
      <t>ニチジョウ</t>
    </rPh>
    <rPh sb="7" eb="9">
      <t>セイカツ</t>
    </rPh>
    <rPh sb="9" eb="11">
      <t>シエン</t>
    </rPh>
    <rPh sb="12" eb="14">
      <t>コウキョウ</t>
    </rPh>
    <rPh sb="14" eb="16">
      <t>コウツウ</t>
    </rPh>
    <rPh sb="17" eb="20">
      <t>リベンセイ</t>
    </rPh>
    <rPh sb="20" eb="22">
      <t>コウジョウ</t>
    </rPh>
    <rPh sb="23" eb="25">
      <t>モクテキ</t>
    </rPh>
    <rPh sb="29" eb="31">
      <t>チョウナイ</t>
    </rPh>
    <rPh sb="32" eb="34">
      <t>ジュンカン</t>
    </rPh>
    <rPh sb="45" eb="47">
      <t>ウンコウ</t>
    </rPh>
    <phoneticPr fontId="31"/>
  </si>
  <si>
    <t>企画財政課：049-295-2112（内線322）</t>
    <rPh sb="0" eb="2">
      <t>キカク</t>
    </rPh>
    <rPh sb="2" eb="4">
      <t>ザイセイ</t>
    </rPh>
    <rPh sb="4" eb="5">
      <t>カ</t>
    </rPh>
    <rPh sb="19" eb="21">
      <t>ナイセン</t>
    </rPh>
    <phoneticPr fontId="31"/>
  </si>
  <si>
    <t>越生町</t>
    <rPh sb="0" eb="2">
      <t>オゴセ</t>
    </rPh>
    <rPh sb="2" eb="3">
      <t>マチ</t>
    </rPh>
    <phoneticPr fontId="3"/>
  </si>
  <si>
    <t>越生町地域交通対策事業</t>
    <rPh sb="0" eb="2">
      <t>オゴセ</t>
    </rPh>
    <rPh sb="2" eb="3">
      <t>マチ</t>
    </rPh>
    <rPh sb="3" eb="5">
      <t>チイキ</t>
    </rPh>
    <rPh sb="5" eb="7">
      <t>コウツウ</t>
    </rPh>
    <rPh sb="7" eb="9">
      <t>タイサク</t>
    </rPh>
    <rPh sb="9" eb="11">
      <t>ジギョウ</t>
    </rPh>
    <phoneticPr fontId="3"/>
  </si>
  <si>
    <t>日常生活で必要とされる場所（原則町内）への移動手段の確保と利便性の高い公共交通サービスを提供するため、対象者にタクシーとバスの利用券を交付し、その運賃の一部を助成する。</t>
    <rPh sb="0" eb="2">
      <t>ニチジョウ</t>
    </rPh>
    <rPh sb="2" eb="4">
      <t>セイカツ</t>
    </rPh>
    <rPh sb="5" eb="7">
      <t>ヒツヨウ</t>
    </rPh>
    <rPh sb="11" eb="13">
      <t>バショ</t>
    </rPh>
    <rPh sb="14" eb="16">
      <t>ゲンソク</t>
    </rPh>
    <rPh sb="16" eb="18">
      <t>チョウナイ</t>
    </rPh>
    <rPh sb="21" eb="23">
      <t>イドウ</t>
    </rPh>
    <rPh sb="23" eb="25">
      <t>シュダン</t>
    </rPh>
    <rPh sb="26" eb="28">
      <t>カクホ</t>
    </rPh>
    <rPh sb="29" eb="32">
      <t>リベンセイ</t>
    </rPh>
    <rPh sb="33" eb="34">
      <t>タカ</t>
    </rPh>
    <rPh sb="35" eb="37">
      <t>コウキョウ</t>
    </rPh>
    <rPh sb="37" eb="39">
      <t>コウツウ</t>
    </rPh>
    <rPh sb="44" eb="46">
      <t>テイキョウ</t>
    </rPh>
    <rPh sb="51" eb="54">
      <t>タイショウシャ</t>
    </rPh>
    <rPh sb="63" eb="65">
      <t>リヨウ</t>
    </rPh>
    <rPh sb="65" eb="66">
      <t>ケン</t>
    </rPh>
    <rPh sb="67" eb="69">
      <t>コウフ</t>
    </rPh>
    <rPh sb="73" eb="75">
      <t>ウンチン</t>
    </rPh>
    <rPh sb="76" eb="78">
      <t>イチブ</t>
    </rPh>
    <rPh sb="79" eb="81">
      <t>ジョセイ</t>
    </rPh>
    <phoneticPr fontId="24"/>
  </si>
  <si>
    <t>企画財政課
049-292-3121
(代表)</t>
    <rPh sb="0" eb="2">
      <t>キカク</t>
    </rPh>
    <rPh sb="2" eb="4">
      <t>ザイセイ</t>
    </rPh>
    <rPh sb="4" eb="5">
      <t>カ</t>
    </rPh>
    <rPh sb="20" eb="22">
      <t>ダイヒョウ</t>
    </rPh>
    <phoneticPr fontId="24"/>
  </si>
  <si>
    <t>令和６年度買い物弱者支援事業
～個別宅配サービス事業～</t>
    <rPh sb="0" eb="2">
      <t>レイワ</t>
    </rPh>
    <rPh sb="3" eb="4">
      <t>ネン</t>
    </rPh>
    <rPh sb="4" eb="5">
      <t>ド</t>
    </rPh>
    <rPh sb="5" eb="6">
      <t>カ</t>
    </rPh>
    <rPh sb="7" eb="8">
      <t>モノ</t>
    </rPh>
    <rPh sb="8" eb="10">
      <t>ジャクシャ</t>
    </rPh>
    <rPh sb="10" eb="12">
      <t>シエン</t>
    </rPh>
    <rPh sb="12" eb="14">
      <t>ジギョウ</t>
    </rPh>
    <rPh sb="16" eb="18">
      <t>コベツ</t>
    </rPh>
    <rPh sb="18" eb="20">
      <t>タクハイ</t>
    </rPh>
    <rPh sb="24" eb="26">
      <t>ジギョウ</t>
    </rPh>
    <phoneticPr fontId="24"/>
  </si>
  <si>
    <t>越生町商工会の運営費に対する補助金
買い物弱者への個別宅配サービスを行う事業所(参加加盟店)に対して、宅配助成金を支給する。
支給額：１宅配あたり100円
但し、支給対象者1店当たりの支給上限額は、20,000円</t>
  </si>
  <si>
    <t>産業観光課
049-292-3121
(代表)</t>
    <rPh sb="0" eb="5">
      <t>サンギョウカンコウカ</t>
    </rPh>
    <rPh sb="20" eb="22">
      <t>ダイヒョウ</t>
    </rPh>
    <phoneticPr fontId="24"/>
  </si>
  <si>
    <t>越生町
重度心身障害者
福祉タクシー事業</t>
    <rPh sb="0" eb="2">
      <t>オゴセ</t>
    </rPh>
    <rPh sb="2" eb="3">
      <t>マチ</t>
    </rPh>
    <rPh sb="4" eb="6">
      <t>ジュウド</t>
    </rPh>
    <rPh sb="6" eb="8">
      <t>シンシン</t>
    </rPh>
    <rPh sb="8" eb="10">
      <t>ショウガイ</t>
    </rPh>
    <rPh sb="10" eb="11">
      <t>シャ</t>
    </rPh>
    <rPh sb="12" eb="14">
      <t>フクシ</t>
    </rPh>
    <rPh sb="18" eb="20">
      <t>ジギョウ</t>
    </rPh>
    <phoneticPr fontId="24"/>
  </si>
  <si>
    <t>在宅の重度心身障害者に対し、福祉タクシー利用券を補助することにより、重度心身障害者の社会生活圏の拡大を図る。</t>
    <rPh sb="0" eb="2">
      <t>ザイタク</t>
    </rPh>
    <rPh sb="3" eb="5">
      <t>ジュウド</t>
    </rPh>
    <rPh sb="5" eb="7">
      <t>シンシン</t>
    </rPh>
    <rPh sb="7" eb="10">
      <t>ショウガイシャ</t>
    </rPh>
    <rPh sb="11" eb="12">
      <t>タイ</t>
    </rPh>
    <rPh sb="14" eb="16">
      <t>フクシ</t>
    </rPh>
    <rPh sb="20" eb="22">
      <t>リヨウ</t>
    </rPh>
    <rPh sb="22" eb="23">
      <t>ケン</t>
    </rPh>
    <rPh sb="24" eb="26">
      <t>ホジョ</t>
    </rPh>
    <rPh sb="34" eb="36">
      <t>ジュウド</t>
    </rPh>
    <rPh sb="36" eb="38">
      <t>シンシン</t>
    </rPh>
    <rPh sb="38" eb="41">
      <t>ショウガイシャ</t>
    </rPh>
    <rPh sb="42" eb="44">
      <t>シャカイ</t>
    </rPh>
    <rPh sb="44" eb="46">
      <t>セイカツ</t>
    </rPh>
    <rPh sb="46" eb="47">
      <t>ケン</t>
    </rPh>
    <rPh sb="48" eb="50">
      <t>カクダイ</t>
    </rPh>
    <rPh sb="51" eb="52">
      <t>ハカ</t>
    </rPh>
    <phoneticPr fontId="24"/>
  </si>
  <si>
    <t>健康福祉課
049-292-3121
(代表)</t>
    <rPh sb="0" eb="2">
      <t>ケンコウ</t>
    </rPh>
    <rPh sb="2" eb="4">
      <t>フクシ</t>
    </rPh>
    <rPh sb="4" eb="5">
      <t>カ</t>
    </rPh>
    <rPh sb="20" eb="22">
      <t>ダイヒョウ</t>
    </rPh>
    <phoneticPr fontId="24"/>
  </si>
  <si>
    <t>越生町
重度心身障害者
自動車等燃料補助事業</t>
    <rPh sb="0" eb="2">
      <t>オゴセ</t>
    </rPh>
    <rPh sb="2" eb="3">
      <t>マチ</t>
    </rPh>
    <rPh sb="4" eb="6">
      <t>ジュウド</t>
    </rPh>
    <rPh sb="6" eb="8">
      <t>シンシン</t>
    </rPh>
    <rPh sb="8" eb="10">
      <t>ショウガイ</t>
    </rPh>
    <rPh sb="10" eb="11">
      <t>シャ</t>
    </rPh>
    <rPh sb="12" eb="15">
      <t>ジドウシャ</t>
    </rPh>
    <phoneticPr fontId="24"/>
  </si>
  <si>
    <t>在宅の重度心身障害者に対し、自動車等燃料費を補助することにより、重度心身障害者の社会生活圏の拡大を図る。</t>
    <rPh sb="0" eb="2">
      <t>ザイタク</t>
    </rPh>
    <rPh sb="3" eb="5">
      <t>ジュウド</t>
    </rPh>
    <rPh sb="5" eb="7">
      <t>シンシン</t>
    </rPh>
    <rPh sb="7" eb="10">
      <t>ショウガイシャ</t>
    </rPh>
    <rPh sb="11" eb="12">
      <t>タイ</t>
    </rPh>
    <rPh sb="14" eb="17">
      <t>ジドウシャ</t>
    </rPh>
    <rPh sb="17" eb="18">
      <t>トウ</t>
    </rPh>
    <rPh sb="18" eb="21">
      <t>ネンリョウヒ</t>
    </rPh>
    <rPh sb="22" eb="24">
      <t>ホジョ</t>
    </rPh>
    <rPh sb="32" eb="34">
      <t>ジュウド</t>
    </rPh>
    <rPh sb="34" eb="36">
      <t>シンシン</t>
    </rPh>
    <rPh sb="36" eb="39">
      <t>ショウガイシャ</t>
    </rPh>
    <rPh sb="40" eb="42">
      <t>シャカイ</t>
    </rPh>
    <rPh sb="42" eb="44">
      <t>セイカツ</t>
    </rPh>
    <rPh sb="44" eb="45">
      <t>ケン</t>
    </rPh>
    <rPh sb="46" eb="48">
      <t>カクダイ</t>
    </rPh>
    <rPh sb="49" eb="50">
      <t>ハカ</t>
    </rPh>
    <phoneticPr fontId="24"/>
  </si>
  <si>
    <t>越生町</t>
    <rPh sb="0" eb="2">
      <t>オゴセ</t>
    </rPh>
    <rPh sb="2" eb="3">
      <t>マチ</t>
    </rPh>
    <phoneticPr fontId="24"/>
  </si>
  <si>
    <t>おごせ地域支え合い
サービス事業</t>
    <rPh sb="3" eb="5">
      <t>チイキ</t>
    </rPh>
    <rPh sb="5" eb="6">
      <t>ササ</t>
    </rPh>
    <rPh sb="7" eb="8">
      <t>ア</t>
    </rPh>
    <rPh sb="14" eb="16">
      <t>ジギョウ</t>
    </rPh>
    <phoneticPr fontId="24"/>
  </si>
  <si>
    <t>買い物代行等</t>
    <rPh sb="0" eb="1">
      <t>カ</t>
    </rPh>
    <rPh sb="2" eb="3">
      <t>モノ</t>
    </rPh>
    <rPh sb="3" eb="5">
      <t>ダイコウ</t>
    </rPh>
    <rPh sb="5" eb="6">
      <t>トウ</t>
    </rPh>
    <phoneticPr fontId="24"/>
  </si>
  <si>
    <t>対象は町内にお住いの方で高齢者またはお子さんのいる家庭のうち、利用会員登録者の買い物代行等を行う事業</t>
    <rPh sb="0" eb="2">
      <t>タイショウ</t>
    </rPh>
    <rPh sb="3" eb="5">
      <t>チョウナイ</t>
    </rPh>
    <rPh sb="7" eb="8">
      <t>スマ</t>
    </rPh>
    <rPh sb="10" eb="11">
      <t>カタ</t>
    </rPh>
    <rPh sb="12" eb="15">
      <t>コウレイシャ</t>
    </rPh>
    <rPh sb="19" eb="20">
      <t>コ</t>
    </rPh>
    <rPh sb="25" eb="27">
      <t>カテイ</t>
    </rPh>
    <rPh sb="31" eb="33">
      <t>リヨウ</t>
    </rPh>
    <rPh sb="33" eb="35">
      <t>カイイン</t>
    </rPh>
    <rPh sb="35" eb="37">
      <t>トウロク</t>
    </rPh>
    <rPh sb="37" eb="38">
      <t>シャ</t>
    </rPh>
    <rPh sb="39" eb="40">
      <t>カ</t>
    </rPh>
    <rPh sb="41" eb="42">
      <t>モノ</t>
    </rPh>
    <rPh sb="42" eb="44">
      <t>ダイコウ</t>
    </rPh>
    <rPh sb="44" eb="45">
      <t>トウ</t>
    </rPh>
    <rPh sb="46" eb="47">
      <t>オコナ</t>
    </rPh>
    <rPh sb="48" eb="50">
      <t>ジギョウ</t>
    </rPh>
    <phoneticPr fontId="24"/>
  </si>
  <si>
    <t>社会福祉法人
越生町社会福祉協議会
049-292-2977</t>
    <rPh sb="0" eb="2">
      <t>シャカイ</t>
    </rPh>
    <rPh sb="2" eb="4">
      <t>フクシ</t>
    </rPh>
    <rPh sb="4" eb="6">
      <t>ホウジン</t>
    </rPh>
    <rPh sb="7" eb="10">
      <t>オゴセマチ</t>
    </rPh>
    <rPh sb="10" eb="12">
      <t>シャカイ</t>
    </rPh>
    <rPh sb="12" eb="14">
      <t>フクシ</t>
    </rPh>
    <rPh sb="14" eb="17">
      <t>キョウギカイ</t>
    </rPh>
    <phoneticPr fontId="24"/>
  </si>
  <si>
    <t>セブンイレブン移動販売車</t>
    <rPh sb="7" eb="9">
      <t>イドウ</t>
    </rPh>
    <rPh sb="9" eb="11">
      <t>ハンバイ</t>
    </rPh>
    <rPh sb="11" eb="12">
      <t>シャ</t>
    </rPh>
    <phoneticPr fontId="24"/>
  </si>
  <si>
    <t>セブンイレブン毛呂山埼玉医大南店の移動販売車による移動販売事業に要するガソリン代を補助する事業</t>
    <rPh sb="7" eb="10">
      <t>モロヤマ</t>
    </rPh>
    <rPh sb="10" eb="12">
      <t>サイタマ</t>
    </rPh>
    <rPh sb="12" eb="14">
      <t>イダイ</t>
    </rPh>
    <rPh sb="14" eb="15">
      <t>ミナミ</t>
    </rPh>
    <rPh sb="15" eb="16">
      <t>テン</t>
    </rPh>
    <rPh sb="17" eb="19">
      <t>イドウ</t>
    </rPh>
    <rPh sb="19" eb="21">
      <t>ハンバイ</t>
    </rPh>
    <rPh sb="21" eb="22">
      <t>シャ</t>
    </rPh>
    <rPh sb="25" eb="27">
      <t>イドウ</t>
    </rPh>
    <rPh sb="27" eb="29">
      <t>ハンバイ</t>
    </rPh>
    <rPh sb="29" eb="31">
      <t>ジギョウ</t>
    </rPh>
    <rPh sb="32" eb="33">
      <t>ヨウ</t>
    </rPh>
    <rPh sb="39" eb="40">
      <t>ダイ</t>
    </rPh>
    <rPh sb="41" eb="43">
      <t>ホジョ</t>
    </rPh>
    <rPh sb="45" eb="47">
      <t>ジギョウ</t>
    </rPh>
    <phoneticPr fontId="24"/>
  </si>
  <si>
    <t>ウエルシア移動販売車補助事業</t>
    <rPh sb="5" eb="7">
      <t>イドウ</t>
    </rPh>
    <rPh sb="7" eb="9">
      <t>ハンバイ</t>
    </rPh>
    <rPh sb="9" eb="10">
      <t>シャ</t>
    </rPh>
    <rPh sb="10" eb="12">
      <t>ホジョ</t>
    </rPh>
    <rPh sb="12" eb="14">
      <t>ジギョウ</t>
    </rPh>
    <phoneticPr fontId="24"/>
  </si>
  <si>
    <t>ウエルシア越生店の移動販売事業に使用する車両購入費用等に対して補助金を支給する。(今年度のみ)</t>
    <rPh sb="5" eb="7">
      <t>オゴセ</t>
    </rPh>
    <rPh sb="7" eb="8">
      <t>テン</t>
    </rPh>
    <rPh sb="9" eb="11">
      <t>イドウ</t>
    </rPh>
    <rPh sb="11" eb="13">
      <t>ハンバイ</t>
    </rPh>
    <rPh sb="13" eb="15">
      <t>ジギョウ</t>
    </rPh>
    <rPh sb="16" eb="18">
      <t>シヨウ</t>
    </rPh>
    <rPh sb="20" eb="22">
      <t>シャリョウ</t>
    </rPh>
    <rPh sb="22" eb="24">
      <t>コウニュウ</t>
    </rPh>
    <rPh sb="24" eb="26">
      <t>ヒヨウ</t>
    </rPh>
    <rPh sb="26" eb="27">
      <t>トウ</t>
    </rPh>
    <rPh sb="28" eb="29">
      <t>タイ</t>
    </rPh>
    <rPh sb="31" eb="34">
      <t>ホジョキン</t>
    </rPh>
    <rPh sb="35" eb="37">
      <t>シキュウ</t>
    </rPh>
    <rPh sb="41" eb="43">
      <t>コンネン</t>
    </rPh>
    <rPh sb="43" eb="44">
      <t>ド</t>
    </rPh>
    <phoneticPr fontId="24"/>
  </si>
  <si>
    <t>10月21日からの開始予定</t>
    <rPh sb="2" eb="3">
      <t>ガツ</t>
    </rPh>
    <rPh sb="5" eb="6">
      <t>ニチ</t>
    </rPh>
    <rPh sb="9" eb="11">
      <t>カイシ</t>
    </rPh>
    <rPh sb="11" eb="13">
      <t>ヨテイ</t>
    </rPh>
    <phoneticPr fontId="24"/>
  </si>
  <si>
    <t>滑川町</t>
    <rPh sb="0" eb="3">
      <t>ナメガワマチ</t>
    </rPh>
    <phoneticPr fontId="3"/>
  </si>
  <si>
    <t>滑川町移動販売協同事業</t>
    <rPh sb="0" eb="3">
      <t>ナメガワマチ</t>
    </rPh>
    <rPh sb="3" eb="5">
      <t>イドウ</t>
    </rPh>
    <rPh sb="5" eb="7">
      <t>ハンバイ</t>
    </rPh>
    <rPh sb="7" eb="9">
      <t>キョウドウ</t>
    </rPh>
    <rPh sb="9" eb="11">
      <t>ジギョウ</t>
    </rPh>
    <phoneticPr fontId="3"/>
  </si>
  <si>
    <t>移動販売車を活用し買い物支援を実施。集会所や公共施設を停留
場所としており、買い物を通じた地域コミュニティー創出、及び
日頃の健康相談等により地域住民の健康増進に寄与している。</t>
    <rPh sb="0" eb="5">
      <t>イドウハンバイシャ</t>
    </rPh>
    <rPh sb="6" eb="8">
      <t>カツヨウ</t>
    </rPh>
    <rPh sb="9" eb="10">
      <t>カ</t>
    </rPh>
    <rPh sb="11" eb="12">
      <t>モノ</t>
    </rPh>
    <rPh sb="12" eb="14">
      <t>シエン</t>
    </rPh>
    <rPh sb="15" eb="17">
      <t>ジッシ</t>
    </rPh>
    <rPh sb="18" eb="21">
      <t>シュウカイジョ</t>
    </rPh>
    <rPh sb="22" eb="26">
      <t>コウキョウシセツ</t>
    </rPh>
    <rPh sb="27" eb="29">
      <t>テイリュウ</t>
    </rPh>
    <rPh sb="30" eb="32">
      <t>バショ</t>
    </rPh>
    <rPh sb="38" eb="39">
      <t>カ</t>
    </rPh>
    <rPh sb="40" eb="41">
      <t>モノ</t>
    </rPh>
    <rPh sb="42" eb="43">
      <t>ツウ</t>
    </rPh>
    <rPh sb="45" eb="47">
      <t>チイキ</t>
    </rPh>
    <rPh sb="54" eb="56">
      <t>ソウシュツ</t>
    </rPh>
    <rPh sb="57" eb="58">
      <t>オヨ</t>
    </rPh>
    <rPh sb="60" eb="62">
      <t>ヒゴロ</t>
    </rPh>
    <rPh sb="63" eb="65">
      <t>ケンコウ</t>
    </rPh>
    <rPh sb="65" eb="67">
      <t>ソウダン</t>
    </rPh>
    <rPh sb="67" eb="68">
      <t>トウ</t>
    </rPh>
    <rPh sb="71" eb="73">
      <t>チイキ</t>
    </rPh>
    <rPh sb="73" eb="75">
      <t>ジュウミン</t>
    </rPh>
    <rPh sb="76" eb="80">
      <t>ケンコウゾウシン</t>
    </rPh>
    <rPh sb="81" eb="83">
      <t>キヨ</t>
    </rPh>
    <phoneticPr fontId="3"/>
  </si>
  <si>
    <t>ウエルシア薬局株式会社</t>
    <rPh sb="5" eb="7">
      <t>ヤッキョク</t>
    </rPh>
    <rPh sb="7" eb="11">
      <t>カブシキガイシャ</t>
    </rPh>
    <phoneticPr fontId="3"/>
  </si>
  <si>
    <t>嵐山町</t>
    <rPh sb="0" eb="3">
      <t>ランザンマチ</t>
    </rPh>
    <phoneticPr fontId="29"/>
  </si>
  <si>
    <t>高齢者外出支援事業</t>
    <rPh sb="0" eb="3">
      <t>コウレイシャ</t>
    </rPh>
    <rPh sb="3" eb="5">
      <t>ガイシュツ</t>
    </rPh>
    <rPh sb="5" eb="9">
      <t>シエンジギョウ</t>
    </rPh>
    <phoneticPr fontId="29"/>
  </si>
  <si>
    <t>買物弱者の支援と位置付けた事業ではないが、高齢者の日常生活の利便性と社会参加の促進を図るため、運転免許証を有しない、満69歳以上の方にタクシー利用料金の一部を助成。
1枚につき500円のタクシー助成券を交付。
年齢に応じて枚数配布。</t>
  </si>
  <si>
    <t>長寿生きがい課
長寿生きがい担当
0493-62-0718</t>
    <rPh sb="0" eb="3">
      <t>チョウジュイ</t>
    </rPh>
    <rPh sb="6" eb="7">
      <t>カ</t>
    </rPh>
    <phoneticPr fontId="29"/>
  </si>
  <si>
    <t>障害者生活支援事業</t>
    <rPh sb="0" eb="3">
      <t>ショウガイシャ</t>
    </rPh>
    <rPh sb="3" eb="5">
      <t>セイカツ</t>
    </rPh>
    <rPh sb="5" eb="7">
      <t>シエン</t>
    </rPh>
    <rPh sb="7" eb="9">
      <t>ジギョウ</t>
    </rPh>
    <phoneticPr fontId="29"/>
  </si>
  <si>
    <t>心身に障害のある方の社会生活圏の拡大を図り、その福祉を増進することを目的としてタクシ－の初乗り料金相当額を助成。（48枚綴り）</t>
    <rPh sb="59" eb="60">
      <t>マイ</t>
    </rPh>
    <rPh sb="60" eb="61">
      <t>ツヅ</t>
    </rPh>
    <phoneticPr fontId="29"/>
  </si>
  <si>
    <t>福祉課
社会福祉担当
0493-62-0716</t>
    <rPh sb="0" eb="3">
      <t>フクシカ</t>
    </rPh>
    <phoneticPr fontId="29"/>
  </si>
  <si>
    <t>心身に軽度の障害のある方の社会生活圏の拡大を図り、福祉増進を目的として、タクシーの初乗り料金相当額を助成。
1枚につき500円のタクシー助成券を年間48枚交付。</t>
  </si>
  <si>
    <t>母子保健事業</t>
  </si>
  <si>
    <t>買物弱者の支援と位置付けた事業ではないが、嵐山町に住所を有する妊産婦で、母子手帳の交付を受けていている方。
1枚につき500円のタクシー助成券を23枚交付（9/10時点）。１回当たりの利用上限枚数３枚。</t>
    <rPh sb="82" eb="84">
      <t>ジテン</t>
    </rPh>
    <phoneticPr fontId="3"/>
  </si>
  <si>
    <t>健康いきいき課
保健担当
0493-59-6911</t>
    <rPh sb="0" eb="2">
      <t>ケンコウ</t>
    </rPh>
    <rPh sb="6" eb="7">
      <t>カ</t>
    </rPh>
    <phoneticPr fontId="29"/>
  </si>
  <si>
    <t>小川町</t>
    <rPh sb="0" eb="3">
      <t>オガワマチ</t>
    </rPh>
    <phoneticPr fontId="3"/>
  </si>
  <si>
    <t>福祉タクシー券交付事業</t>
    <rPh sb="0" eb="2">
      <t>フクシ</t>
    </rPh>
    <rPh sb="6" eb="7">
      <t>ケン</t>
    </rPh>
    <rPh sb="7" eb="9">
      <t>コウフ</t>
    </rPh>
    <rPh sb="9" eb="11">
      <t>ジギョウ</t>
    </rPh>
    <phoneticPr fontId="26"/>
  </si>
  <si>
    <t>一定等級以上の障がい者に対し、タクシー運賃の一部を助成することにより、障がい者の日常生活の利便性を図る。</t>
    <rPh sb="0" eb="2">
      <t>イッテイ</t>
    </rPh>
    <rPh sb="2" eb="3">
      <t>トウ</t>
    </rPh>
    <rPh sb="3" eb="4">
      <t>トクトウ</t>
    </rPh>
    <rPh sb="4" eb="6">
      <t>イジョウ</t>
    </rPh>
    <rPh sb="7" eb="8">
      <t>ショウ</t>
    </rPh>
    <rPh sb="10" eb="11">
      <t>シャ</t>
    </rPh>
    <rPh sb="12" eb="13">
      <t>タイ</t>
    </rPh>
    <rPh sb="19" eb="21">
      <t>ウンチン</t>
    </rPh>
    <rPh sb="22" eb="24">
      <t>イチブ</t>
    </rPh>
    <rPh sb="25" eb="27">
      <t>ジョセイ</t>
    </rPh>
    <rPh sb="35" eb="36">
      <t>ショウ</t>
    </rPh>
    <rPh sb="38" eb="39">
      <t>シャ</t>
    </rPh>
    <rPh sb="40" eb="42">
      <t>ニチジョウ</t>
    </rPh>
    <rPh sb="42" eb="44">
      <t>セイカツ</t>
    </rPh>
    <rPh sb="45" eb="48">
      <t>リベンセイ</t>
    </rPh>
    <rPh sb="49" eb="50">
      <t>ハカ</t>
    </rPh>
    <phoneticPr fontId="26"/>
  </si>
  <si>
    <t>タクシー、バス事業者等</t>
    <rPh sb="7" eb="10">
      <t>ジギョウシャ</t>
    </rPh>
    <rPh sb="10" eb="11">
      <t>トウ</t>
    </rPh>
    <phoneticPr fontId="28"/>
  </si>
  <si>
    <t>健康福祉課
0493-72-1221
（内線152）</t>
    <rPh sb="0" eb="2">
      <t>ケンコウ</t>
    </rPh>
    <rPh sb="2" eb="4">
      <t>フクシ</t>
    </rPh>
    <rPh sb="4" eb="5">
      <t>カ</t>
    </rPh>
    <rPh sb="20" eb="22">
      <t>ナイセン</t>
    </rPh>
    <phoneticPr fontId="26"/>
  </si>
  <si>
    <t>地域支え合いサービス事業</t>
    <rPh sb="0" eb="3">
      <t>チイキササ</t>
    </rPh>
    <rPh sb="4" eb="5">
      <t>ア</t>
    </rPh>
    <rPh sb="10" eb="12">
      <t>ジギョウ</t>
    </rPh>
    <phoneticPr fontId="28"/>
  </si>
  <si>
    <t>日常生活で支援を必要とする概ね６５歳以上の方を対象に、生活支援（買い物他）をボランティアが行い、ボランティアは地域通貨で謝礼を受け取る。</t>
    <rPh sb="0" eb="4">
      <t>ニチジョウセイカツ</t>
    </rPh>
    <rPh sb="5" eb="7">
      <t>シエン</t>
    </rPh>
    <rPh sb="8" eb="10">
      <t>ヒツヨウ</t>
    </rPh>
    <rPh sb="13" eb="14">
      <t>オオム</t>
    </rPh>
    <rPh sb="17" eb="18">
      <t>サイ</t>
    </rPh>
    <rPh sb="18" eb="20">
      <t>イジョウ</t>
    </rPh>
    <rPh sb="21" eb="22">
      <t>カタ</t>
    </rPh>
    <rPh sb="23" eb="25">
      <t>タイショウ</t>
    </rPh>
    <rPh sb="27" eb="31">
      <t>セイカツシエン</t>
    </rPh>
    <rPh sb="32" eb="33">
      <t>カ</t>
    </rPh>
    <rPh sb="34" eb="35">
      <t>モノ</t>
    </rPh>
    <rPh sb="35" eb="36">
      <t>ホカ</t>
    </rPh>
    <rPh sb="45" eb="46">
      <t>オコナ</t>
    </rPh>
    <rPh sb="55" eb="59">
      <t>チイキツウカ</t>
    </rPh>
    <rPh sb="60" eb="62">
      <t>シャレイ</t>
    </rPh>
    <rPh sb="63" eb="64">
      <t>ウ</t>
    </rPh>
    <rPh sb="65" eb="66">
      <t>ト</t>
    </rPh>
    <phoneticPr fontId="28"/>
  </si>
  <si>
    <t>社会福祉協議会</t>
    <rPh sb="0" eb="4">
      <t>シャカイフクシ</t>
    </rPh>
    <rPh sb="4" eb="7">
      <t>キョウギカイ</t>
    </rPh>
    <phoneticPr fontId="28"/>
  </si>
  <si>
    <t>長生き支援課
0493-74-2323</t>
    <rPh sb="0" eb="2">
      <t>ナガイ</t>
    </rPh>
    <rPh sb="3" eb="6">
      <t>シエンカ</t>
    </rPh>
    <phoneticPr fontId="28"/>
  </si>
  <si>
    <t>デマンドタクシー事業</t>
    <rPh sb="8" eb="10">
      <t>ジギョウ</t>
    </rPh>
    <phoneticPr fontId="28"/>
  </si>
  <si>
    <t>公共交通空白地域の解消と高齢者等の外出を支援するためにデマンドタクシー事業を実施。
利用者登録（16歳以上の住民が対象）をした住民の自宅前と、指定の乗降ポイントの間を、タクシー事業者が「デマンドタクシー」として運行。
町はその運賃の一部を補助する。</t>
    <rPh sb="0" eb="2">
      <t>コウキョウ</t>
    </rPh>
    <rPh sb="2" eb="4">
      <t>コウツウ</t>
    </rPh>
    <rPh sb="4" eb="8">
      <t>クウハクチイキ</t>
    </rPh>
    <rPh sb="9" eb="11">
      <t>カイショウ</t>
    </rPh>
    <rPh sb="12" eb="16">
      <t>コウレイシャトウ</t>
    </rPh>
    <rPh sb="17" eb="19">
      <t>ガイシュツ</t>
    </rPh>
    <rPh sb="20" eb="22">
      <t>シエン</t>
    </rPh>
    <rPh sb="35" eb="37">
      <t>ジギョウ</t>
    </rPh>
    <rPh sb="38" eb="40">
      <t>ジッシ</t>
    </rPh>
    <rPh sb="42" eb="45">
      <t>リヨウシャ</t>
    </rPh>
    <rPh sb="50" eb="51">
      <t>サイ</t>
    </rPh>
    <rPh sb="51" eb="53">
      <t>イジョウ</t>
    </rPh>
    <rPh sb="54" eb="56">
      <t>ジュウミン</t>
    </rPh>
    <rPh sb="57" eb="59">
      <t>タイショウ</t>
    </rPh>
    <rPh sb="63" eb="65">
      <t>ジュウミン</t>
    </rPh>
    <rPh sb="66" eb="69">
      <t>ジタクマエ</t>
    </rPh>
    <rPh sb="71" eb="73">
      <t>シテイ</t>
    </rPh>
    <rPh sb="74" eb="76">
      <t>ジョウコウ</t>
    </rPh>
    <rPh sb="81" eb="82">
      <t>アイダ</t>
    </rPh>
    <rPh sb="88" eb="91">
      <t>ジギョウシャ</t>
    </rPh>
    <rPh sb="105" eb="107">
      <t>ウンコウ</t>
    </rPh>
    <rPh sb="109" eb="110">
      <t>マチ</t>
    </rPh>
    <rPh sb="113" eb="115">
      <t>ウンチン</t>
    </rPh>
    <rPh sb="116" eb="118">
      <t>イチブ</t>
    </rPh>
    <rPh sb="119" eb="121">
      <t>ホジョ</t>
    </rPh>
    <phoneticPr fontId="28"/>
  </si>
  <si>
    <t>都市政策課
0493-72-1221
（内線252）</t>
    <rPh sb="0" eb="5">
      <t>トシセイサクカ</t>
    </rPh>
    <rPh sb="20" eb="22">
      <t>ナイセン</t>
    </rPh>
    <phoneticPr fontId="28"/>
  </si>
  <si>
    <t>小川町高齢者自動車等運転免許自主返納促進補助金</t>
    <rPh sb="0" eb="3">
      <t>オガワマチ</t>
    </rPh>
    <rPh sb="3" eb="6">
      <t>コウレイシャ</t>
    </rPh>
    <rPh sb="6" eb="9">
      <t>ジドウシャ</t>
    </rPh>
    <rPh sb="9" eb="10">
      <t>ナド</t>
    </rPh>
    <rPh sb="10" eb="14">
      <t>ウンテンメンキョ</t>
    </rPh>
    <rPh sb="14" eb="18">
      <t>ジシュヘンノウ</t>
    </rPh>
    <rPh sb="18" eb="20">
      <t>ソクシン</t>
    </rPh>
    <rPh sb="20" eb="23">
      <t>ホジョキン</t>
    </rPh>
    <phoneticPr fontId="28"/>
  </si>
  <si>
    <t>買物弱者の支援と位置付けた事業ではないが、高齢者の運転免許証の自主返納を促進し、町内における交通事故の減少を図る。なお、町内在住の70歳以上の自動車等運転免許返納者を対象に、町内を運行するバス事業者が販売する定期券の購入費を補助することにより、自主返納後の移動を支援する。</t>
    <rPh sb="0" eb="1">
      <t>カ</t>
    </rPh>
    <rPh sb="1" eb="2">
      <t>モノ</t>
    </rPh>
    <rPh sb="2" eb="4">
      <t>ジャクシャ</t>
    </rPh>
    <rPh sb="5" eb="7">
      <t>シエン</t>
    </rPh>
    <rPh sb="8" eb="11">
      <t>イチヅ</t>
    </rPh>
    <rPh sb="13" eb="15">
      <t>ジギョウ</t>
    </rPh>
    <rPh sb="21" eb="24">
      <t>コウレイシャ</t>
    </rPh>
    <rPh sb="25" eb="27">
      <t>ウンテン</t>
    </rPh>
    <rPh sb="27" eb="29">
      <t>メンキョ</t>
    </rPh>
    <rPh sb="29" eb="30">
      <t>ショウ</t>
    </rPh>
    <rPh sb="31" eb="35">
      <t>ジシュヘンノウ</t>
    </rPh>
    <rPh sb="36" eb="38">
      <t>ソクシン</t>
    </rPh>
    <rPh sb="40" eb="42">
      <t>チョウナイ</t>
    </rPh>
    <rPh sb="46" eb="50">
      <t>コウツウジコ</t>
    </rPh>
    <rPh sb="51" eb="53">
      <t>ゲンショウ</t>
    </rPh>
    <rPh sb="54" eb="55">
      <t>ハカ</t>
    </rPh>
    <rPh sb="60" eb="62">
      <t>チョウナイ</t>
    </rPh>
    <rPh sb="62" eb="64">
      <t>ザイジュウ</t>
    </rPh>
    <rPh sb="67" eb="70">
      <t>サイイジョウ</t>
    </rPh>
    <rPh sb="71" eb="74">
      <t>ジドウシャ</t>
    </rPh>
    <rPh sb="74" eb="75">
      <t>ナド</t>
    </rPh>
    <rPh sb="75" eb="79">
      <t>ウンテンメンキョ</t>
    </rPh>
    <rPh sb="79" eb="82">
      <t>ヘンノウシャ</t>
    </rPh>
    <rPh sb="83" eb="85">
      <t>タイショウ</t>
    </rPh>
    <rPh sb="87" eb="89">
      <t>チョウナイ</t>
    </rPh>
    <rPh sb="90" eb="92">
      <t>ウンコウ</t>
    </rPh>
    <rPh sb="96" eb="99">
      <t>ジギョウシャ</t>
    </rPh>
    <rPh sb="100" eb="102">
      <t>ハンバイ</t>
    </rPh>
    <rPh sb="104" eb="107">
      <t>テイキケン</t>
    </rPh>
    <rPh sb="108" eb="111">
      <t>コウニュウヒ</t>
    </rPh>
    <rPh sb="112" eb="114">
      <t>ホジョ</t>
    </rPh>
    <rPh sb="122" eb="127">
      <t>ジシュヘンノウゴ</t>
    </rPh>
    <rPh sb="128" eb="130">
      <t>イドウ</t>
    </rPh>
    <rPh sb="131" eb="133">
      <t>シエン</t>
    </rPh>
    <phoneticPr fontId="28"/>
  </si>
  <si>
    <t>防災地域支援課
0493-72-1221
(内線352)</t>
    <rPh sb="0" eb="2">
      <t>ボウサイ</t>
    </rPh>
    <rPh sb="2" eb="4">
      <t>チイキ</t>
    </rPh>
    <rPh sb="4" eb="7">
      <t>シエンカ</t>
    </rPh>
    <rPh sb="22" eb="24">
      <t>ナイセン</t>
    </rPh>
    <phoneticPr fontId="28"/>
  </si>
  <si>
    <t>特産物販売所運営事業</t>
    <rPh sb="0" eb="2">
      <t>トクサン</t>
    </rPh>
    <rPh sb="2" eb="3">
      <t>モノ</t>
    </rPh>
    <rPh sb="3" eb="6">
      <t>ハンバイジョ</t>
    </rPh>
    <rPh sb="6" eb="8">
      <t>ウンエイ</t>
    </rPh>
    <rPh sb="8" eb="10">
      <t>ジギョウ</t>
    </rPh>
    <phoneticPr fontId="3"/>
  </si>
  <si>
    <t>廃校となった校舎を活用し、近隣にスーパーマーケットのない住宅団地内に農産物等の販売所を設置する。道の駅リニューアルオープンに伴い令和7年春閉鎖予定。</t>
    <rPh sb="13" eb="15">
      <t>キンリン</t>
    </rPh>
    <rPh sb="34" eb="37">
      <t>ノウサンブツ</t>
    </rPh>
    <rPh sb="37" eb="38">
      <t>トウ</t>
    </rPh>
    <rPh sb="39" eb="42">
      <t>ハンバイジョ</t>
    </rPh>
    <rPh sb="43" eb="45">
      <t>セッチ</t>
    </rPh>
    <rPh sb="48" eb="49">
      <t>ミチ</t>
    </rPh>
    <rPh sb="50" eb="51">
      <t>エキ</t>
    </rPh>
    <rPh sb="62" eb="63">
      <t>トモナ</t>
    </rPh>
    <rPh sb="64" eb="66">
      <t>レイワ</t>
    </rPh>
    <rPh sb="67" eb="68">
      <t>ネン</t>
    </rPh>
    <rPh sb="68" eb="69">
      <t>ハル</t>
    </rPh>
    <rPh sb="69" eb="73">
      <t>ヘイサヨテイ</t>
    </rPh>
    <phoneticPr fontId="3"/>
  </si>
  <si>
    <t>にぎわい創出課
0493-72-1221
（内線233）</t>
    <rPh sb="4" eb="7">
      <t>ソウシュツカ</t>
    </rPh>
    <rPh sb="22" eb="24">
      <t>ナイセン</t>
    </rPh>
    <phoneticPr fontId="3"/>
  </si>
  <si>
    <t>川島町</t>
    <rPh sb="0" eb="3">
      <t>カワジママチ</t>
    </rPh>
    <phoneticPr fontId="3"/>
  </si>
  <si>
    <t>福祉タクシー利用料金助成制度</t>
    <rPh sb="0" eb="2">
      <t>フクシ</t>
    </rPh>
    <rPh sb="6" eb="8">
      <t>リヨウ</t>
    </rPh>
    <rPh sb="8" eb="10">
      <t>リョウキン</t>
    </rPh>
    <rPh sb="10" eb="12">
      <t>ジョセイ</t>
    </rPh>
    <rPh sb="12" eb="14">
      <t>セイド</t>
    </rPh>
    <phoneticPr fontId="3"/>
  </si>
  <si>
    <t>重度心身障がい者に対し、福祉タクシー利用料金の一部を助成することにより、重度心身障がい者の日常生活の利便性を図る。
助成額：利用券１枚につき、初乗り運賃相当額
交付枚数：一月に3枚</t>
    <rPh sb="0" eb="2">
      <t>ジュウド</t>
    </rPh>
    <rPh sb="2" eb="4">
      <t>シンシン</t>
    </rPh>
    <rPh sb="4" eb="5">
      <t>ショウ</t>
    </rPh>
    <rPh sb="7" eb="8">
      <t>シャ</t>
    </rPh>
    <rPh sb="9" eb="10">
      <t>タイ</t>
    </rPh>
    <rPh sb="12" eb="14">
      <t>フクシ</t>
    </rPh>
    <rPh sb="18" eb="20">
      <t>リヨウ</t>
    </rPh>
    <rPh sb="20" eb="22">
      <t>リョウキン</t>
    </rPh>
    <rPh sb="23" eb="25">
      <t>イチブ</t>
    </rPh>
    <rPh sb="26" eb="28">
      <t>ジョセイ</t>
    </rPh>
    <rPh sb="36" eb="38">
      <t>ジュウド</t>
    </rPh>
    <rPh sb="38" eb="40">
      <t>シンシン</t>
    </rPh>
    <rPh sb="40" eb="41">
      <t>ショウ</t>
    </rPh>
    <rPh sb="43" eb="44">
      <t>シャ</t>
    </rPh>
    <rPh sb="45" eb="47">
      <t>ニチジョウ</t>
    </rPh>
    <rPh sb="47" eb="49">
      <t>セイカツ</t>
    </rPh>
    <rPh sb="50" eb="53">
      <t>リベンセイ</t>
    </rPh>
    <rPh sb="54" eb="55">
      <t>ハカ</t>
    </rPh>
    <rPh sb="58" eb="60">
      <t>ジョセイ</t>
    </rPh>
    <rPh sb="60" eb="61">
      <t>ガク</t>
    </rPh>
    <rPh sb="62" eb="65">
      <t>リヨウケン</t>
    </rPh>
    <rPh sb="66" eb="67">
      <t>マイ</t>
    </rPh>
    <rPh sb="71" eb="73">
      <t>ハツノ</t>
    </rPh>
    <rPh sb="74" eb="76">
      <t>ウンチン</t>
    </rPh>
    <rPh sb="76" eb="78">
      <t>ソウトウ</t>
    </rPh>
    <rPh sb="78" eb="79">
      <t>ガク</t>
    </rPh>
    <rPh sb="80" eb="82">
      <t>コウフ</t>
    </rPh>
    <rPh sb="82" eb="84">
      <t>マイスウ</t>
    </rPh>
    <rPh sb="85" eb="87">
      <t>１ツキ</t>
    </rPh>
    <rPh sb="89" eb="90">
      <t>マイ</t>
    </rPh>
    <phoneticPr fontId="26"/>
  </si>
  <si>
    <t>川島町</t>
    <rPh sb="0" eb="2">
      <t>カワジマ</t>
    </rPh>
    <rPh sb="2" eb="3">
      <t>マチ</t>
    </rPh>
    <phoneticPr fontId="3"/>
  </si>
  <si>
    <t>健康福祉課
049-299-1756</t>
    <rPh sb="0" eb="2">
      <t>ケンコウ</t>
    </rPh>
    <rPh sb="2" eb="4">
      <t>フクシ</t>
    </rPh>
    <rPh sb="4" eb="5">
      <t>カ</t>
    </rPh>
    <phoneticPr fontId="26"/>
  </si>
  <si>
    <t>障がい児（者）生活サポート事業</t>
    <rPh sb="0" eb="1">
      <t>ショウ</t>
    </rPh>
    <rPh sb="3" eb="4">
      <t>ジ</t>
    </rPh>
    <rPh sb="5" eb="6">
      <t>シャ</t>
    </rPh>
    <rPh sb="7" eb="9">
      <t>セイカツ</t>
    </rPh>
    <rPh sb="13" eb="15">
      <t>ジギョウ</t>
    </rPh>
    <phoneticPr fontId="3"/>
  </si>
  <si>
    <t>障がい手帳をを持つ者の要望に応じて、商店等への送迎、購買等を手伝う外出援助のサービスを提供する団体の運営に要する経費を助成する。
助成額：１時間あたり2,350円（利用者負担1時間500円＋ガソリン代等別途）</t>
    <rPh sb="0" eb="1">
      <t>ショウ</t>
    </rPh>
    <rPh sb="3" eb="5">
      <t>テチョウ</t>
    </rPh>
    <rPh sb="7" eb="8">
      <t>モ</t>
    </rPh>
    <rPh sb="9" eb="10">
      <t>モノ</t>
    </rPh>
    <rPh sb="11" eb="13">
      <t>ヨウボウ</t>
    </rPh>
    <rPh sb="14" eb="15">
      <t>オウ</t>
    </rPh>
    <rPh sb="18" eb="20">
      <t>ショウテン</t>
    </rPh>
    <rPh sb="20" eb="21">
      <t>トウ</t>
    </rPh>
    <rPh sb="23" eb="25">
      <t>ソウゲイ</t>
    </rPh>
    <rPh sb="26" eb="28">
      <t>コウバイ</t>
    </rPh>
    <rPh sb="28" eb="29">
      <t>トウ</t>
    </rPh>
    <rPh sb="30" eb="32">
      <t>テツダ</t>
    </rPh>
    <rPh sb="33" eb="35">
      <t>ガイシュツ</t>
    </rPh>
    <rPh sb="35" eb="37">
      <t>エンジョ</t>
    </rPh>
    <rPh sb="43" eb="45">
      <t>テイキョウ</t>
    </rPh>
    <rPh sb="47" eb="49">
      <t>ダンタイ</t>
    </rPh>
    <rPh sb="50" eb="52">
      <t>ウンエイ</t>
    </rPh>
    <rPh sb="53" eb="54">
      <t>ヨウ</t>
    </rPh>
    <rPh sb="56" eb="58">
      <t>ケイヒ</t>
    </rPh>
    <rPh sb="59" eb="61">
      <t>ジョセイ</t>
    </rPh>
    <rPh sb="65" eb="68">
      <t>ジョセイガク</t>
    </rPh>
    <rPh sb="70" eb="72">
      <t>ジカン</t>
    </rPh>
    <rPh sb="80" eb="81">
      <t>エン</t>
    </rPh>
    <rPh sb="82" eb="85">
      <t>リヨウシャ</t>
    </rPh>
    <rPh sb="85" eb="87">
      <t>フタン</t>
    </rPh>
    <rPh sb="88" eb="90">
      <t>ジカン</t>
    </rPh>
    <rPh sb="93" eb="94">
      <t>エン</t>
    </rPh>
    <rPh sb="99" eb="100">
      <t>ダイ</t>
    </rPh>
    <rPh sb="100" eb="101">
      <t>トウ</t>
    </rPh>
    <rPh sb="101" eb="103">
      <t>ベット</t>
    </rPh>
    <phoneticPr fontId="26"/>
  </si>
  <si>
    <t>外出支援サービス事業</t>
    <rPh sb="0" eb="2">
      <t>ガイシュツ</t>
    </rPh>
    <rPh sb="2" eb="4">
      <t>シエン</t>
    </rPh>
    <rPh sb="8" eb="10">
      <t>ジギョウ</t>
    </rPh>
    <phoneticPr fontId="3"/>
  </si>
  <si>
    <t>介護保険法の要介護（支援）認定を受けている在宅高齢者で単独で公共交通（タクシー含む）を利用して外出することが困難な方を商店、医療機関、官公署等に送迎し、その在宅生活を支援する。
個人負担額：迎車料300円＋片道30分以内で250円</t>
    <rPh sb="0" eb="2">
      <t>カイゴ</t>
    </rPh>
    <rPh sb="2" eb="4">
      <t>ホケン</t>
    </rPh>
    <rPh sb="4" eb="5">
      <t>ホウ</t>
    </rPh>
    <rPh sb="6" eb="7">
      <t>ヨウ</t>
    </rPh>
    <rPh sb="7" eb="9">
      <t>カイゴ</t>
    </rPh>
    <rPh sb="10" eb="12">
      <t>シエン</t>
    </rPh>
    <rPh sb="13" eb="15">
      <t>ニンテイ</t>
    </rPh>
    <rPh sb="16" eb="17">
      <t>ウ</t>
    </rPh>
    <rPh sb="21" eb="23">
      <t>ザイタク</t>
    </rPh>
    <rPh sb="23" eb="26">
      <t>コウレイシャ</t>
    </rPh>
    <rPh sb="27" eb="29">
      <t>タンドク</t>
    </rPh>
    <rPh sb="30" eb="32">
      <t>コウキョウ</t>
    </rPh>
    <rPh sb="32" eb="34">
      <t>コウツウ</t>
    </rPh>
    <rPh sb="39" eb="40">
      <t>フク</t>
    </rPh>
    <rPh sb="43" eb="45">
      <t>リヨウ</t>
    </rPh>
    <rPh sb="47" eb="49">
      <t>ガイシュツ</t>
    </rPh>
    <rPh sb="54" eb="56">
      <t>コンナン</t>
    </rPh>
    <rPh sb="57" eb="58">
      <t>カタ</t>
    </rPh>
    <rPh sb="59" eb="61">
      <t>ショウテン</t>
    </rPh>
    <rPh sb="62" eb="64">
      <t>イリョウ</t>
    </rPh>
    <rPh sb="64" eb="66">
      <t>キカン</t>
    </rPh>
    <rPh sb="67" eb="69">
      <t>カンコウ</t>
    </rPh>
    <phoneticPr fontId="26"/>
  </si>
  <si>
    <t>かわみんタクシー運行事業</t>
    <rPh sb="8" eb="10">
      <t>ウンコウ</t>
    </rPh>
    <rPh sb="10" eb="12">
      <t>ジギョウ</t>
    </rPh>
    <phoneticPr fontId="3"/>
  </si>
  <si>
    <t>利用者登録（16歳以上の住民が対象）をした町民が町内全域及び町外の指定病院で乗降可能なデマンドタクシー「かわみんタクシー」を町内のタクシー事業者が運行し、町が運賃の一部を補助している。</t>
    <rPh sb="0" eb="3">
      <t>リヨウシャ</t>
    </rPh>
    <rPh sb="3" eb="5">
      <t>トウロク</t>
    </rPh>
    <rPh sb="8" eb="9">
      <t>サイ</t>
    </rPh>
    <rPh sb="9" eb="11">
      <t>イジョウ</t>
    </rPh>
    <rPh sb="12" eb="14">
      <t>ジュウミン</t>
    </rPh>
    <rPh sb="15" eb="17">
      <t>タイショウ</t>
    </rPh>
    <rPh sb="21" eb="23">
      <t>チョウミン</t>
    </rPh>
    <rPh sb="24" eb="26">
      <t>チョウナイ</t>
    </rPh>
    <rPh sb="26" eb="28">
      <t>ゼンイキ</t>
    </rPh>
    <rPh sb="28" eb="29">
      <t>オヨ</t>
    </rPh>
    <rPh sb="30" eb="32">
      <t>チョウガイ</t>
    </rPh>
    <rPh sb="33" eb="35">
      <t>シテイ</t>
    </rPh>
    <rPh sb="35" eb="37">
      <t>ビョウイン</t>
    </rPh>
    <rPh sb="38" eb="40">
      <t>ジョウコウ</t>
    </rPh>
    <rPh sb="40" eb="42">
      <t>カノウ</t>
    </rPh>
    <rPh sb="62" eb="64">
      <t>チョウナイ</t>
    </rPh>
    <rPh sb="69" eb="72">
      <t>ジギョウシャ</t>
    </rPh>
    <rPh sb="73" eb="75">
      <t>ウンコウ</t>
    </rPh>
    <rPh sb="77" eb="78">
      <t>マチ</t>
    </rPh>
    <rPh sb="79" eb="81">
      <t>ウンチン</t>
    </rPh>
    <rPh sb="82" eb="84">
      <t>イチブ</t>
    </rPh>
    <rPh sb="85" eb="87">
      <t>ホジョ</t>
    </rPh>
    <phoneticPr fontId="26"/>
  </si>
  <si>
    <t>タクシー事業者</t>
    <rPh sb="4" eb="7">
      <t>ジギョウシャ</t>
    </rPh>
    <phoneticPr fontId="3"/>
  </si>
  <si>
    <t>政策推進課
049-299-1752</t>
    <rPh sb="0" eb="2">
      <t>セイサク</t>
    </rPh>
    <rPh sb="2" eb="4">
      <t>スイシン</t>
    </rPh>
    <rPh sb="4" eb="5">
      <t>カ</t>
    </rPh>
    <phoneticPr fontId="26"/>
  </si>
  <si>
    <t>吉見町</t>
    <rPh sb="0" eb="3">
      <t>ヨシミマチ</t>
    </rPh>
    <phoneticPr fontId="3"/>
  </si>
  <si>
    <t>福祉タクシー利用料金助成</t>
  </si>
  <si>
    <t>　重度心身障害者に対し、福祉タクシー利用料金の一部を助成することにより、重度心身障害者の日常生活の利便を図る。
・助成額：利用券一枚につき、初乗り運賃相当額</t>
  </si>
  <si>
    <t>長寿福祉課
0493-63-5012</t>
    <rPh sb="0" eb="2">
      <t>チョウジュ</t>
    </rPh>
    <rPh sb="2" eb="4">
      <t>フクシ</t>
    </rPh>
    <phoneticPr fontId="26"/>
  </si>
  <si>
    <t>ささえあいサービス事業</t>
  </si>
  <si>
    <t>社会福祉協議会が実施する「ささえあいサービス事業」に補助金を交付。支援を必要とする高齢者等の生活支援（買物以外も利用可）を登録ボランティアが行い、謝礼を地域通貨で受け取る。</t>
  </si>
  <si>
    <t>デマンド型交通運行業務</t>
    <rPh sb="4" eb="5">
      <t>ガタ</t>
    </rPh>
    <rPh sb="5" eb="7">
      <t>コウツウ</t>
    </rPh>
    <rPh sb="7" eb="9">
      <t>ウンコウ</t>
    </rPh>
    <rPh sb="9" eb="11">
      <t>ギョウム</t>
    </rPh>
    <phoneticPr fontId="3"/>
  </si>
  <si>
    <t>町内の公共交通空白地域を解消し、町内及び一部町外の商業施設への移動の足を確保している。地域公共交通会議の協議を経て事業内容を決定し、運行事業は地元タクシー会社へ委託。（委託料は町負担）</t>
  </si>
  <si>
    <t>総合政策課
0493-54-5026</t>
    <rPh sb="0" eb="2">
      <t>ソウゴウ</t>
    </rPh>
    <rPh sb="2" eb="4">
      <t>セイサク</t>
    </rPh>
    <rPh sb="4" eb="5">
      <t>カ</t>
    </rPh>
    <phoneticPr fontId="3"/>
  </si>
  <si>
    <t>鳩山町</t>
    <rPh sb="0" eb="3">
      <t>ハトヤママチ</t>
    </rPh>
    <phoneticPr fontId="32"/>
  </si>
  <si>
    <t>鳩山町重度心身障害者福祉タクシー利用料金補助事業</t>
  </si>
  <si>
    <t>タクシーの初乗り運賃相当額をタクシ－会社へ委託料として助成</t>
  </si>
  <si>
    <t>重度心身障害者の社会生活圏の拡大と経済的負担の軽減を図るために、対象者へ福祉タクシー利用券を交付することにより、利用料金の一部を補助する。　　　　　　　　　　　　　　　　　　　　　　　　　　　　　　　　　※同一年度内に自動車等燃料費補助を受けている者は対象外。</t>
  </si>
  <si>
    <t>長寿福祉課　
049-296-1241</t>
  </si>
  <si>
    <t>鳩山町在宅高齢者等配食サービス事業</t>
    <rPh sb="3" eb="5">
      <t>ザイタク</t>
    </rPh>
    <rPh sb="5" eb="9">
      <t>コウレイシャトウ</t>
    </rPh>
    <rPh sb="9" eb="11">
      <t>ハイショク</t>
    </rPh>
    <rPh sb="15" eb="17">
      <t>ジギョウ</t>
    </rPh>
    <phoneticPr fontId="32"/>
  </si>
  <si>
    <t>在宅の高齢者、重度障害者等の自立促進と日常生活の質の向上の確保や安否確認及び異常の早期発見・早期対応を図ることを目的に、配食サービスを行う委託料の一部を助成する。</t>
    <rPh sb="0" eb="2">
      <t>ザイタク</t>
    </rPh>
    <rPh sb="3" eb="6">
      <t>コウレイシャ</t>
    </rPh>
    <rPh sb="12" eb="13">
      <t>トウ</t>
    </rPh>
    <rPh sb="14" eb="18">
      <t>ジリツソクシン</t>
    </rPh>
    <rPh sb="19" eb="23">
      <t>ニチジョウセイカツ</t>
    </rPh>
    <rPh sb="24" eb="25">
      <t>シツ</t>
    </rPh>
    <rPh sb="26" eb="28">
      <t>コウジョウ</t>
    </rPh>
    <rPh sb="29" eb="31">
      <t>カクホ</t>
    </rPh>
    <rPh sb="32" eb="36">
      <t>アンピカクニン</t>
    </rPh>
    <rPh sb="36" eb="37">
      <t>オヨ</t>
    </rPh>
    <rPh sb="56" eb="58">
      <t>モクテキ</t>
    </rPh>
    <rPh sb="69" eb="72">
      <t>イタクリョウ</t>
    </rPh>
    <rPh sb="76" eb="78">
      <t>ジョセイ</t>
    </rPh>
    <phoneticPr fontId="32"/>
  </si>
  <si>
    <t>鳩山町重度心身障害者自動車等燃料費補助事業</t>
  </si>
  <si>
    <t>対象者に自動車等の燃料費の一部を補助金として助成</t>
    <rPh sb="0" eb="3">
      <t>タイショウシャ</t>
    </rPh>
    <rPh sb="4" eb="7">
      <t>ジドウシャ</t>
    </rPh>
    <rPh sb="7" eb="8">
      <t>トウ</t>
    </rPh>
    <rPh sb="9" eb="12">
      <t>ネンリョウヒ</t>
    </rPh>
    <rPh sb="13" eb="15">
      <t>イチブ</t>
    </rPh>
    <rPh sb="16" eb="19">
      <t>ホジョキン</t>
    </rPh>
    <rPh sb="22" eb="24">
      <t>ジョセイ</t>
    </rPh>
    <phoneticPr fontId="32"/>
  </si>
  <si>
    <t>重度心身障害者の社会生活圏の拡大と経済的負担の軽減を図るために、障害者が自ら運転する、若しくは同一生計者等が障害者の通勤・通学及び通院等に使用する自家用自動車等の燃料費の一部を補助する。補助金額は使用燃料1リットルにつき65円までとし、1月中に自動車は20リットル、バイクは4リットルを限度とする。　　　　　　　　　　　　　　　　　　　　　　　　　　　　　　　　　　　　　　　　　　　　※同一年度内にタクシー利用料金補助を受けている者は対象外。</t>
  </si>
  <si>
    <t>鳩山町移動支援事業</t>
  </si>
  <si>
    <t>屋外での移動が困難な障害者に外出のための支援を行う事業への補助金</t>
    <rPh sb="0" eb="2">
      <t>オクガイ</t>
    </rPh>
    <rPh sb="4" eb="6">
      <t>イドウ</t>
    </rPh>
    <rPh sb="7" eb="9">
      <t>コンナン</t>
    </rPh>
    <rPh sb="10" eb="13">
      <t>ショウガイシャ</t>
    </rPh>
    <rPh sb="14" eb="16">
      <t>ガイシュツ</t>
    </rPh>
    <rPh sb="20" eb="22">
      <t>シエン</t>
    </rPh>
    <rPh sb="23" eb="24">
      <t>オコナ</t>
    </rPh>
    <rPh sb="25" eb="27">
      <t>ジギョウ</t>
    </rPh>
    <rPh sb="29" eb="32">
      <t>ホジョキン</t>
    </rPh>
    <phoneticPr fontId="32"/>
  </si>
  <si>
    <t>屋外移動が困難な障害者の社会生活上必要不可欠な外出等の移動を支援するため、支援事業を実施する事業者に対して経費を補助する。補助額は、利用時間に応じた単価から当該単価の1割を控除した額として算出する。</t>
  </si>
  <si>
    <t>障害児（者）生活サポート事業</t>
    <rPh sb="0" eb="2">
      <t>ショウガイ</t>
    </rPh>
    <rPh sb="2" eb="3">
      <t>ジ</t>
    </rPh>
    <rPh sb="4" eb="5">
      <t>シャ</t>
    </rPh>
    <rPh sb="6" eb="8">
      <t>セイカツ</t>
    </rPh>
    <rPh sb="12" eb="14">
      <t>ジギョウ</t>
    </rPh>
    <phoneticPr fontId="32"/>
  </si>
  <si>
    <t>在宅の心身障害児（者）の福祉の向上及び介護者の負担軽減を図ることを目的として、買い物や移動に同行し介護者の負担を軽減するための補助金。</t>
    <rPh sb="0" eb="2">
      <t>ザイタク</t>
    </rPh>
    <rPh sb="3" eb="5">
      <t>シンシン</t>
    </rPh>
    <rPh sb="5" eb="7">
      <t>ショウガイ</t>
    </rPh>
    <rPh sb="7" eb="8">
      <t>ジ</t>
    </rPh>
    <rPh sb="9" eb="10">
      <t>シャ</t>
    </rPh>
    <rPh sb="12" eb="14">
      <t>フクシ</t>
    </rPh>
    <rPh sb="15" eb="17">
      <t>コウジョウ</t>
    </rPh>
    <rPh sb="17" eb="18">
      <t>オヨ</t>
    </rPh>
    <rPh sb="19" eb="22">
      <t>カイゴシャ</t>
    </rPh>
    <rPh sb="23" eb="25">
      <t>フタン</t>
    </rPh>
    <rPh sb="25" eb="27">
      <t>ケイゲン</t>
    </rPh>
    <rPh sb="28" eb="29">
      <t>ハカ</t>
    </rPh>
    <rPh sb="33" eb="35">
      <t>モクテキ</t>
    </rPh>
    <rPh sb="39" eb="40">
      <t>カ</t>
    </rPh>
    <rPh sb="41" eb="42">
      <t>モノ</t>
    </rPh>
    <rPh sb="43" eb="45">
      <t>イドウ</t>
    </rPh>
    <rPh sb="46" eb="48">
      <t>ドウコウ</t>
    </rPh>
    <rPh sb="49" eb="52">
      <t>カイゴシャ</t>
    </rPh>
    <rPh sb="53" eb="55">
      <t>フタン</t>
    </rPh>
    <rPh sb="56" eb="58">
      <t>ケイゲン</t>
    </rPh>
    <rPh sb="63" eb="66">
      <t>ホジョキン</t>
    </rPh>
    <phoneticPr fontId="32"/>
  </si>
  <si>
    <t>在宅の心身障害児（者）の地域生活を支援するため、移動、介護及び一時預かりを行い福祉の向上及び介護者の負担軽減を図ることを目的として、買い物や移動に同行し介護者の負担を軽減するための利用料の一部を補助する。
補助金額は、施設補助分　950円×2×利用時間、利用者補助分350円×利用時間、利用者補助（児童分）950円×利用時間を補助する。　　　　　　　　　　　　　　　　　　　　　　　　　　　　　　　　　　　　　　　　　　　　</t>
    <rPh sb="12" eb="16">
      <t>チイキセイカツ</t>
    </rPh>
    <rPh sb="17" eb="19">
      <t>シエン</t>
    </rPh>
    <rPh sb="24" eb="26">
      <t>イドウ</t>
    </rPh>
    <rPh sb="37" eb="38">
      <t>オコナ</t>
    </rPh>
    <rPh sb="90" eb="93">
      <t>リヨウリョウ</t>
    </rPh>
    <rPh sb="94" eb="96">
      <t>イチブ</t>
    </rPh>
    <rPh sb="109" eb="113">
      <t>シセツホジョ</t>
    </rPh>
    <rPh sb="113" eb="114">
      <t>ブン</t>
    </rPh>
    <rPh sb="118" eb="119">
      <t>エン</t>
    </rPh>
    <rPh sb="122" eb="124">
      <t>リヨウ</t>
    </rPh>
    <rPh sb="124" eb="126">
      <t>ジカン</t>
    </rPh>
    <rPh sb="127" eb="130">
      <t>リヨウシャ</t>
    </rPh>
    <rPh sb="130" eb="133">
      <t>ホジョブン</t>
    </rPh>
    <rPh sb="136" eb="137">
      <t>エン</t>
    </rPh>
    <rPh sb="138" eb="142">
      <t>リヨウジカン</t>
    </rPh>
    <rPh sb="163" eb="165">
      <t>ホジョ</t>
    </rPh>
    <phoneticPr fontId="32"/>
  </si>
  <si>
    <t>横瀬町</t>
    <rPh sb="0" eb="3">
      <t>ヨコゼマチ</t>
    </rPh>
    <phoneticPr fontId="26"/>
  </si>
  <si>
    <t>買物弱者の支援と位置付けた事業ではないが、公共交通の利用に不便を感じている地域に対する移動支援策として、町の補助事業で運行している。</t>
    <rPh sb="54" eb="56">
      <t>ホジョ</t>
    </rPh>
    <phoneticPr fontId="26"/>
  </si>
  <si>
    <t>秩父丸通タクシー（株）</t>
  </si>
  <si>
    <t>まち経営課
0494-25-0112</t>
  </si>
  <si>
    <t>横瀬町</t>
    <rPh sb="0" eb="2">
      <t>ヨコゼ</t>
    </rPh>
    <rPh sb="2" eb="3">
      <t>マチ</t>
    </rPh>
    <phoneticPr fontId="26"/>
  </si>
  <si>
    <t>移動スーパー参入促進事業</t>
    <rPh sb="0" eb="2">
      <t>イドウ</t>
    </rPh>
    <rPh sb="6" eb="10">
      <t>サンニュウソクシン</t>
    </rPh>
    <rPh sb="10" eb="12">
      <t>ジギョウ</t>
    </rPh>
    <phoneticPr fontId="26"/>
  </si>
  <si>
    <t>移動が困難な高齢者、障がい者、子育て世代等に対し、買い物の機会や住民同士の交流機会を増やす手段として、町内に生活必需品等の移動販売車を定期的に巡回させ、町民の生活の利便性を確保するとともに買い物をする人の見守り活動に寄与する。</t>
  </si>
  <si>
    <t>(株)ウエルシア</t>
    <rPh sb="0" eb="3">
      <t>カブ</t>
    </rPh>
    <phoneticPr fontId="26"/>
  </si>
  <si>
    <t>埼玉県</t>
    <rPh sb="0" eb="3">
      <t>サイタマケン</t>
    </rPh>
    <phoneticPr fontId="24"/>
  </si>
  <si>
    <t>長瀞町</t>
    <rPh sb="0" eb="3">
      <t>ナガトロマチ</t>
    </rPh>
    <phoneticPr fontId="24"/>
  </si>
  <si>
    <t>通いの場づくりを目的とした移動販売への支援</t>
  </si>
  <si>
    <t>非予算事業</t>
    <rPh sb="0" eb="1">
      <t>ヒ</t>
    </rPh>
    <rPh sb="1" eb="5">
      <t>ヨサンジギョウ</t>
    </rPh>
    <phoneticPr fontId="24"/>
  </si>
  <si>
    <t>高齢者が近隣住民との交流の機会を増やす通いの場づくりのきっかけとして、集会所などを定期的に巡回する移動販売車の運行。</t>
  </si>
  <si>
    <t>自治体</t>
    <rPh sb="0" eb="3">
      <t>ジチタイ</t>
    </rPh>
    <phoneticPr fontId="24"/>
  </si>
  <si>
    <t>福祉介護課
0494-69-1105</t>
    <rPh sb="0" eb="2">
      <t>フクシ</t>
    </rPh>
    <rPh sb="2" eb="4">
      <t>カイゴ</t>
    </rPh>
    <rPh sb="4" eb="5">
      <t>カ</t>
    </rPh>
    <phoneticPr fontId="24"/>
  </si>
  <si>
    <t>配食サービス</t>
    <rPh sb="0" eb="2">
      <t>ハイショク</t>
    </rPh>
    <phoneticPr fontId="24"/>
  </si>
  <si>
    <t>在宅の一人暮らし若しくは高齢者世帯であり、自ら栄養バランスのとれた食事の支度をすることが困難であり、介護保険法に規定する要支援１以上に認定されている方を対象に、自宅へ栄養バランスのとれた食事を届け、利用者の安否確認を行う。町からは委託料として事業者に１食あたり２００円を支払う。（食事代は、自己負担。）</t>
    <rPh sb="0" eb="2">
      <t>ザイタク</t>
    </rPh>
    <rPh sb="3" eb="5">
      <t>ヒトリ</t>
    </rPh>
    <rPh sb="5" eb="6">
      <t>グ</t>
    </rPh>
    <rPh sb="8" eb="9">
      <t>モ</t>
    </rPh>
    <rPh sb="12" eb="15">
      <t>コウレイシャ</t>
    </rPh>
    <rPh sb="15" eb="17">
      <t>セタイ</t>
    </rPh>
    <rPh sb="21" eb="22">
      <t>ミズカ</t>
    </rPh>
    <rPh sb="23" eb="25">
      <t>エイヨウ</t>
    </rPh>
    <rPh sb="33" eb="35">
      <t>ショクジ</t>
    </rPh>
    <rPh sb="36" eb="38">
      <t>シタク</t>
    </rPh>
    <rPh sb="44" eb="46">
      <t>コンナン</t>
    </rPh>
    <rPh sb="50" eb="52">
      <t>カイゴ</t>
    </rPh>
    <rPh sb="52" eb="55">
      <t>ホケンホウ</t>
    </rPh>
    <rPh sb="56" eb="58">
      <t>キテイ</t>
    </rPh>
    <rPh sb="60" eb="63">
      <t>ヨウシエン</t>
    </rPh>
    <rPh sb="64" eb="66">
      <t>イジョウ</t>
    </rPh>
    <rPh sb="67" eb="69">
      <t>ニンテイ</t>
    </rPh>
    <rPh sb="76" eb="78">
      <t>タイショウ</t>
    </rPh>
    <rPh sb="80" eb="82">
      <t>ジタク</t>
    </rPh>
    <rPh sb="83" eb="85">
      <t>エイヨウ</t>
    </rPh>
    <rPh sb="93" eb="95">
      <t>ショクジ</t>
    </rPh>
    <rPh sb="96" eb="97">
      <t>トド</t>
    </rPh>
    <rPh sb="99" eb="102">
      <t>リヨウシャ</t>
    </rPh>
    <rPh sb="103" eb="105">
      <t>アンピ</t>
    </rPh>
    <rPh sb="105" eb="107">
      <t>カクニン</t>
    </rPh>
    <rPh sb="108" eb="109">
      <t>オコ</t>
    </rPh>
    <rPh sb="111" eb="112">
      <t>マチ</t>
    </rPh>
    <rPh sb="115" eb="118">
      <t>イタクリョウ</t>
    </rPh>
    <rPh sb="121" eb="124">
      <t>ジギョウシャ</t>
    </rPh>
    <rPh sb="126" eb="127">
      <t>ショク</t>
    </rPh>
    <rPh sb="133" eb="134">
      <t>エン</t>
    </rPh>
    <rPh sb="135" eb="137">
      <t>シハラ</t>
    </rPh>
    <rPh sb="140" eb="143">
      <t>ショクジダイ</t>
    </rPh>
    <rPh sb="145" eb="147">
      <t>ジコ</t>
    </rPh>
    <rPh sb="147" eb="149">
      <t>フタン</t>
    </rPh>
    <phoneticPr fontId="18"/>
  </si>
  <si>
    <t>福祉タクシー利用補助金</t>
  </si>
  <si>
    <t>在宅重度心身障害者に対し、福祉タクシー利用料金の一部を予算の範囲内で補助する。
補助額は、タクシー初乗運賃相当額。</t>
    <rPh sb="27" eb="29">
      <t>よさん</t>
    </rPh>
    <rPh sb="30" eb="33">
      <t>はんいない</t>
    </rPh>
    <phoneticPr fontId="24" type="Hiragana"/>
  </si>
  <si>
    <t>心身障害者自動車等燃料費給付</t>
  </si>
  <si>
    <t>心身障害者等が使用する自動車等の燃料費の一部を給付する。
１ℓ５０円（1月あたり　自動車　２０ℓ、オートバイ　５ℓを上限）</t>
    <rPh sb="7" eb="9">
      <t>しよう</t>
    </rPh>
    <rPh sb="33" eb="34">
      <t>えん</t>
    </rPh>
    <rPh sb="58" eb="60">
      <t>じょうげん</t>
    </rPh>
    <phoneticPr fontId="24" type="Hiragana"/>
  </si>
  <si>
    <t>福祉有償運送</t>
    <rPh sb="0" eb="2">
      <t>ふくし</t>
    </rPh>
    <rPh sb="2" eb="4">
      <t>ゆうしょう</t>
    </rPh>
    <rPh sb="4" eb="6">
      <t>うんそう</t>
    </rPh>
    <phoneticPr fontId="24" type="Hiragana"/>
  </si>
  <si>
    <t>既存の交通機関等を利用することが困難な高齢者であり、介護保険法に規定する要支援１以上に認定されているか身体障害者手帳若しくは精神障害者手帳の交付を受けている方が対象。</t>
    <rPh sb="0" eb="2">
      <t>キゾン</t>
    </rPh>
    <rPh sb="3" eb="5">
      <t>コウツウ</t>
    </rPh>
    <rPh sb="5" eb="7">
      <t>キカン</t>
    </rPh>
    <rPh sb="7" eb="8">
      <t>トウ</t>
    </rPh>
    <rPh sb="9" eb="11">
      <t>リヨウ</t>
    </rPh>
    <rPh sb="16" eb="18">
      <t>コンナン</t>
    </rPh>
    <rPh sb="19" eb="22">
      <t>コウレイシャ</t>
    </rPh>
    <rPh sb="26" eb="28">
      <t>カイゴ</t>
    </rPh>
    <rPh sb="28" eb="31">
      <t>ホケンホウ</t>
    </rPh>
    <rPh sb="32" eb="34">
      <t>キテイ</t>
    </rPh>
    <rPh sb="36" eb="39">
      <t>ヨウシエン</t>
    </rPh>
    <rPh sb="40" eb="42">
      <t>イジョウ</t>
    </rPh>
    <rPh sb="43" eb="45">
      <t>ニンテイ</t>
    </rPh>
    <rPh sb="51" eb="53">
      <t>シンタイ</t>
    </rPh>
    <rPh sb="53" eb="56">
      <t>ショウガイシャ</t>
    </rPh>
    <rPh sb="56" eb="58">
      <t>テチョウ</t>
    </rPh>
    <rPh sb="58" eb="59">
      <t>モ</t>
    </rPh>
    <rPh sb="62" eb="64">
      <t>セイシン</t>
    </rPh>
    <rPh sb="64" eb="67">
      <t>ショウガイシャ</t>
    </rPh>
    <rPh sb="67" eb="69">
      <t>テチョウ</t>
    </rPh>
    <rPh sb="70" eb="72">
      <t>コウフ</t>
    </rPh>
    <rPh sb="73" eb="74">
      <t>ウ</t>
    </rPh>
    <rPh sb="80" eb="82">
      <t>タイショウ</t>
    </rPh>
    <phoneticPr fontId="18"/>
  </si>
  <si>
    <t>シルバー人材センター</t>
    <rPh sb="4" eb="6">
      <t>ジンザイ</t>
    </rPh>
    <phoneticPr fontId="24"/>
  </si>
  <si>
    <t>長瀞町シルバー人材センター
0494-66-0948</t>
    <rPh sb="0" eb="3">
      <t>ながとろまち</t>
    </rPh>
    <rPh sb="7" eb="9">
      <t>じんざい</t>
    </rPh>
    <phoneticPr fontId="24" type="Hiragana"/>
  </si>
  <si>
    <t>地域支え合い事業「元気と安心お助け隊」</t>
    <rPh sb="0" eb="2">
      <t>ちいき</t>
    </rPh>
    <rPh sb="2" eb="3">
      <t>ささ</t>
    </rPh>
    <rPh sb="4" eb="5">
      <t>あ</t>
    </rPh>
    <rPh sb="6" eb="8">
      <t>じぎょう</t>
    </rPh>
    <rPh sb="9" eb="11">
      <t>げんき</t>
    </rPh>
    <rPh sb="12" eb="14">
      <t>あんしん</t>
    </rPh>
    <rPh sb="15" eb="16">
      <t>たす</t>
    </rPh>
    <rPh sb="17" eb="18">
      <t>たい</t>
    </rPh>
    <phoneticPr fontId="24" type="Hiragana"/>
  </si>
  <si>
    <t>外出が困難な高齢者等の手助けをボランティアが支援し、そのお礼を「長瀞お宝商品券」で支払う。
商品券１枚５００円、３０分ごとに商品券１枚</t>
    <rPh sb="0" eb="2">
      <t>がいしゅつ</t>
    </rPh>
    <rPh sb="3" eb="5">
      <t>こんなん</t>
    </rPh>
    <rPh sb="6" eb="9">
      <t>こうれいしゃ</t>
    </rPh>
    <rPh sb="9" eb="10">
      <t>とう</t>
    </rPh>
    <rPh sb="11" eb="13">
      <t>てだす</t>
    </rPh>
    <rPh sb="22" eb="24">
      <t>しえん</t>
    </rPh>
    <rPh sb="29" eb="30">
      <t>れい</t>
    </rPh>
    <rPh sb="32" eb="34">
      <t>ながとろ</t>
    </rPh>
    <rPh sb="35" eb="36">
      <t>たから</t>
    </rPh>
    <rPh sb="36" eb="39">
      <t>しょうひんけん</t>
    </rPh>
    <rPh sb="41" eb="43">
      <t>しはら</t>
    </rPh>
    <rPh sb="46" eb="49">
      <t>しょうひんけん</t>
    </rPh>
    <rPh sb="50" eb="51">
      <t>まい</t>
    </rPh>
    <rPh sb="54" eb="55">
      <t>えん</t>
    </rPh>
    <rPh sb="58" eb="59">
      <t>ふん</t>
    </rPh>
    <rPh sb="62" eb="65">
      <t>しょうひんけん</t>
    </rPh>
    <rPh sb="66" eb="67">
      <t>まい</t>
    </rPh>
    <phoneticPr fontId="24" type="Hiragana"/>
  </si>
  <si>
    <t>商工会･商工会議所</t>
    <rPh sb="0" eb="3">
      <t>ショウコウカイ</t>
    </rPh>
    <rPh sb="4" eb="9">
      <t>ショウコウカイギショ</t>
    </rPh>
    <phoneticPr fontId="24"/>
  </si>
  <si>
    <t>長瀞町商工会
0494-66-0268</t>
    <rPh sb="0" eb="3">
      <t>ながとろまち</t>
    </rPh>
    <rPh sb="3" eb="6">
      <t>しょうこうかい</t>
    </rPh>
    <phoneticPr fontId="24" type="Hiragana"/>
  </si>
  <si>
    <t>小鹿野町</t>
    <rPh sb="0" eb="4">
      <t>オガノマチ</t>
    </rPh>
    <phoneticPr fontId="26"/>
  </si>
  <si>
    <t>心身障害者自動車等燃料費給付事業</t>
    <rPh sb="0" eb="2">
      <t>シンシン</t>
    </rPh>
    <rPh sb="2" eb="5">
      <t>ショウガイシャ</t>
    </rPh>
    <rPh sb="5" eb="8">
      <t>ジドウシャ</t>
    </rPh>
    <rPh sb="8" eb="9">
      <t>トウ</t>
    </rPh>
    <rPh sb="9" eb="12">
      <t>ネンリョウヒ</t>
    </rPh>
    <rPh sb="12" eb="14">
      <t>キュウフ</t>
    </rPh>
    <rPh sb="14" eb="16">
      <t>ジギョウ</t>
    </rPh>
    <phoneticPr fontId="26"/>
  </si>
  <si>
    <t>在宅の心身障害者が移動に要する自動車等の燃料費の一部を支給することにより経済的負担軽減と生活の利便を図る。１カ月あたり自動車３０ℓ、バイク５ℓを限度に使用した１ℓにつき５０円を支給。（自動車とバイクの重複支給はしない）</t>
  </si>
  <si>
    <t>市町村</t>
    <rPh sb="0" eb="3">
      <t>シチョウソン</t>
    </rPh>
    <phoneticPr fontId="26"/>
  </si>
  <si>
    <t>小鹿野町心身障害者自動車等燃料費給付要綱 (ogano.lg.jp)</t>
  </si>
  <si>
    <t>福祉課
0494-75-4109</t>
    <rPh sb="0" eb="3">
      <t>フクシカ</t>
    </rPh>
    <phoneticPr fontId="26"/>
  </si>
  <si>
    <t>福祉タクシー利用料金給付事業</t>
    <rPh sb="0" eb="2">
      <t>フクシ</t>
    </rPh>
    <rPh sb="6" eb="8">
      <t>リヨウ</t>
    </rPh>
    <rPh sb="8" eb="10">
      <t>リョウキン</t>
    </rPh>
    <rPh sb="10" eb="12">
      <t>キュウフ</t>
    </rPh>
    <rPh sb="12" eb="14">
      <t>ジギョウ</t>
    </rPh>
    <phoneticPr fontId="26"/>
  </si>
  <si>
    <t>在宅重度心身障害者にタクシー利用料金の一部を給付し、日常生活の利便を図る。初乗り運賃相当額利用券　年間28枚交付</t>
    <rPh sb="0" eb="2">
      <t>ザイタク</t>
    </rPh>
    <rPh sb="2" eb="4">
      <t>ジュウド</t>
    </rPh>
    <rPh sb="4" eb="6">
      <t>シンシン</t>
    </rPh>
    <rPh sb="6" eb="9">
      <t>ショウガイシャ</t>
    </rPh>
    <rPh sb="14" eb="16">
      <t>リヨウ</t>
    </rPh>
    <rPh sb="16" eb="18">
      <t>リョウキン</t>
    </rPh>
    <rPh sb="19" eb="21">
      <t>イチブ</t>
    </rPh>
    <rPh sb="22" eb="24">
      <t>キュウフ</t>
    </rPh>
    <rPh sb="26" eb="28">
      <t>ニチジョウ</t>
    </rPh>
    <rPh sb="28" eb="30">
      <t>セイカツ</t>
    </rPh>
    <rPh sb="31" eb="33">
      <t>リベン</t>
    </rPh>
    <rPh sb="34" eb="35">
      <t>ハカ</t>
    </rPh>
    <rPh sb="37" eb="39">
      <t>ハツノ</t>
    </rPh>
    <rPh sb="40" eb="42">
      <t>ウンチン</t>
    </rPh>
    <rPh sb="42" eb="45">
      <t>ソウトウガク</t>
    </rPh>
    <rPh sb="45" eb="48">
      <t>リヨウケン</t>
    </rPh>
    <rPh sb="49" eb="51">
      <t>ネンカン</t>
    </rPh>
    <rPh sb="53" eb="54">
      <t>マイ</t>
    </rPh>
    <rPh sb="54" eb="56">
      <t>コウフ</t>
    </rPh>
    <phoneticPr fontId="30"/>
  </si>
  <si>
    <t>小鹿野町福祉タクシー利用料金助成事業実施要綱 (ogano.lg.jp)</t>
  </si>
  <si>
    <t>小鹿野町高齢者等バス優待乗車事業</t>
  </si>
  <si>
    <t>77歳以上又は身体障害者手帳・療育手帳・精神障害者保健福祉手帳の所持者について、小鹿野町高齢者バス優待乗車券又は障害者手帳等を提示することで町営バス、西武観光バスの一部路線、小鹿野町乗合タクシーが無料又は半額。</t>
    <rPh sb="5" eb="6">
      <t>マタ</t>
    </rPh>
    <rPh sb="54" eb="55">
      <t>マタ</t>
    </rPh>
    <rPh sb="56" eb="59">
      <t>ショウガイシャ</t>
    </rPh>
    <rPh sb="59" eb="61">
      <t>テチョウ</t>
    </rPh>
    <rPh sb="61" eb="62">
      <t>ナド</t>
    </rPh>
    <rPh sb="63" eb="65">
      <t>テイジ</t>
    </rPh>
    <rPh sb="70" eb="72">
      <t>チョウエイ</t>
    </rPh>
    <rPh sb="75" eb="77">
      <t>セイブ</t>
    </rPh>
    <rPh sb="77" eb="79">
      <t>カンコウ</t>
    </rPh>
    <rPh sb="82" eb="84">
      <t>イチブ</t>
    </rPh>
    <rPh sb="84" eb="86">
      <t>ロセン</t>
    </rPh>
    <rPh sb="87" eb="91">
      <t>オガノマチ</t>
    </rPh>
    <rPh sb="91" eb="93">
      <t>ノリアイ</t>
    </rPh>
    <rPh sb="98" eb="100">
      <t>ムリョウ</t>
    </rPh>
    <rPh sb="100" eb="101">
      <t>マタ</t>
    </rPh>
    <rPh sb="102" eb="104">
      <t>ハンガク</t>
    </rPh>
    <phoneticPr fontId="26"/>
  </si>
  <si>
    <t>小鹿野町高齢者等バス優待乗車事業実施要綱（ogano.lg.jp）</t>
  </si>
  <si>
    <t>まちづくり観光課
0494-75-5060</t>
    <rPh sb="5" eb="7">
      <t>カンコウ</t>
    </rPh>
    <rPh sb="7" eb="8">
      <t>カ</t>
    </rPh>
    <phoneticPr fontId="26"/>
  </si>
  <si>
    <t>小鹿野町乗合タクシー</t>
    <rPh sb="0" eb="4">
      <t>オガノマチ</t>
    </rPh>
    <rPh sb="4" eb="6">
      <t>ノリアイ</t>
    </rPh>
    <phoneticPr fontId="26"/>
  </si>
  <si>
    <t>公共交通機関の空白地域における生活交通手段の確保を図るため、利用者登録をしている人が申込みを行い、指定した運行区域内で利用可能。</t>
    <rPh sb="30" eb="33">
      <t>リヨウシャ</t>
    </rPh>
    <rPh sb="33" eb="35">
      <t>トウロク</t>
    </rPh>
    <rPh sb="40" eb="41">
      <t>ヒト</t>
    </rPh>
    <rPh sb="42" eb="44">
      <t>モウシコ</t>
    </rPh>
    <rPh sb="46" eb="47">
      <t>オコナ</t>
    </rPh>
    <rPh sb="49" eb="51">
      <t>シテイ</t>
    </rPh>
    <rPh sb="53" eb="55">
      <t>ウンコウ</t>
    </rPh>
    <rPh sb="55" eb="58">
      <t>クイキナイ</t>
    </rPh>
    <rPh sb="59" eb="61">
      <t>リヨウ</t>
    </rPh>
    <rPh sb="61" eb="63">
      <t>カノウ</t>
    </rPh>
    <phoneticPr fontId="26"/>
  </si>
  <si>
    <t>町営バス＆乗合タクシー（ogano.lg.jp）</t>
  </si>
  <si>
    <t>福祉有償運送事業（ハッピー・パートナー）</t>
  </si>
  <si>
    <t>介護保険法の要支援・要介護認定を受けている方および身体障害者手帳をお持ちの方、その他肢体不自由、内部障がい、精神障がい、知的障がいその他障がいを有する方で、単独では移動することが困難であると認められ、公共交通機関を利用することが困難な方が対象。</t>
    <rPh sb="119" eb="121">
      <t>タイショウ</t>
    </rPh>
    <phoneticPr fontId="26"/>
  </si>
  <si>
    <t>社会福祉法人　小鹿野町社会福祉協議会</t>
    <rPh sb="0" eb="2">
      <t>シャカイ</t>
    </rPh>
    <rPh sb="2" eb="4">
      <t>フクシ</t>
    </rPh>
    <rPh sb="4" eb="6">
      <t>ホウジン</t>
    </rPh>
    <rPh sb="7" eb="11">
      <t>オガノマチ</t>
    </rPh>
    <rPh sb="11" eb="13">
      <t>シャカイ</t>
    </rPh>
    <rPh sb="13" eb="15">
      <t>フクシ</t>
    </rPh>
    <rPh sb="15" eb="18">
      <t>キョウギカイ</t>
    </rPh>
    <phoneticPr fontId="26"/>
  </si>
  <si>
    <t>福祉有償運送事業（ハッピー・パートナー）（ogano-syakyo.or.jp）</t>
  </si>
  <si>
    <t>社会福祉法人　
小鹿野町社会福祉協議会
0494-75-4181</t>
    <rPh sb="0" eb="2">
      <t>シャカイ</t>
    </rPh>
    <rPh sb="2" eb="4">
      <t>フクシ</t>
    </rPh>
    <rPh sb="4" eb="6">
      <t>ホウジン</t>
    </rPh>
    <rPh sb="8" eb="12">
      <t>オガノマチ</t>
    </rPh>
    <rPh sb="12" eb="14">
      <t>シャカイ</t>
    </rPh>
    <rPh sb="14" eb="16">
      <t>フクシ</t>
    </rPh>
    <rPh sb="16" eb="19">
      <t>キョウギカイ</t>
    </rPh>
    <phoneticPr fontId="26"/>
  </si>
  <si>
    <t>東秩父村</t>
  </si>
  <si>
    <t>重度心身障害者福祉タクシー利用料金助成事業・自動車等燃料費助成事業</t>
  </si>
  <si>
    <t>【福祉タクシー券】22
【燃料費助成】648</t>
  </si>
  <si>
    <t>【福祉タクシー券】と【燃料費助成】はどちらか片方のみ選択制</t>
  </si>
  <si>
    <t>重度心身障害者に対し、福祉タクシー利用券を配布し、または、自動車の燃料費の一部を助成することにより、重度心障害者の日常生活の利便を図る。
【福祉タクシー利用券】
助成額：利用券１枚につき、初乗り運賃相当額
交付枚数：１月に３枚ずつ
【燃料費助成】
助成額：使用した燃料１リットル当たり６０円
上限額：１か月当たり、自動車は３０リットル、バイクは５リットルを上限とする。</t>
  </si>
  <si>
    <t>福祉タクシー券について
https://www.vill.higashichichibu.saitama.jp/soshiki/04/shogai-fukushi-taxi.html
燃料費助成について
https://www.vill.higashichichibu.saitama.jp/soshiki/04/shogai-nenryohi.html</t>
  </si>
  <si>
    <t>住民福祉課
0493-82-1226</t>
    <phoneticPr fontId="1"/>
  </si>
  <si>
    <t>在宅の心身障害児（者）またはその家族に対し、民間団体が提供する外出援助・ヘルパー派遣等のサービスに係る利用料</t>
  </si>
  <si>
    <t>在宅の心身障害児（者）またはその家族に対し、民間団体が提供する外出援助・ヘルパー派遣等のサービスに係る利用料の一部を補助する。
補助額：１時間当たりの利用者負担額から３００円を控除した額
上限額：年間１５０時間を限度とする。</t>
  </si>
  <si>
    <t>在宅の高齢者等で日常生活に支障のある者に対し、配食サービス事業を行うことにより、食生活の改善と健康の増進を図り、あわせて安否確認を行う。土日を除いた週５回以内とし、１日１食（昼食）を限度とする。利用者自己負担２５０円/１食あたり</t>
    <rPh sb="68" eb="70">
      <t>ドニチ</t>
    </rPh>
    <rPh sb="71" eb="72">
      <t>ノゾ</t>
    </rPh>
    <rPh sb="74" eb="75">
      <t>シュウ</t>
    </rPh>
    <rPh sb="76" eb="77">
      <t>カイ</t>
    </rPh>
    <rPh sb="77" eb="79">
      <t>イナイ</t>
    </rPh>
    <rPh sb="83" eb="84">
      <t>ニチ</t>
    </rPh>
    <rPh sb="85" eb="86">
      <t>ショク</t>
    </rPh>
    <rPh sb="87" eb="89">
      <t>チュウショク</t>
    </rPh>
    <rPh sb="91" eb="93">
      <t>ゲンド</t>
    </rPh>
    <rPh sb="110" eb="111">
      <t>ショク</t>
    </rPh>
    <phoneticPr fontId="26"/>
  </si>
  <si>
    <t>美里町</t>
    <rPh sb="0" eb="3">
      <t>ミサトマチ</t>
    </rPh>
    <phoneticPr fontId="24"/>
  </si>
  <si>
    <t>美里町タクシー利用料金補助事業</t>
    <rPh sb="0" eb="3">
      <t>ミサトマチ</t>
    </rPh>
    <rPh sb="7" eb="9">
      <t>リヨウ</t>
    </rPh>
    <rPh sb="9" eb="11">
      <t>リョウキン</t>
    </rPh>
    <rPh sb="11" eb="13">
      <t>ホジョ</t>
    </rPh>
    <rPh sb="13" eb="15">
      <t>ジギョウ</t>
    </rPh>
    <phoneticPr fontId="24"/>
  </si>
  <si>
    <t>４０歳以上で自動車運転免許証を持っていない方などを対象に、タクシー利用料金を補助し、利用者の外出の機会を増やし、社会参加の促進を図る。一人当たりの補助限度額は45,000円（500円券×90枚）</t>
    <rPh sb="2" eb="3">
      <t>サイ</t>
    </rPh>
    <rPh sb="3" eb="5">
      <t>イジョウ</t>
    </rPh>
    <rPh sb="6" eb="9">
      <t>ジドウシャ</t>
    </rPh>
    <rPh sb="9" eb="11">
      <t>ウンテン</t>
    </rPh>
    <rPh sb="11" eb="14">
      <t>メンキョショウ</t>
    </rPh>
    <rPh sb="15" eb="16">
      <t>モ</t>
    </rPh>
    <rPh sb="21" eb="22">
      <t>カタ</t>
    </rPh>
    <rPh sb="25" eb="27">
      <t>タイショウ</t>
    </rPh>
    <rPh sb="33" eb="35">
      <t>リヨウ</t>
    </rPh>
    <rPh sb="35" eb="37">
      <t>リョウキン</t>
    </rPh>
    <rPh sb="38" eb="40">
      <t>ホジョ</t>
    </rPh>
    <rPh sb="42" eb="45">
      <t>リヨウシャ</t>
    </rPh>
    <rPh sb="46" eb="48">
      <t>ガイシュツ</t>
    </rPh>
    <rPh sb="49" eb="51">
      <t>キカイ</t>
    </rPh>
    <rPh sb="52" eb="53">
      <t>フ</t>
    </rPh>
    <rPh sb="56" eb="58">
      <t>シャカイ</t>
    </rPh>
    <rPh sb="58" eb="60">
      <t>サンカ</t>
    </rPh>
    <rPh sb="61" eb="63">
      <t>ソクシン</t>
    </rPh>
    <rPh sb="64" eb="65">
      <t>ハカ</t>
    </rPh>
    <rPh sb="67" eb="69">
      <t>ヒトリ</t>
    </rPh>
    <rPh sb="69" eb="70">
      <t>ア</t>
    </rPh>
    <rPh sb="73" eb="75">
      <t>ホジョ</t>
    </rPh>
    <rPh sb="75" eb="77">
      <t>ゲンド</t>
    </rPh>
    <rPh sb="77" eb="78">
      <t>ガク</t>
    </rPh>
    <rPh sb="85" eb="86">
      <t>エン</t>
    </rPh>
    <rPh sb="90" eb="91">
      <t>エン</t>
    </rPh>
    <rPh sb="91" eb="92">
      <t>ケン</t>
    </rPh>
    <rPh sb="95" eb="96">
      <t>マイ</t>
    </rPh>
    <phoneticPr fontId="24"/>
  </si>
  <si>
    <t>介護福祉課 社会福祉係
0495-76-5132</t>
    <rPh sb="0" eb="2">
      <t>カイゴ</t>
    </rPh>
    <rPh sb="2" eb="4">
      <t>フクシ</t>
    </rPh>
    <rPh sb="4" eb="5">
      <t>カ</t>
    </rPh>
    <rPh sb="6" eb="8">
      <t>シャカイ</t>
    </rPh>
    <rPh sb="8" eb="10">
      <t>フクシ</t>
    </rPh>
    <rPh sb="10" eb="11">
      <t>カカリ</t>
    </rPh>
    <phoneticPr fontId="24"/>
  </si>
  <si>
    <t>地域支え合い事業</t>
    <rPh sb="0" eb="2">
      <t>チイキ</t>
    </rPh>
    <rPh sb="2" eb="3">
      <t>ササ</t>
    </rPh>
    <rPh sb="4" eb="5">
      <t>ア</t>
    </rPh>
    <rPh sb="6" eb="8">
      <t>ジギョウ</t>
    </rPh>
    <phoneticPr fontId="30"/>
  </si>
  <si>
    <t>困りごと支援</t>
    <rPh sb="0" eb="1">
      <t>コマ</t>
    </rPh>
    <rPh sb="4" eb="6">
      <t>シエン</t>
    </rPh>
    <phoneticPr fontId="3"/>
  </si>
  <si>
    <t>高齢者対策と地域のコミュニティの再生を目的とし、高齢者のちょっとした困りごとを登録ボランティアが低料金でお手伝いする事業。</t>
    <rPh sb="0" eb="3">
      <t>コウレイシャ</t>
    </rPh>
    <rPh sb="3" eb="5">
      <t>タイサク</t>
    </rPh>
    <rPh sb="6" eb="8">
      <t>チイキ</t>
    </rPh>
    <rPh sb="16" eb="18">
      <t>サイセイ</t>
    </rPh>
    <rPh sb="19" eb="21">
      <t>モクテキ</t>
    </rPh>
    <rPh sb="24" eb="27">
      <t>コウレイシャ</t>
    </rPh>
    <rPh sb="34" eb="35">
      <t>コマ</t>
    </rPh>
    <rPh sb="39" eb="41">
      <t>トウロク</t>
    </rPh>
    <rPh sb="48" eb="51">
      <t>テイリョウキン</t>
    </rPh>
    <rPh sb="53" eb="55">
      <t>テツダ</t>
    </rPh>
    <rPh sb="58" eb="60">
      <t>ジギョウ</t>
    </rPh>
    <phoneticPr fontId="30"/>
  </si>
  <si>
    <t>商工会・商工会議所</t>
    <rPh sb="0" eb="3">
      <t>ショウコウカイ</t>
    </rPh>
    <rPh sb="4" eb="6">
      <t>ショウコウ</t>
    </rPh>
    <rPh sb="6" eb="9">
      <t>カイギショ</t>
    </rPh>
    <phoneticPr fontId="3"/>
  </si>
  <si>
    <t>介護福祉課 介護高齢者係
0495-76-5132</t>
    <rPh sb="0" eb="2">
      <t>カイゴ</t>
    </rPh>
    <rPh sb="2" eb="5">
      <t>フクシカ</t>
    </rPh>
    <rPh sb="6" eb="8">
      <t>カイゴ</t>
    </rPh>
    <rPh sb="8" eb="11">
      <t>コウレイシャ</t>
    </rPh>
    <rPh sb="11" eb="12">
      <t>カカリ</t>
    </rPh>
    <phoneticPr fontId="24"/>
  </si>
  <si>
    <t>美里町重度心身障害者福祉タクシー利用料金助成事業</t>
  </si>
  <si>
    <t>重度心身障害者の社会参加を図るため、福祉タクシー券を発行し料金の一部を助成する。
【福祉タクシー券】初乗り相当額（1回につき2枚迄利用可能）を年間28枚交付。燃料費助成と併用不可。</t>
    <rPh sb="58" eb="59">
      <t>カイ</t>
    </rPh>
    <rPh sb="62" eb="65">
      <t>ニマイマデ</t>
    </rPh>
    <rPh sb="65" eb="69">
      <t>リヨウカノウ</t>
    </rPh>
    <phoneticPr fontId="32"/>
  </si>
  <si>
    <t>編集中</t>
    <rPh sb="0" eb="3">
      <t>ヘンシュウチュウ</t>
    </rPh>
    <phoneticPr fontId="32"/>
  </si>
  <si>
    <t>介護福祉課 障害福祉係
0495-76-5132</t>
    <rPh sb="0" eb="2">
      <t>カイゴ</t>
    </rPh>
    <rPh sb="2" eb="4">
      <t>フクシ</t>
    </rPh>
    <rPh sb="4" eb="5">
      <t>カ</t>
    </rPh>
    <rPh sb="6" eb="8">
      <t>ショウガイ</t>
    </rPh>
    <rPh sb="8" eb="10">
      <t>フクシ</t>
    </rPh>
    <rPh sb="10" eb="11">
      <t>カカリ</t>
    </rPh>
    <phoneticPr fontId="24"/>
  </si>
  <si>
    <t>美里町在宅重度心身障害者自動車等燃料費助成事業</t>
    <rPh sb="21" eb="23">
      <t>ジギョウ</t>
    </rPh>
    <phoneticPr fontId="24"/>
  </si>
  <si>
    <t>重度心身障害者が運転する自動車等の燃料費の一部を助成する。
自動車等の所有者は、同一世帯に属する二親等以内の親族が所有するものとする。
【自動車燃料費】自動車は1,000円/月、バイクは250円/月を限度とする。福祉タクシー券と併用不可。</t>
    <rPh sb="30" eb="33">
      <t>ジドウシャ</t>
    </rPh>
    <rPh sb="33" eb="34">
      <t>トウ</t>
    </rPh>
    <rPh sb="35" eb="37">
      <t>ショユウ</t>
    </rPh>
    <rPh sb="37" eb="38">
      <t>シャ</t>
    </rPh>
    <rPh sb="40" eb="42">
      <t>ドウイツ</t>
    </rPh>
    <rPh sb="42" eb="44">
      <t>セタイ</t>
    </rPh>
    <rPh sb="45" eb="46">
      <t>ゾク</t>
    </rPh>
    <rPh sb="48" eb="49">
      <t>ニ</t>
    </rPh>
    <rPh sb="49" eb="51">
      <t>シントウ</t>
    </rPh>
    <rPh sb="51" eb="53">
      <t>イナイ</t>
    </rPh>
    <rPh sb="54" eb="56">
      <t>シンゾク</t>
    </rPh>
    <rPh sb="57" eb="59">
      <t>ショユウ</t>
    </rPh>
    <phoneticPr fontId="32"/>
  </si>
  <si>
    <t>介護福祉課 障害福祉係
0495-76-5132</t>
    <rPh sb="0" eb="2">
      <t>カイゴ</t>
    </rPh>
    <rPh sb="6" eb="8">
      <t>ショウガイ</t>
    </rPh>
    <rPh sb="8" eb="10">
      <t>フクシ</t>
    </rPh>
    <rPh sb="10" eb="11">
      <t>ガカリ</t>
    </rPh>
    <phoneticPr fontId="24"/>
  </si>
  <si>
    <t>生活支援体制整備事業</t>
    <rPh sb="0" eb="2">
      <t>セイカツ</t>
    </rPh>
    <rPh sb="2" eb="4">
      <t>シエン</t>
    </rPh>
    <rPh sb="4" eb="6">
      <t>タイセイ</t>
    </rPh>
    <rPh sb="6" eb="8">
      <t>セイビ</t>
    </rPh>
    <rPh sb="8" eb="10">
      <t>ジギョウ</t>
    </rPh>
    <phoneticPr fontId="32"/>
  </si>
  <si>
    <t>買物弱者の支援と位置付けた事業ではないが、町が委託した生活支援コーディネーターを中心に、協議体での活動で買い物弱者等に民間事業者が実施する移動販売について調整している。</t>
    <rPh sb="21" eb="22">
      <t>マチ</t>
    </rPh>
    <rPh sb="44" eb="47">
      <t>キョウギタイ</t>
    </rPh>
    <rPh sb="49" eb="51">
      <t>カツドウ</t>
    </rPh>
    <rPh sb="55" eb="57">
      <t>ジャクシャ</t>
    </rPh>
    <rPh sb="59" eb="61">
      <t>ミンカン</t>
    </rPh>
    <phoneticPr fontId="32"/>
  </si>
  <si>
    <t>介護福祉課　包括支援係
0495-76-1325</t>
    <rPh sb="0" eb="5">
      <t>カイゴフクシカ</t>
    </rPh>
    <rPh sb="6" eb="8">
      <t>ホウカツ</t>
    </rPh>
    <rPh sb="8" eb="10">
      <t>シエン</t>
    </rPh>
    <rPh sb="10" eb="11">
      <t>カカリ</t>
    </rPh>
    <phoneticPr fontId="32"/>
  </si>
  <si>
    <t>神川町</t>
    <rPh sb="0" eb="3">
      <t>カミカワマチ</t>
    </rPh>
    <phoneticPr fontId="3"/>
  </si>
  <si>
    <t>外出支援タクシー利用料金補助事業</t>
  </si>
  <si>
    <t>【買物弱者の支援として位置付けた事業ではない】
運転免許証をお持ちでない65歳以上の方、または運転免許証をお持ちでない「在宅重度心身障害者福祉タクシー利用料金助成事業」の対象となる障害者手帳をお持ちの方に対し、日常生活に必要な外出の際のタクシー利用料金の一部を助成。
・助成内容：1枚当たり500円の利用券を年間72枚（6枚/月）または36枚（3枚/月）交付</t>
    <rPh sb="102" eb="103">
      <t>タイ</t>
    </rPh>
    <rPh sb="110" eb="112">
      <t>ヒツヨウ</t>
    </rPh>
    <rPh sb="113" eb="115">
      <t>ガイシュツ</t>
    </rPh>
    <rPh sb="116" eb="117">
      <t>サイ</t>
    </rPh>
    <rPh sb="122" eb="124">
      <t>リヨウ</t>
    </rPh>
    <rPh sb="124" eb="126">
      <t>リョウキン</t>
    </rPh>
    <rPh sb="127" eb="129">
      <t>イチブ</t>
    </rPh>
    <rPh sb="130" eb="132">
      <t>ジョセイ</t>
    </rPh>
    <rPh sb="135" eb="137">
      <t>ジョセイ</t>
    </rPh>
    <rPh sb="137" eb="139">
      <t>ナイヨウ</t>
    </rPh>
    <rPh sb="141" eb="142">
      <t>マイ</t>
    </rPh>
    <rPh sb="142" eb="143">
      <t>ア</t>
    </rPh>
    <rPh sb="148" eb="149">
      <t>エン</t>
    </rPh>
    <rPh sb="150" eb="152">
      <t>リヨウ</t>
    </rPh>
    <rPh sb="152" eb="153">
      <t>ケン</t>
    </rPh>
    <rPh sb="154" eb="156">
      <t>ネンカン</t>
    </rPh>
    <rPh sb="158" eb="159">
      <t>マイ</t>
    </rPh>
    <rPh sb="161" eb="162">
      <t>マイ</t>
    </rPh>
    <rPh sb="163" eb="164">
      <t>ツキ</t>
    </rPh>
    <rPh sb="170" eb="171">
      <t>マイ</t>
    </rPh>
    <rPh sb="173" eb="174">
      <t>マイ</t>
    </rPh>
    <rPh sb="175" eb="176">
      <t>ツキ</t>
    </rPh>
    <rPh sb="177" eb="179">
      <t>コウフ</t>
    </rPh>
    <phoneticPr fontId="24"/>
  </si>
  <si>
    <t>自治体
タクシー、バス事業者等</t>
    <rPh sb="0" eb="3">
      <t>ジチタイ</t>
    </rPh>
    <phoneticPr fontId="3"/>
  </si>
  <si>
    <t>町民福祉課
0495-77-2112</t>
    <rPh sb="0" eb="2">
      <t>チョウミン</t>
    </rPh>
    <rPh sb="2" eb="5">
      <t>フクシカ</t>
    </rPh>
    <phoneticPr fontId="24"/>
  </si>
  <si>
    <t>在宅重度心身障害者福祉タクシー利用料金助成事業</t>
  </si>
  <si>
    <t>【買物弱者の支援として位置付けた事業ではない】
在宅の重度心身障害者に対し、福祉タクシー利用料金の一部を助成。
・助成内容：1枚につき初乗り運賃相当額の利用券を、年間28枚（2枚/月）交付
※重度心身障害者自動車等燃料費助成事業との併用不可</t>
    <rPh sb="63" eb="64">
      <t>マイ</t>
    </rPh>
    <rPh sb="67" eb="69">
      <t>ハツノ</t>
    </rPh>
    <rPh sb="70" eb="72">
      <t>ウンチン</t>
    </rPh>
    <rPh sb="72" eb="74">
      <t>ソウトウ</t>
    </rPh>
    <rPh sb="74" eb="75">
      <t>ガク</t>
    </rPh>
    <rPh sb="81" eb="83">
      <t>ネンカン</t>
    </rPh>
    <rPh sb="85" eb="86">
      <t>マイ</t>
    </rPh>
    <rPh sb="88" eb="89">
      <t>マイ</t>
    </rPh>
    <rPh sb="90" eb="91">
      <t>ツキ</t>
    </rPh>
    <rPh sb="92" eb="94">
      <t>コウフ</t>
    </rPh>
    <rPh sb="116" eb="120">
      <t>ヘイヨウフカ</t>
    </rPh>
    <phoneticPr fontId="24"/>
  </si>
  <si>
    <t>重度心身障害者自動車等燃料費助成事業</t>
    <rPh sb="16" eb="18">
      <t>ジギョウ</t>
    </rPh>
    <phoneticPr fontId="24"/>
  </si>
  <si>
    <t>【買物弱者の支援として位置付けた事業ではない】
在宅の重度心身障害者に対し、日常生活において利用している自動車及びバイクの運行に係る燃料費の一部を助成。
・助成内容：1リットルあたり50円助成、1月あたり自動車20リットル又はバイク5リットルが限度
※在宅重度心身障害者福祉タクシー利用料金助成事業との併用不可</t>
    <rPh sb="35" eb="36">
      <t>タイ</t>
    </rPh>
    <rPh sb="78" eb="80">
      <t>ジョセイ</t>
    </rPh>
    <rPh sb="80" eb="82">
      <t>ナイヨウ</t>
    </rPh>
    <rPh sb="93" eb="94">
      <t>エン</t>
    </rPh>
    <rPh sb="94" eb="96">
      <t>ジョセイ</t>
    </rPh>
    <rPh sb="98" eb="99">
      <t>ツキ</t>
    </rPh>
    <rPh sb="102" eb="105">
      <t>ジドウシャ</t>
    </rPh>
    <rPh sb="111" eb="112">
      <t>マタ</t>
    </rPh>
    <rPh sb="122" eb="124">
      <t>ゲンド</t>
    </rPh>
    <rPh sb="151" eb="153">
      <t>ヘイヨウ</t>
    </rPh>
    <rPh sb="153" eb="155">
      <t>フカ</t>
    </rPh>
    <phoneticPr fontId="24"/>
  </si>
  <si>
    <t>みんなで支え合いサービス事業</t>
    <rPh sb="4" eb="5">
      <t>ササ</t>
    </rPh>
    <rPh sb="6" eb="7">
      <t>ア</t>
    </rPh>
    <rPh sb="12" eb="14">
      <t>ジギョウ</t>
    </rPh>
    <phoneticPr fontId="3"/>
  </si>
  <si>
    <t>地域福祉事業</t>
    <rPh sb="0" eb="2">
      <t>チイキ</t>
    </rPh>
    <rPh sb="2" eb="4">
      <t>フクシ</t>
    </rPh>
    <rPh sb="4" eb="6">
      <t>ジギョウ</t>
    </rPh>
    <phoneticPr fontId="3"/>
  </si>
  <si>
    <t>【買物弱者の支援として位置付けた事業ではない】
地域のボランティア（協力会員）から、支援の必要な高齢者等（利用会員）が簡単な調理や買い物代行などの支援を受けることができるサービス事業。
・利用料：１時間500円（商工会が発行する商品券）</t>
    <rPh sb="24" eb="26">
      <t>チイキ</t>
    </rPh>
    <rPh sb="34" eb="36">
      <t>キョウリョク</t>
    </rPh>
    <rPh sb="36" eb="38">
      <t>カイイン</t>
    </rPh>
    <rPh sb="42" eb="44">
      <t>シエン</t>
    </rPh>
    <rPh sb="45" eb="47">
      <t>ヒツヨウ</t>
    </rPh>
    <rPh sb="48" eb="51">
      <t>コウレイシャ</t>
    </rPh>
    <rPh sb="51" eb="52">
      <t>トウ</t>
    </rPh>
    <rPh sb="53" eb="55">
      <t>リヨウ</t>
    </rPh>
    <rPh sb="55" eb="57">
      <t>カイイン</t>
    </rPh>
    <rPh sb="59" eb="61">
      <t>カンタン</t>
    </rPh>
    <rPh sb="62" eb="64">
      <t>チョウリ</t>
    </rPh>
    <rPh sb="65" eb="66">
      <t>カ</t>
    </rPh>
    <rPh sb="67" eb="68">
      <t>モノ</t>
    </rPh>
    <rPh sb="68" eb="70">
      <t>ダイコウ</t>
    </rPh>
    <rPh sb="73" eb="75">
      <t>シエン</t>
    </rPh>
    <rPh sb="76" eb="77">
      <t>ウ</t>
    </rPh>
    <rPh sb="89" eb="91">
      <t>ジギョウ</t>
    </rPh>
    <rPh sb="94" eb="97">
      <t>リヨウリョウ</t>
    </rPh>
    <rPh sb="99" eb="101">
      <t>ジカン</t>
    </rPh>
    <rPh sb="104" eb="105">
      <t>エン</t>
    </rPh>
    <rPh sb="106" eb="109">
      <t>ショウコウカイ</t>
    </rPh>
    <rPh sb="110" eb="112">
      <t>ハッコウ</t>
    </rPh>
    <rPh sb="114" eb="117">
      <t>ショウヒンケン</t>
    </rPh>
    <phoneticPr fontId="3"/>
  </si>
  <si>
    <t>上里町</t>
    <rPh sb="0" eb="3">
      <t>カミサトマチ</t>
    </rPh>
    <phoneticPr fontId="24"/>
  </si>
  <si>
    <t>高齢者お出かけサポート助成事業</t>
  </si>
  <si>
    <t>要介護認定を受けた高齢者の外出支援及び社会参加を促進するため、免許を持たない高齢世帯の高齢者に、タクシー利用券を発行し料金の一部を助成する。
【タクシー利用券】初乗り相当額を年間２8枚交付。福祉タクシー券との併用不可</t>
    <rPh sb="0" eb="1">
      <t>ヨウ</t>
    </rPh>
    <rPh sb="1" eb="3">
      <t>カイゴ</t>
    </rPh>
    <rPh sb="3" eb="5">
      <t>ニンテイ</t>
    </rPh>
    <rPh sb="6" eb="7">
      <t>ウ</t>
    </rPh>
    <rPh sb="31" eb="33">
      <t>メンキョ</t>
    </rPh>
    <rPh sb="34" eb="35">
      <t>モ</t>
    </rPh>
    <rPh sb="38" eb="40">
      <t>コウレイ</t>
    </rPh>
    <rPh sb="40" eb="42">
      <t>セタイ</t>
    </rPh>
    <rPh sb="43" eb="46">
      <t>コウレイシャ</t>
    </rPh>
    <rPh sb="52" eb="54">
      <t>リヨウ</t>
    </rPh>
    <rPh sb="54" eb="55">
      <t>ケン</t>
    </rPh>
    <rPh sb="56" eb="58">
      <t>ハッコウ</t>
    </rPh>
    <rPh sb="59" eb="61">
      <t>リョウキン</t>
    </rPh>
    <rPh sb="62" eb="64">
      <t>イチブ</t>
    </rPh>
    <rPh sb="65" eb="67">
      <t>ジョセイ</t>
    </rPh>
    <rPh sb="76" eb="78">
      <t>リヨウ</t>
    </rPh>
    <rPh sb="78" eb="79">
      <t>ケン</t>
    </rPh>
    <rPh sb="80" eb="82">
      <t>ハツノ</t>
    </rPh>
    <rPh sb="83" eb="85">
      <t>ソウトウ</t>
    </rPh>
    <rPh sb="85" eb="86">
      <t>ガク</t>
    </rPh>
    <rPh sb="87" eb="89">
      <t>ネンカン</t>
    </rPh>
    <rPh sb="91" eb="92">
      <t>マイ</t>
    </rPh>
    <rPh sb="92" eb="94">
      <t>コウフ</t>
    </rPh>
    <rPh sb="95" eb="97">
      <t>フクシ</t>
    </rPh>
    <rPh sb="101" eb="102">
      <t>ケン</t>
    </rPh>
    <rPh sb="104" eb="106">
      <t>ヘイヨウ</t>
    </rPh>
    <rPh sb="106" eb="108">
      <t>フカ</t>
    </rPh>
    <phoneticPr fontId="26"/>
  </si>
  <si>
    <t>高齢者いきいき課
0495-35-1243</t>
    <rPh sb="0" eb="2">
      <t>コウレイ</t>
    </rPh>
    <rPh sb="2" eb="3">
      <t>シャ</t>
    </rPh>
    <rPh sb="7" eb="8">
      <t>カ</t>
    </rPh>
    <phoneticPr fontId="26"/>
  </si>
  <si>
    <t>地域支え会活動支援事業</t>
    <rPh sb="0" eb="2">
      <t>チイキ</t>
    </rPh>
    <rPh sb="2" eb="3">
      <t>ササ</t>
    </rPh>
    <rPh sb="4" eb="5">
      <t>カイ</t>
    </rPh>
    <rPh sb="5" eb="7">
      <t>カツドウ</t>
    </rPh>
    <rPh sb="7" eb="9">
      <t>シエン</t>
    </rPh>
    <rPh sb="9" eb="11">
      <t>ジギョウ</t>
    </rPh>
    <phoneticPr fontId="26"/>
  </si>
  <si>
    <t>生活支援体制整備として、社会福祉協議会に委託し組織の支援などを実施。
＊現時点で買い物の困りごとはないが、困りごととして相談された際は対応の検討を行う。</t>
  </si>
  <si>
    <t>上里町</t>
    <rPh sb="0" eb="3">
      <t>カミサトマチ</t>
    </rPh>
    <phoneticPr fontId="3"/>
  </si>
  <si>
    <t>高齢者の見守りを兼ねた移動スーパー</t>
  </si>
  <si>
    <t>町と株式会社カスミと「地域の見守りと買い物支援活動推進に関する協定」を締結し、近隣にスーパーがない「買い物空白地域」に生鮮食品等を載せた移動スーパーが週１回運行し販売を行う。
生活支援体制整備の一環として社会福祉協議会に委託し販売場所の選定や見直しなどの支援を実施している。</t>
    <rPh sb="0" eb="1">
      <t>マチ</t>
    </rPh>
    <rPh sb="2" eb="6">
      <t>カブシキガイシャ</t>
    </rPh>
    <rPh sb="35" eb="37">
      <t>テイケツ</t>
    </rPh>
    <rPh sb="39" eb="41">
      <t>キンリン</t>
    </rPh>
    <rPh sb="88" eb="90">
      <t>セイカツ</t>
    </rPh>
    <rPh sb="90" eb="92">
      <t>シエン</t>
    </rPh>
    <rPh sb="92" eb="94">
      <t>タイセイ</t>
    </rPh>
    <rPh sb="94" eb="96">
      <t>セイビ</t>
    </rPh>
    <rPh sb="97" eb="99">
      <t>イッカン</t>
    </rPh>
    <rPh sb="102" eb="104">
      <t>シャカイ</t>
    </rPh>
    <rPh sb="104" eb="106">
      <t>フクシ</t>
    </rPh>
    <rPh sb="106" eb="109">
      <t>キョウギカイ</t>
    </rPh>
    <rPh sb="110" eb="112">
      <t>イタク</t>
    </rPh>
    <rPh sb="113" eb="115">
      <t>ハンバイ</t>
    </rPh>
    <rPh sb="115" eb="117">
      <t>バショ</t>
    </rPh>
    <rPh sb="118" eb="120">
      <t>センテイ</t>
    </rPh>
    <rPh sb="121" eb="123">
      <t>ミナオ</t>
    </rPh>
    <rPh sb="127" eb="129">
      <t>シエン</t>
    </rPh>
    <rPh sb="130" eb="132">
      <t>ジッシ</t>
    </rPh>
    <phoneticPr fontId="3"/>
  </si>
  <si>
    <t>高齢者等支え合いサービス事業</t>
    <rPh sb="0" eb="3">
      <t>コウレイシャ</t>
    </rPh>
    <rPh sb="3" eb="4">
      <t>トウ</t>
    </rPh>
    <rPh sb="4" eb="5">
      <t>ササ</t>
    </rPh>
    <rPh sb="6" eb="7">
      <t>ア</t>
    </rPh>
    <rPh sb="12" eb="14">
      <t>ジギョウ</t>
    </rPh>
    <phoneticPr fontId="24"/>
  </si>
  <si>
    <t>生活支援</t>
    <rPh sb="0" eb="2">
      <t>セイカツ</t>
    </rPh>
    <rPh sb="2" eb="4">
      <t>シエン</t>
    </rPh>
    <phoneticPr fontId="3"/>
  </si>
  <si>
    <t>ひとり暮らし高齢者等の生活支援をボランティアが行い、謝礼を商工会商品券で受け取る「高齢者等生活応援隊」を社会福祉協議会に委託して実施。</t>
    <rPh sb="3" eb="4">
      <t>グ</t>
    </rPh>
    <rPh sb="6" eb="9">
      <t>コウレイシャ</t>
    </rPh>
    <rPh sb="9" eb="10">
      <t>トウ</t>
    </rPh>
    <rPh sb="11" eb="13">
      <t>セイカツ</t>
    </rPh>
    <rPh sb="13" eb="15">
      <t>シエン</t>
    </rPh>
    <rPh sb="23" eb="24">
      <t>オコナ</t>
    </rPh>
    <rPh sb="26" eb="28">
      <t>シャレイ</t>
    </rPh>
    <rPh sb="29" eb="32">
      <t>ショウコウカイ</t>
    </rPh>
    <rPh sb="32" eb="35">
      <t>ショウヒンケン</t>
    </rPh>
    <rPh sb="36" eb="37">
      <t>ウ</t>
    </rPh>
    <rPh sb="38" eb="39">
      <t>ト</t>
    </rPh>
    <rPh sb="41" eb="44">
      <t>コウレイシャ</t>
    </rPh>
    <rPh sb="44" eb="45">
      <t>トウ</t>
    </rPh>
    <rPh sb="45" eb="47">
      <t>セイカツ</t>
    </rPh>
    <rPh sb="47" eb="50">
      <t>オウエンタイ</t>
    </rPh>
    <rPh sb="52" eb="54">
      <t>シャカイ</t>
    </rPh>
    <rPh sb="54" eb="56">
      <t>フクシ</t>
    </rPh>
    <rPh sb="56" eb="59">
      <t>キョウギカイ</t>
    </rPh>
    <rPh sb="60" eb="62">
      <t>イタク</t>
    </rPh>
    <rPh sb="64" eb="66">
      <t>ジッシ</t>
    </rPh>
    <phoneticPr fontId="29"/>
  </si>
  <si>
    <t>社会福祉協議会</t>
    <rPh sb="0" eb="2">
      <t>シャカイ</t>
    </rPh>
    <rPh sb="2" eb="4">
      <t>フクシ</t>
    </rPh>
    <rPh sb="4" eb="7">
      <t>キョウギカイ</t>
    </rPh>
    <phoneticPr fontId="35"/>
  </si>
  <si>
    <t>町民福祉課
0495-35-1224</t>
    <rPh sb="0" eb="2">
      <t>チョウミン</t>
    </rPh>
    <rPh sb="2" eb="5">
      <t>フクシカ</t>
    </rPh>
    <phoneticPr fontId="24"/>
  </si>
  <si>
    <t>重度心身障害者福祉タクシー利用料金助成事業</t>
    <rPh sb="0" eb="2">
      <t>ジュウド</t>
    </rPh>
    <rPh sb="2" eb="4">
      <t>シンシン</t>
    </rPh>
    <rPh sb="4" eb="7">
      <t>ショウガイシャ</t>
    </rPh>
    <rPh sb="13" eb="15">
      <t>リヨウ</t>
    </rPh>
    <rPh sb="15" eb="17">
      <t>リョウキン</t>
    </rPh>
    <rPh sb="17" eb="19">
      <t>ジョセイ</t>
    </rPh>
    <rPh sb="19" eb="21">
      <t>ジギョウ</t>
    </rPh>
    <phoneticPr fontId="24"/>
  </si>
  <si>
    <t>重度心身障害者の社会参加を図るため、福祉タクシー券を発行し料金の一部を助成する。
【福祉タクシー券】初乗り相当額を年間28枚交付。燃料費助成と併用不可。</t>
    <rPh sb="0" eb="2">
      <t>ジュウド</t>
    </rPh>
    <rPh sb="2" eb="4">
      <t>シンシン</t>
    </rPh>
    <rPh sb="4" eb="7">
      <t>ショウガイシャ</t>
    </rPh>
    <rPh sb="8" eb="10">
      <t>シャカイ</t>
    </rPh>
    <rPh sb="10" eb="12">
      <t>サンカ</t>
    </rPh>
    <rPh sb="13" eb="14">
      <t>ハカ</t>
    </rPh>
    <rPh sb="18" eb="20">
      <t>フクシ</t>
    </rPh>
    <rPh sb="24" eb="25">
      <t>ケン</t>
    </rPh>
    <rPh sb="26" eb="28">
      <t>ハッコウ</t>
    </rPh>
    <rPh sb="29" eb="31">
      <t>リョウキン</t>
    </rPh>
    <rPh sb="32" eb="34">
      <t>イチブ</t>
    </rPh>
    <rPh sb="35" eb="37">
      <t>ジョセイ</t>
    </rPh>
    <rPh sb="42" eb="44">
      <t>フクシ</t>
    </rPh>
    <rPh sb="48" eb="49">
      <t>ケン</t>
    </rPh>
    <rPh sb="50" eb="52">
      <t>ハツノ</t>
    </rPh>
    <rPh sb="53" eb="56">
      <t>ソウトウガク</t>
    </rPh>
    <rPh sb="57" eb="59">
      <t>ネンカン</t>
    </rPh>
    <rPh sb="61" eb="62">
      <t>マイ</t>
    </rPh>
    <rPh sb="62" eb="64">
      <t>コウフ</t>
    </rPh>
    <rPh sb="65" eb="68">
      <t>ネンリョウヒ</t>
    </rPh>
    <rPh sb="68" eb="70">
      <t>ジョセイ</t>
    </rPh>
    <rPh sb="71" eb="73">
      <t>ヘイヨウ</t>
    </rPh>
    <rPh sb="73" eb="75">
      <t>フカ</t>
    </rPh>
    <phoneticPr fontId="29"/>
  </si>
  <si>
    <t>上里町</t>
    <rPh sb="0" eb="3">
      <t>カミサトマチ</t>
    </rPh>
    <phoneticPr fontId="35"/>
  </si>
  <si>
    <t>町民福祉課
0495-35-1224</t>
  </si>
  <si>
    <t>重度心身障害者自動車等燃料費助成事業</t>
  </si>
  <si>
    <t>重度心身障害者が自ら所有し、運転する自動車等の燃料費の一部を助成する。
【自動車燃料費】自動車は1,000円/月、バイクは250円/月を限度とする。福祉タクシー券と併用不可。</t>
    <rPh sb="0" eb="2">
      <t>ジュウド</t>
    </rPh>
    <rPh sb="2" eb="4">
      <t>シンシン</t>
    </rPh>
    <rPh sb="4" eb="7">
      <t>ショウガイシャ</t>
    </rPh>
    <rPh sb="8" eb="9">
      <t>ミズカ</t>
    </rPh>
    <rPh sb="10" eb="12">
      <t>ショユウ</t>
    </rPh>
    <rPh sb="14" eb="16">
      <t>ウンテン</t>
    </rPh>
    <rPh sb="18" eb="21">
      <t>ジドウシャ</t>
    </rPh>
    <rPh sb="21" eb="22">
      <t>トウ</t>
    </rPh>
    <rPh sb="23" eb="26">
      <t>ネンリョウヒ</t>
    </rPh>
    <rPh sb="27" eb="29">
      <t>イチブ</t>
    </rPh>
    <rPh sb="30" eb="32">
      <t>ジョセイ</t>
    </rPh>
    <rPh sb="37" eb="40">
      <t>ジドウシャ</t>
    </rPh>
    <rPh sb="40" eb="43">
      <t>ネンリョウヒ</t>
    </rPh>
    <rPh sb="44" eb="47">
      <t>ジドウシャ</t>
    </rPh>
    <rPh sb="53" eb="54">
      <t>エン</t>
    </rPh>
    <rPh sb="55" eb="56">
      <t>ツキ</t>
    </rPh>
    <rPh sb="64" eb="65">
      <t>エン</t>
    </rPh>
    <rPh sb="66" eb="67">
      <t>ツキ</t>
    </rPh>
    <rPh sb="68" eb="70">
      <t>ゲンド</t>
    </rPh>
    <rPh sb="74" eb="76">
      <t>フクシ</t>
    </rPh>
    <rPh sb="80" eb="81">
      <t>ケン</t>
    </rPh>
    <rPh sb="82" eb="84">
      <t>ヘイヨウ</t>
    </rPh>
    <rPh sb="84" eb="86">
      <t>フカ</t>
    </rPh>
    <phoneticPr fontId="29"/>
  </si>
  <si>
    <t>埼玉県</t>
    <rPh sb="0" eb="3">
      <t>サイタマケン</t>
    </rPh>
    <phoneticPr fontId="32"/>
  </si>
  <si>
    <t>寄居町</t>
    <rPh sb="0" eb="3">
      <t>ヨリイマチ</t>
    </rPh>
    <phoneticPr fontId="32"/>
  </si>
  <si>
    <t>公共交通機関整備促進事業</t>
  </si>
  <si>
    <t>買い物弱者の支援と位置付けた事業ではないが、公共交通の利用に不便を感じている地域に対する移動支援策として、町の委託事業としてデマンドタクシー（通称：愛のりタクシー）を運行。
利用料金：300円（片道）</t>
  </si>
  <si>
    <t>事業者</t>
    <rPh sb="0" eb="3">
      <t>ジギョウシャ</t>
    </rPh>
    <phoneticPr fontId="32"/>
  </si>
  <si>
    <t>都市計画課
048-581-1357</t>
  </si>
  <si>
    <t>障害者に対する送迎、外出援助等のサービス</t>
  </si>
  <si>
    <t>障害児（者）の地域生活を支援するため、身近な場所において、障害者及びその家族の介護需要に応じて障害者に対する送迎、外出援助等のサービスを迅速かつ、柔軟に提供する。
利用料金：30分ごとに250円（利用券1枚必要）
利用時間：年間で最大150時間</t>
  </si>
  <si>
    <t>福祉課
048-581-7718</t>
  </si>
  <si>
    <t>重度心身障害者福祉タクシー利用料金助成事業</t>
  </si>
  <si>
    <t>重度心身障害者に対し、福祉タクシー利用料金の一部を助成することにより、重度心身障害者の日常生活の利便を図る。
助成額：利用券1枚につき、初乗り運賃相当額
交付枚数：1月につき3枚の割合</t>
  </si>
  <si>
    <t>高齢者福祉タクシー利用料金助成事業</t>
  </si>
  <si>
    <t>在宅の高齢者に対し、福祉タクシー利用料金の一部を助成することにより、高齢者の日常生活の利便と社会生活圏の拡大を図る。
助成額：利用券１枚につき、初乗り料金相当額。
交付枚数：１月につき３枚</t>
    <rPh sb="0" eb="2">
      <t>ザイタク</t>
    </rPh>
    <rPh sb="3" eb="6">
      <t>コウレイシャ</t>
    </rPh>
    <rPh sb="7" eb="8">
      <t>タイ</t>
    </rPh>
    <rPh sb="10" eb="12">
      <t>フクシ</t>
    </rPh>
    <rPh sb="16" eb="20">
      <t>リヨウリ</t>
    </rPh>
    <rPh sb="21" eb="23">
      <t>イチブ</t>
    </rPh>
    <rPh sb="24" eb="26">
      <t>ジョセイ</t>
    </rPh>
    <rPh sb="34" eb="37">
      <t>コウレイシャ</t>
    </rPh>
    <rPh sb="38" eb="42">
      <t>ニチジ</t>
    </rPh>
    <rPh sb="43" eb="45">
      <t>リベン</t>
    </rPh>
    <rPh sb="46" eb="51">
      <t>シャカイセ</t>
    </rPh>
    <rPh sb="52" eb="54">
      <t>カクダイ</t>
    </rPh>
    <rPh sb="55" eb="56">
      <t>ハカ</t>
    </rPh>
    <rPh sb="59" eb="61">
      <t>ジョセイ</t>
    </rPh>
    <rPh sb="61" eb="62">
      <t>ガク</t>
    </rPh>
    <rPh sb="63" eb="66">
      <t>リヨウケン</t>
    </rPh>
    <rPh sb="67" eb="68">
      <t>マイ</t>
    </rPh>
    <rPh sb="72" eb="74">
      <t>ハツノ</t>
    </rPh>
    <rPh sb="75" eb="77">
      <t>リョウキン</t>
    </rPh>
    <rPh sb="77" eb="80">
      <t>ソウト</t>
    </rPh>
    <rPh sb="82" eb="86">
      <t>コウフマ</t>
    </rPh>
    <rPh sb="88" eb="89">
      <t>ツキ</t>
    </rPh>
    <rPh sb="93" eb="94">
      <t>マイ</t>
    </rPh>
    <phoneticPr fontId="32"/>
  </si>
  <si>
    <t>よりいふれあいサービス</t>
  </si>
  <si>
    <t>高齢者、障害者、子育て世帯を対象に介護保険で保険適用とならないサービス内容や公的制度で対応できないケースへの有償ボランティアによる家事援助、買い物、通院などの外出付き添いサービスを実施</t>
    <rPh sb="0" eb="3">
      <t>コウレイシャ</t>
    </rPh>
    <rPh sb="4" eb="7">
      <t>ショウガイシャ</t>
    </rPh>
    <rPh sb="8" eb="10">
      <t>コソダ</t>
    </rPh>
    <rPh sb="11" eb="13">
      <t>セタイ</t>
    </rPh>
    <rPh sb="14" eb="16">
      <t>タイショウ</t>
    </rPh>
    <rPh sb="17" eb="19">
      <t>カイゴ</t>
    </rPh>
    <rPh sb="19" eb="21">
      <t>ホケン</t>
    </rPh>
    <rPh sb="22" eb="24">
      <t>ホケン</t>
    </rPh>
    <rPh sb="24" eb="26">
      <t>テキヨウ</t>
    </rPh>
    <rPh sb="35" eb="37">
      <t>ナイヨウ</t>
    </rPh>
    <rPh sb="38" eb="40">
      <t>コウテキ</t>
    </rPh>
    <rPh sb="40" eb="42">
      <t>セイド</t>
    </rPh>
    <rPh sb="43" eb="45">
      <t>タイオウ</t>
    </rPh>
    <rPh sb="54" eb="56">
      <t>ユウショウ</t>
    </rPh>
    <rPh sb="65" eb="67">
      <t>カジ</t>
    </rPh>
    <rPh sb="67" eb="69">
      <t>エンジョ</t>
    </rPh>
    <rPh sb="70" eb="71">
      <t>カ</t>
    </rPh>
    <rPh sb="72" eb="73">
      <t>モノ</t>
    </rPh>
    <rPh sb="74" eb="76">
      <t>ツウイン</t>
    </rPh>
    <rPh sb="79" eb="82">
      <t>ガイシュツツ</t>
    </rPh>
    <rPh sb="83" eb="84">
      <t>ソ</t>
    </rPh>
    <rPh sb="90" eb="92">
      <t>ジッシ</t>
    </rPh>
    <phoneticPr fontId="32"/>
  </si>
  <si>
    <t>社会福祉協議会</t>
    <rPh sb="0" eb="7">
      <t>シャカイフクシキョウギカイ</t>
    </rPh>
    <phoneticPr fontId="32"/>
  </si>
  <si>
    <t>寄居町社会福祉協議会
048-581-8523</t>
    <rPh sb="0" eb="3">
      <t>ヨリイマチ</t>
    </rPh>
    <rPh sb="3" eb="10">
      <t>シャカイフクシキョウギカイ</t>
    </rPh>
    <phoneticPr fontId="32"/>
  </si>
  <si>
    <t>寄居町よりそい事業</t>
    <rPh sb="0" eb="3">
      <t>ヨリイマチ</t>
    </rPh>
    <rPh sb="7" eb="9">
      <t>ジギョウ</t>
    </rPh>
    <phoneticPr fontId="32"/>
  </si>
  <si>
    <t>町と健康増進及び地域福祉の向上に関する連携協定書を締結した事業者が、公会堂等を移動販売車で定期的に巡回し、健康相談等できる体制等や、高齢者の見守りなど移動販売以外の付加価値を付けて実施する移動販売を実施する者に対して、移動販売車の購入及び改修費の合計額の１/２以内又は２００万円を上限に補助</t>
    <rPh sb="0" eb="1">
      <t>マチ</t>
    </rPh>
    <rPh sb="2" eb="4">
      <t>ケンコウ</t>
    </rPh>
    <rPh sb="4" eb="6">
      <t>ゾウシン</t>
    </rPh>
    <rPh sb="6" eb="7">
      <t>オヨ</t>
    </rPh>
    <rPh sb="8" eb="10">
      <t>チイキ</t>
    </rPh>
    <rPh sb="10" eb="12">
      <t>フクシ</t>
    </rPh>
    <rPh sb="13" eb="15">
      <t>コウジョウ</t>
    </rPh>
    <rPh sb="16" eb="17">
      <t>カン</t>
    </rPh>
    <rPh sb="19" eb="21">
      <t>レンケイ</t>
    </rPh>
    <rPh sb="21" eb="24">
      <t>キョウテイショ</t>
    </rPh>
    <rPh sb="25" eb="27">
      <t>テイケツ</t>
    </rPh>
    <rPh sb="29" eb="32">
      <t>ジギョウシャ</t>
    </rPh>
    <rPh sb="34" eb="37">
      <t>コウカイドウ</t>
    </rPh>
    <rPh sb="37" eb="38">
      <t>トウ</t>
    </rPh>
    <rPh sb="39" eb="41">
      <t>イドウ</t>
    </rPh>
    <rPh sb="41" eb="44">
      <t>ハンバイシャ</t>
    </rPh>
    <rPh sb="45" eb="48">
      <t>テイキテキ</t>
    </rPh>
    <rPh sb="49" eb="51">
      <t>ジュンカイ</t>
    </rPh>
    <rPh sb="53" eb="55">
      <t>ケンコウ</t>
    </rPh>
    <rPh sb="55" eb="57">
      <t>ソウダン</t>
    </rPh>
    <rPh sb="57" eb="58">
      <t>トウ</t>
    </rPh>
    <rPh sb="61" eb="63">
      <t>タイセイ</t>
    </rPh>
    <rPh sb="63" eb="64">
      <t>トウ</t>
    </rPh>
    <rPh sb="66" eb="69">
      <t>コウレイシャ</t>
    </rPh>
    <rPh sb="70" eb="72">
      <t>ミマモ</t>
    </rPh>
    <rPh sb="75" eb="77">
      <t>イドウ</t>
    </rPh>
    <rPh sb="77" eb="79">
      <t>ハンバイ</t>
    </rPh>
    <rPh sb="79" eb="81">
      <t>イガイ</t>
    </rPh>
    <rPh sb="82" eb="84">
      <t>フカ</t>
    </rPh>
    <rPh sb="84" eb="86">
      <t>カチ</t>
    </rPh>
    <rPh sb="87" eb="88">
      <t>ツ</t>
    </rPh>
    <rPh sb="90" eb="92">
      <t>ジッシ</t>
    </rPh>
    <rPh sb="94" eb="96">
      <t>イドウ</t>
    </rPh>
    <rPh sb="96" eb="98">
      <t>ハンバイ</t>
    </rPh>
    <rPh sb="99" eb="101">
      <t>ジッシ</t>
    </rPh>
    <rPh sb="103" eb="104">
      <t>モノ</t>
    </rPh>
    <rPh sb="105" eb="106">
      <t>タイ</t>
    </rPh>
    <rPh sb="109" eb="111">
      <t>イドウ</t>
    </rPh>
    <rPh sb="111" eb="114">
      <t>ハンバイシャ</t>
    </rPh>
    <rPh sb="115" eb="117">
      <t>コウニュウ</t>
    </rPh>
    <rPh sb="117" eb="118">
      <t>オヨ</t>
    </rPh>
    <rPh sb="119" eb="121">
      <t>カイシュウ</t>
    </rPh>
    <rPh sb="121" eb="122">
      <t>ヒ</t>
    </rPh>
    <rPh sb="123" eb="125">
      <t>ゴウケイ</t>
    </rPh>
    <rPh sb="125" eb="126">
      <t>ガク</t>
    </rPh>
    <rPh sb="130" eb="132">
      <t>イナイ</t>
    </rPh>
    <rPh sb="132" eb="133">
      <t>マタ</t>
    </rPh>
    <rPh sb="137" eb="138">
      <t>マン</t>
    </rPh>
    <rPh sb="138" eb="139">
      <t>エン</t>
    </rPh>
    <rPh sb="140" eb="142">
      <t>ジョウゲン</t>
    </rPh>
    <rPh sb="143" eb="145">
      <t>ホジョ</t>
    </rPh>
    <phoneticPr fontId="32"/>
  </si>
  <si>
    <t>町と健康増進及び地域福祉の向上に関する連携協定書を締結した事業者</t>
  </si>
  <si>
    <t>宮代町</t>
    <rPh sb="0" eb="3">
      <t>ミヤシロマチ</t>
    </rPh>
    <phoneticPr fontId="3"/>
  </si>
  <si>
    <t>高齢者等タクシー助成事業</t>
  </si>
  <si>
    <t>町の地域公共交通、移動が困難な方への支援の取組として、７５歳以上の高齢者、障がいがある方などに、近隣のタクシー会社で使えるタクシー助成券を交付する。１回３００円分の助成券で1度に2枚まで使用可能。１か月4枚（４月申請の場合48枚）を一括交付。</t>
    <rPh sb="87" eb="88">
      <t>ド</t>
    </rPh>
    <rPh sb="90" eb="91">
      <t>マイ</t>
    </rPh>
    <rPh sb="93" eb="95">
      <t>シヨウ</t>
    </rPh>
    <rPh sb="95" eb="97">
      <t>カノウ</t>
    </rPh>
    <phoneticPr fontId="34"/>
  </si>
  <si>
    <t>健康介護課高齢者支援担当
0480-34-1111　(内線382・383)</t>
    <rPh sb="0" eb="2">
      <t>ケンコウ</t>
    </rPh>
    <rPh sb="2" eb="4">
      <t>カイゴ</t>
    </rPh>
    <rPh sb="4" eb="5">
      <t>カ</t>
    </rPh>
    <rPh sb="5" eb="8">
      <t>コウレイシャ</t>
    </rPh>
    <rPh sb="8" eb="10">
      <t>シエン</t>
    </rPh>
    <rPh sb="10" eb="12">
      <t>タントウ</t>
    </rPh>
    <rPh sb="27" eb="29">
      <t>ナイセン</t>
    </rPh>
    <phoneticPr fontId="34"/>
  </si>
  <si>
    <t>高齢者等配食サービス</t>
    <rPh sb="4" eb="6">
      <t>ハイショク</t>
    </rPh>
    <phoneticPr fontId="34"/>
  </si>
  <si>
    <t>見守りが必要な、一人暮らしの高齢者や障がいのある方に、夕食を自宅までお届けし、手渡しによる安否確認をします。
※地域支援事業交付金の対象です</t>
  </si>
  <si>
    <t>健康介護課高齢者支援担当
0480-34-1111　(内線382・383)</t>
  </si>
  <si>
    <t>近隣にスーパー等がない「買い物空白地域」に生鮮食品等を載せた移動スーパーが、週１～２回運行し、販売を行う。</t>
  </si>
  <si>
    <t>杉戸町</t>
    <rPh sb="0" eb="3">
      <t>スギトマチ</t>
    </rPh>
    <phoneticPr fontId="3"/>
  </si>
  <si>
    <t>包括連携協定に基づく移動スーパー</t>
    <rPh sb="0" eb="2">
      <t>ホウカツ</t>
    </rPh>
    <rPh sb="2" eb="4">
      <t>レンケイ</t>
    </rPh>
    <rPh sb="4" eb="6">
      <t>キョウテイ</t>
    </rPh>
    <rPh sb="7" eb="8">
      <t>モト</t>
    </rPh>
    <rPh sb="10" eb="12">
      <t>イドウ</t>
    </rPh>
    <phoneticPr fontId="3"/>
  </si>
  <si>
    <t>町とスーパーマーケットの包括連携協定に基づき移動スーパーを実施。
買物困難者への支援として町内に販売ルートを設定し、移動販売車が巡回して買い物の場を提供する。</t>
  </si>
  <si>
    <t>松伏町</t>
    <rPh sb="0" eb="3">
      <t>マツブシマチ</t>
    </rPh>
    <phoneticPr fontId="3"/>
  </si>
  <si>
    <t>買い物支援と地域の見守り活動推進に関する協定に基づく移動スーパー</t>
  </si>
  <si>
    <t>松伏町と株式会社カスミ（本社つくば市）は、買い物支援と地域の見守り活動推進に関する協定を締結し、令和5年8月21日から移動スーパーによる販売を開始した。</t>
  </si>
  <si>
    <t>株式会社カスミ
松伏町
協働</t>
  </si>
  <si>
    <t>松伏町</t>
    <rPh sb="0" eb="3">
      <t>マツブシマチ</t>
    </rPh>
    <phoneticPr fontId="28"/>
  </si>
  <si>
    <t>松伏町高齢者等配食サービス</t>
    <rPh sb="0" eb="3">
      <t>マツブシマチ</t>
    </rPh>
    <rPh sb="3" eb="6">
      <t>コウレイシャ</t>
    </rPh>
    <rPh sb="6" eb="7">
      <t>トウ</t>
    </rPh>
    <rPh sb="7" eb="9">
      <t>ハイショク</t>
    </rPh>
    <phoneticPr fontId="28"/>
  </si>
  <si>
    <t>６５歳以上の一人暮らし高齢者及び高齢者のみの世帯の方、障がい者手帳を保有する方と高齢者のみの世帯の高齢者に対して、栄養バランスの取れた昼食の配達及び安否確認を行う。</t>
    <rPh sb="2" eb="5">
      <t>サイイジョウ</t>
    </rPh>
    <rPh sb="6" eb="9">
      <t>ヒトリグ</t>
    </rPh>
    <rPh sb="11" eb="14">
      <t>コウレイシャ</t>
    </rPh>
    <rPh sb="14" eb="15">
      <t>オヨ</t>
    </rPh>
    <rPh sb="16" eb="19">
      <t>コウレイシャ</t>
    </rPh>
    <rPh sb="22" eb="24">
      <t>セタイ</t>
    </rPh>
    <rPh sb="25" eb="26">
      <t>カタ</t>
    </rPh>
    <rPh sb="27" eb="28">
      <t>ショウ</t>
    </rPh>
    <rPh sb="30" eb="31">
      <t>シャ</t>
    </rPh>
    <rPh sb="31" eb="33">
      <t>テチョウ</t>
    </rPh>
    <rPh sb="34" eb="36">
      <t>ホユウ</t>
    </rPh>
    <rPh sb="38" eb="39">
      <t>カタ</t>
    </rPh>
    <rPh sb="40" eb="43">
      <t>コウレイシャ</t>
    </rPh>
    <rPh sb="46" eb="48">
      <t>セタイ</t>
    </rPh>
    <rPh sb="49" eb="52">
      <t>コウレイシャ</t>
    </rPh>
    <rPh sb="53" eb="54">
      <t>タイ</t>
    </rPh>
    <rPh sb="57" eb="59">
      <t>エイヨウ</t>
    </rPh>
    <rPh sb="64" eb="65">
      <t>ト</t>
    </rPh>
    <rPh sb="67" eb="69">
      <t>チュウショク</t>
    </rPh>
    <rPh sb="70" eb="72">
      <t>ハイタツ</t>
    </rPh>
    <rPh sb="72" eb="73">
      <t>オヨ</t>
    </rPh>
    <rPh sb="74" eb="78">
      <t>アンピカクニン</t>
    </rPh>
    <rPh sb="79" eb="80">
      <t>オコナ</t>
    </rPh>
    <phoneticPr fontId="28"/>
  </si>
  <si>
    <t>いきいき福祉課（地域支援担当）
048-991-1882</t>
    <rPh sb="4" eb="7">
      <t>フクシカ</t>
    </rPh>
    <rPh sb="8" eb="10">
      <t>チイキ</t>
    </rPh>
    <rPh sb="10" eb="12">
      <t>シエン</t>
    </rPh>
    <rPh sb="12" eb="14">
      <t>タントウ</t>
    </rPh>
    <phoneticPr fontId="28"/>
  </si>
  <si>
    <t>松伏町高齢者タクシー等利用料金助成事業</t>
    <rPh sb="0" eb="3">
      <t>マツブシマチ</t>
    </rPh>
    <rPh sb="3" eb="6">
      <t>コウレイシャ</t>
    </rPh>
    <rPh sb="10" eb="11">
      <t>トウ</t>
    </rPh>
    <rPh sb="11" eb="14">
      <t>リヨウリョウ</t>
    </rPh>
    <rPh sb="14" eb="15">
      <t>キン</t>
    </rPh>
    <rPh sb="15" eb="17">
      <t>ジョセイ</t>
    </rPh>
    <rPh sb="17" eb="19">
      <t>ジギョウ</t>
    </rPh>
    <phoneticPr fontId="28"/>
  </si>
  <si>
    <t>町外に住民登録があり、松伏町心身障害者福祉タクシー利用料金助成事業の交付を受けていない75歳以上の方に対して、タクシー料金またはバス料金のいずれかを助成する。助成金額は対象者の属する世帯構成によって異なる。
【助成金額／一年度間一人あたり】
①世帯全員が75歳以上の方の場合
タクシー利用券（1,000円分）を１０枚、または、タクシー利用券（2,000円分）を５枚、またはバス利用券（200円分）を32枚
②①以外の75歳以上の方の場合
タクシー利用券（1,000円分）を５枚、またはバス利用券（200円分）を10枚</t>
    <rPh sb="34" eb="36">
      <t>コウフ</t>
    </rPh>
    <rPh sb="37" eb="38">
      <t>ウ</t>
    </rPh>
    <rPh sb="167" eb="170">
      <t>リヨウケン</t>
    </rPh>
    <rPh sb="176" eb="177">
      <t>エン</t>
    </rPh>
    <rPh sb="177" eb="178">
      <t>ブン</t>
    </rPh>
    <rPh sb="181" eb="182">
      <t>マイ</t>
    </rPh>
    <phoneticPr fontId="3"/>
  </si>
  <si>
    <t>松伏町</t>
    <rPh sb="0" eb="2">
      <t>マツブシ</t>
    </rPh>
    <rPh sb="2" eb="3">
      <t>マチ</t>
    </rPh>
    <phoneticPr fontId="28"/>
  </si>
  <si>
    <t>松伏町心身障害者福祉タクシー利用料金助成事業</t>
    <rPh sb="0" eb="3">
      <t>マツブシマチ</t>
    </rPh>
    <rPh sb="3" eb="5">
      <t>シンシン</t>
    </rPh>
    <rPh sb="5" eb="8">
      <t>ショウガイシャ</t>
    </rPh>
    <rPh sb="8" eb="10">
      <t>フクシ</t>
    </rPh>
    <rPh sb="14" eb="16">
      <t>リヨウ</t>
    </rPh>
    <rPh sb="16" eb="18">
      <t>リョウキン</t>
    </rPh>
    <rPh sb="18" eb="20">
      <t>ジョセイ</t>
    </rPh>
    <rPh sb="20" eb="22">
      <t>ジギョウ</t>
    </rPh>
    <phoneticPr fontId="28"/>
  </si>
  <si>
    <t>身体障害者（１～３級、下肢４級）、療育手帳（○A、A、B）の障がいを有する方を対象に、年間１８枚助成</t>
  </si>
  <si>
    <t>埼玉県又は松伏町と協定を締結しているタクシー会社</t>
  </si>
  <si>
    <t>いきいき福祉課障がい福祉担当
048-991-1877</t>
    <rPh sb="4" eb="7">
      <t>フクシカ</t>
    </rPh>
    <rPh sb="7" eb="8">
      <t>ショウ</t>
    </rPh>
    <rPh sb="10" eb="12">
      <t>フクシ</t>
    </rPh>
    <rPh sb="12" eb="14">
      <t>タントウ</t>
    </rPh>
    <phoneticPr fontId="28"/>
  </si>
  <si>
    <t>千葉県</t>
    <rPh sb="0" eb="2">
      <t>チバ</t>
    </rPh>
    <rPh sb="2" eb="3">
      <t>ケン</t>
    </rPh>
    <phoneticPr fontId="1"/>
  </si>
  <si>
    <t>千葉県</t>
    <rPh sb="0" eb="3">
      <t>チバケン</t>
    </rPh>
    <phoneticPr fontId="1"/>
  </si>
  <si>
    <t>地域商業活性化事業</t>
    <phoneticPr fontId="1"/>
  </si>
  <si>
    <t>①3,000
②12,000</t>
    <phoneticPr fontId="1"/>
  </si>
  <si>
    <t>買物支援（代行、送迎、宅配等）、配食サービス,_x000D_
新規出店事業、空き家利用,_x000D_
移動販売事業,</t>
    <phoneticPr fontId="1"/>
  </si>
  <si>
    <t>①活性化推進事業（新規的事業）
商店街がまとめた方向性や計画に基づき行う商業活性化事業に対する支援を行うもの。なお、買い物弱者支援事業（宅配事業、移動販売等）については、優先的に採択することとしている。
※市町村からの同額以上の補助（協調補助）が必要
・補助率：補助対象経費の1/3以内（買い物弱者支援事業の場合）
・補助限度額：100万円
②活性化推進事業（連携事業）
地域商業の課題に対し、複数の団体が連携して行う取組に対して、事業費の一部を助成するもの。
・補助率：補助対象経費の2/3以内
・補助限度額：100万円</t>
    <phoneticPr fontId="1"/>
  </si>
  <si>
    <t>事業者,_x000D_
商工会・商工会議所,_x000D_
NPO法人,</t>
  </si>
  <si>
    <t>①
https://www.pref.chiba.lg.jp/keishi/shougyoushinkou/chiikisyougyou-shinkiteki.html
②
https://www.pref.chiba.lg.jp/keishi/challenge.html</t>
  </si>
  <si>
    <t>商工労働部経営支援課
043-223-2824</t>
    <rPh sb="0" eb="2">
      <t>ショウコウ</t>
    </rPh>
    <rPh sb="2" eb="4">
      <t>ロウドウ</t>
    </rPh>
    <rPh sb="4" eb="5">
      <t>ブ</t>
    </rPh>
    <rPh sb="5" eb="7">
      <t>ケイエイ</t>
    </rPh>
    <rPh sb="7" eb="9">
      <t>シエン</t>
    </rPh>
    <rPh sb="9" eb="10">
      <t>カ</t>
    </rPh>
    <phoneticPr fontId="38"/>
  </si>
  <si>
    <t>人的支援</t>
    <rPh sb="0" eb="4">
      <t>ジンテキシエン</t>
    </rPh>
    <phoneticPr fontId="1"/>
  </si>
  <si>
    <t>地域商業活性化コーディネーター派遣事業
地域商業の活性化に取り組む意欲はあるものの、事業の具体化まで至っていない商店街やグループ等に対し、買い物弱者支援を含む地域商業の課題解決に向けた勉強会等の立上げや事業の実施時におけるアドバイス等を行うコーディネーターを派遣するもの。</t>
    <phoneticPr fontId="1"/>
  </si>
  <si>
    <t>事業者,_x000D_
商工会・商工会議所,</t>
  </si>
  <si>
    <t>https://www.pref.chiba.lg.jp/keishi/shougyoushinkou/coordinator.html</t>
  </si>
  <si>
    <t>千葉市</t>
    <rPh sb="0" eb="3">
      <t>チバシ</t>
    </rPh>
    <phoneticPr fontId="1"/>
  </si>
  <si>
    <t>福祉有償運送事業補助金</t>
    <rPh sb="0" eb="4">
      <t>フクシユウショウ</t>
    </rPh>
    <rPh sb="4" eb="6">
      <t>ウンソウ</t>
    </rPh>
    <rPh sb="6" eb="8">
      <t>ジギョウ</t>
    </rPh>
    <rPh sb="8" eb="11">
      <t>ホジョキン</t>
    </rPh>
    <phoneticPr fontId="1"/>
  </si>
  <si>
    <t>買い物・通院などが困難な高齢者（要介護者など）や障害者の移動を支援するため、輸送サービスを行う福祉有償運送事業者の立ち上げ及び運営経費に対する助成を実施。
・立ち上げ補助：補助率10/10、上限20万円
・運営補助：補助率10/10、上限10万円</t>
    <phoneticPr fontId="1"/>
  </si>
  <si>
    <t>福祉有償運送登録事業者</t>
    <phoneticPr fontId="1"/>
  </si>
  <si>
    <t>https://www.city.chiba.jp/hokenfukushi/koreishogai/korei/fukushiyusho_hojokin.html</t>
    <phoneticPr fontId="1"/>
  </si>
  <si>
    <t>高齢福祉課在宅支援班
043-245-5166</t>
    <rPh sb="0" eb="5">
      <t>コウレイフクシカ</t>
    </rPh>
    <rPh sb="5" eb="10">
      <t>ザイタクシエンハン</t>
    </rPh>
    <phoneticPr fontId="1"/>
  </si>
  <si>
    <t>銚子市</t>
    <rPh sb="0" eb="3">
      <t>チョウシシ</t>
    </rPh>
    <phoneticPr fontId="1"/>
  </si>
  <si>
    <t>福祉タクシー利用助成事業</t>
    <rPh sb="0" eb="2">
      <t>フクシ</t>
    </rPh>
    <rPh sb="6" eb="8">
      <t>リヨウ</t>
    </rPh>
    <rPh sb="8" eb="12">
      <t>ジョセイジギョウ</t>
    </rPh>
    <phoneticPr fontId="1"/>
  </si>
  <si>
    <t>心身に重度の障害のある方に対し、タクシー利用料金の一部を
助成する。
利用券…400円/枚
交付枚数…１か月あたり４枚。
（透析治療の方は１か月あたり16枚。）
1回の利用につき、1,600円分まで使用可能。</t>
    <rPh sb="0" eb="2">
      <t>シンシン</t>
    </rPh>
    <rPh sb="3" eb="5">
      <t>ジュウド</t>
    </rPh>
    <rPh sb="6" eb="8">
      <t>ショウガイ</t>
    </rPh>
    <rPh sb="11" eb="12">
      <t>カタ</t>
    </rPh>
    <rPh sb="13" eb="14">
      <t>タイ</t>
    </rPh>
    <rPh sb="20" eb="24">
      <t>リヨウリョウキン</t>
    </rPh>
    <rPh sb="25" eb="27">
      <t>イチブ</t>
    </rPh>
    <rPh sb="29" eb="31">
      <t>ジョセイ</t>
    </rPh>
    <rPh sb="35" eb="38">
      <t>リヨウケン</t>
    </rPh>
    <rPh sb="42" eb="43">
      <t>エン</t>
    </rPh>
    <rPh sb="44" eb="45">
      <t>マイ</t>
    </rPh>
    <rPh sb="46" eb="48">
      <t>コウフ</t>
    </rPh>
    <rPh sb="48" eb="50">
      <t>マイスウ</t>
    </rPh>
    <rPh sb="53" eb="54">
      <t>ゲツ</t>
    </rPh>
    <rPh sb="58" eb="59">
      <t>マイ</t>
    </rPh>
    <rPh sb="62" eb="66">
      <t>トウセキチリョウ</t>
    </rPh>
    <rPh sb="67" eb="68">
      <t>カタ</t>
    </rPh>
    <rPh sb="71" eb="72">
      <t>ゲツ</t>
    </rPh>
    <rPh sb="77" eb="78">
      <t>マイ</t>
    </rPh>
    <rPh sb="82" eb="83">
      <t>カイ</t>
    </rPh>
    <rPh sb="84" eb="86">
      <t>リヨウ</t>
    </rPh>
    <rPh sb="95" eb="96">
      <t>エン</t>
    </rPh>
    <rPh sb="96" eb="97">
      <t>ブン</t>
    </rPh>
    <rPh sb="99" eb="103">
      <t>シヨウカノウ</t>
    </rPh>
    <phoneticPr fontId="1"/>
  </si>
  <si>
    <t>https://www.city.choshi.chiba.jp/kurashi/page070029.html</t>
    <phoneticPr fontId="1"/>
  </si>
  <si>
    <t>社会福祉課障害支援室
0479-24-8968</t>
    <rPh sb="0" eb="5">
      <t>シャカイフクシカ</t>
    </rPh>
    <rPh sb="5" eb="10">
      <t>ショウガイシエンシツ</t>
    </rPh>
    <phoneticPr fontId="1"/>
  </si>
  <si>
    <t>生活支援体制整備事業</t>
    <rPh sb="0" eb="6">
      <t>セイカツシエンタイセイ</t>
    </rPh>
    <rPh sb="6" eb="10">
      <t>セイビジギョウ</t>
    </rPh>
    <phoneticPr fontId="1"/>
  </si>
  <si>
    <t>情報提供</t>
    <rPh sb="0" eb="4">
      <t>ジョウホウテイキョウ</t>
    </rPh>
    <phoneticPr fontId="1"/>
  </si>
  <si>
    <t>高齢者が住み慣れた地域で、安心して暮らせるように「ちょーぴーのやさしさ便利帳」を作成し、希望する高齢者や支援者に配布している。掲載内容は、お弁当・食品・お薬の配達や移動販売などの店舗情報を一覧にまとめ、情報提供している。</t>
    <rPh sb="70" eb="72">
      <t>ベントウ</t>
    </rPh>
    <rPh sb="73" eb="75">
      <t>ショクヒン</t>
    </rPh>
    <rPh sb="77" eb="78">
      <t>クスリ</t>
    </rPh>
    <rPh sb="79" eb="81">
      <t>ハイタツ</t>
    </rPh>
    <rPh sb="82" eb="86">
      <t>イドウハンバイ</t>
    </rPh>
    <rPh sb="89" eb="93">
      <t>テンポジョウホウ</t>
    </rPh>
    <rPh sb="94" eb="96">
      <t>イチラン</t>
    </rPh>
    <rPh sb="101" eb="105">
      <t>ジョウホウテイキョウ</t>
    </rPh>
    <phoneticPr fontId="1"/>
  </si>
  <si>
    <t>https://www.city.choshi.chiba.jp/kurashi/page090028.html</t>
    <phoneticPr fontId="1"/>
  </si>
  <si>
    <t>高齢者福祉課
0479-24-8754</t>
    <rPh sb="0" eb="3">
      <t>コウレイシャ</t>
    </rPh>
    <rPh sb="3" eb="6">
      <t>フクシカ</t>
    </rPh>
    <phoneticPr fontId="1"/>
  </si>
  <si>
    <t>市川市</t>
    <rPh sb="0" eb="3">
      <t>イチカワシ</t>
    </rPh>
    <phoneticPr fontId="1"/>
  </si>
  <si>
    <t>移動販売</t>
    <rPh sb="0" eb="2">
      <t>イドウ</t>
    </rPh>
    <rPh sb="2" eb="4">
      <t>ハンバイ</t>
    </rPh>
    <phoneticPr fontId="1"/>
  </si>
  <si>
    <t>スーパー等生鮮品を取り扱う店が近隣に無い地域や団地等を対象に、移動販売事業を行う事業者に対し、買い物困難者の情報提供や販売場所の調整等を支援することで、高齢者等の買い物不便の解消や見守りを図る。</t>
    <phoneticPr fontId="1"/>
  </si>
  <si>
    <t>スーパー事業者
（株式会社ダイエー）</t>
    <rPh sb="4" eb="7">
      <t>ジギョウシャ</t>
    </rPh>
    <rPh sb="9" eb="11">
      <t>カブシキ</t>
    </rPh>
    <rPh sb="11" eb="13">
      <t>カイシャ</t>
    </rPh>
    <phoneticPr fontId="1"/>
  </si>
  <si>
    <t>船橋市</t>
    <rPh sb="0" eb="3">
      <t>フナバシシ</t>
    </rPh>
    <phoneticPr fontId="1"/>
  </si>
  <si>
    <t>移動販売支援事業</t>
  </si>
  <si>
    <t>スーパーなどの生鮮品取扱店が近隣に無い買い物困難地域を対象に移動販売事業を行う事業者に対し、販売場所の調整等を支援することで、買い物弱者対策の推進を図る。</t>
    <phoneticPr fontId="1"/>
  </si>
  <si>
    <t>https://www.city.funabashi.lg.jp/jigyou/shoukou/002/p072381.html</t>
    <phoneticPr fontId="1"/>
  </si>
  <si>
    <t>高齢者買い物支援事業</t>
    <phoneticPr fontId="1"/>
  </si>
  <si>
    <t>宅配を行っている店舗の情報（宅配品目・宅配エリア・注文方法等）が掲載されたマップを作成し、配布・周知していくことで、買い物が困難な高齢者を支援する。
※平成30年に発行したものを最後に更新を行っていないが、現在新たな情報提供の方法について検討中。</t>
    <phoneticPr fontId="1"/>
  </si>
  <si>
    <t>https://www.city.funabashi.lg.jp/kenkou/koureisha/002/p042216.html</t>
    <phoneticPr fontId="3"/>
  </si>
  <si>
    <t>館山市</t>
    <rPh sb="0" eb="3">
      <t>タテヤマシ</t>
    </rPh>
    <phoneticPr fontId="1"/>
  </si>
  <si>
    <t>福祉タクシー利用助成事業</t>
    <rPh sb="0" eb="2">
      <t>フクシ</t>
    </rPh>
    <rPh sb="6" eb="8">
      <t>リヨウ</t>
    </rPh>
    <rPh sb="8" eb="10">
      <t>ジョセイ</t>
    </rPh>
    <rPh sb="10" eb="12">
      <t>ジギョウ</t>
    </rPh>
    <phoneticPr fontId="1"/>
  </si>
  <si>
    <t>重度心身障害者の社会参加を促進するため、福祉タクシーの利用助成を行う。１回の利用につき600円を上限とした助成券（年間２４枚）を交付。（腎臓機能障害者については、年間４８枚を交付。）</t>
    <rPh sb="0" eb="2">
      <t>ジュウド</t>
    </rPh>
    <rPh sb="2" eb="4">
      <t>シンシン</t>
    </rPh>
    <rPh sb="4" eb="7">
      <t>ショウガイシャ</t>
    </rPh>
    <rPh sb="8" eb="12">
      <t>シャカイサンカ</t>
    </rPh>
    <rPh sb="13" eb="15">
      <t>ソクシン</t>
    </rPh>
    <rPh sb="20" eb="22">
      <t>フクシ</t>
    </rPh>
    <rPh sb="27" eb="31">
      <t>リヨウジョセイ</t>
    </rPh>
    <rPh sb="32" eb="33">
      <t>オコナ</t>
    </rPh>
    <rPh sb="36" eb="37">
      <t>カイ</t>
    </rPh>
    <rPh sb="38" eb="40">
      <t>リヨウ</t>
    </rPh>
    <rPh sb="46" eb="47">
      <t>エン</t>
    </rPh>
    <rPh sb="48" eb="50">
      <t>ジョウゲン</t>
    </rPh>
    <rPh sb="53" eb="56">
      <t>ジョセイケン</t>
    </rPh>
    <rPh sb="57" eb="59">
      <t>ネンカン</t>
    </rPh>
    <rPh sb="61" eb="62">
      <t>マイ</t>
    </rPh>
    <rPh sb="64" eb="66">
      <t>コウフ</t>
    </rPh>
    <rPh sb="68" eb="75">
      <t>ジンゾウキノウショウガイシャ</t>
    </rPh>
    <rPh sb="81" eb="83">
      <t>ネンカン</t>
    </rPh>
    <rPh sb="85" eb="86">
      <t>マイ</t>
    </rPh>
    <rPh sb="87" eb="89">
      <t>コウフ</t>
    </rPh>
    <phoneticPr fontId="1"/>
  </si>
  <si>
    <t>https://www.city.tateyama.chiba.jp/shafuku/page100020.html</t>
  </si>
  <si>
    <t>健康福祉部　社会福祉課　障害福祉係（0470-22-3492）</t>
    <rPh sb="0" eb="5">
      <t>ケンコウフクシブ</t>
    </rPh>
    <rPh sb="6" eb="11">
      <t>シャカイフクシカ</t>
    </rPh>
    <rPh sb="12" eb="17">
      <t>ショウガイフクシカカリ</t>
    </rPh>
    <phoneticPr fontId="1"/>
  </si>
  <si>
    <t>スーパー等がない地域に移動販売を導入するにあたり、社会福祉協議会と連携し、民間事業者と地域とのマッチング支援（協議の場の設定、地域のルート選定、事業の周知など）を行う。</t>
    <rPh sb="4" eb="5">
      <t>トウ</t>
    </rPh>
    <rPh sb="8" eb="10">
      <t>チイキ</t>
    </rPh>
    <rPh sb="11" eb="15">
      <t>イドウハンバイ</t>
    </rPh>
    <rPh sb="16" eb="18">
      <t>ドウニュウ</t>
    </rPh>
    <rPh sb="25" eb="32">
      <t>シャカイフクシキョウギカイ</t>
    </rPh>
    <rPh sb="33" eb="35">
      <t>レンケイ</t>
    </rPh>
    <rPh sb="37" eb="42">
      <t>ミンカンジギョウシャ</t>
    </rPh>
    <rPh sb="43" eb="45">
      <t>チイキ</t>
    </rPh>
    <rPh sb="52" eb="54">
      <t>シエン</t>
    </rPh>
    <rPh sb="55" eb="57">
      <t>キョウギ</t>
    </rPh>
    <rPh sb="58" eb="59">
      <t>バ</t>
    </rPh>
    <rPh sb="60" eb="62">
      <t>セッテイ</t>
    </rPh>
    <rPh sb="63" eb="65">
      <t>チイキ</t>
    </rPh>
    <rPh sb="69" eb="71">
      <t>センテイ</t>
    </rPh>
    <rPh sb="72" eb="74">
      <t>ジギョウ</t>
    </rPh>
    <rPh sb="75" eb="77">
      <t>シュウチ</t>
    </rPh>
    <rPh sb="81" eb="82">
      <t>オコナ</t>
    </rPh>
    <phoneticPr fontId="1"/>
  </si>
  <si>
    <t>民間事業者，社会福祉法人</t>
    <rPh sb="0" eb="5">
      <t>ミンカンジギョウシャ</t>
    </rPh>
    <rPh sb="6" eb="12">
      <t>シャカイフクシホウジン</t>
    </rPh>
    <phoneticPr fontId="1"/>
  </si>
  <si>
    <t>千葉県</t>
  </si>
  <si>
    <t>館山市</t>
  </si>
  <si>
    <t>AIオンデマンド交通運行事業</t>
    <phoneticPr fontId="1"/>
  </si>
  <si>
    <t>16,388
（南房総・館山地域公共交通活性化協議会予算額）</t>
  </si>
  <si>
    <t>既存の路線バスが運行していない地域に予約制乗合送迎サービスを行い、買い物や外出の機会を確保し、健康維持・増進を図っていただくことや、生活基盤の確保していただくこと等を目的に運行している</t>
  </si>
  <si>
    <t>https://www.city.minamiboso.chiba.jp/0000017437.html
https://minamibosotateyama.aisin-choisoko.com/consumer/users/sign_in</t>
    <phoneticPr fontId="1"/>
  </si>
  <si>
    <t>総合政策部　企画課　公共交通係（0470-22-3163）</t>
  </si>
  <si>
    <t>木更津市</t>
    <rPh sb="0" eb="4">
      <t>キサラヅシ</t>
    </rPh>
    <phoneticPr fontId="1"/>
  </si>
  <si>
    <t>高齢者タクシー利用助成事業</t>
    <phoneticPr fontId="1"/>
  </si>
  <si>
    <t>以下に該当する方を対象とし、タクシー利用券等を交付することで移動支援を行う。
①７５歳以上の高齢者世帯主
➁世帯員が７５歳以上の高齢者及び７４歳以下の重度心身障がい者又は未成年者で構成された世帯主
③令和３年７月１日以降に運転免許証を自主返納した６５歳以上７４歳以下の者</t>
    <rPh sb="0" eb="2">
      <t>イカ</t>
    </rPh>
    <rPh sb="3" eb="5">
      <t>ガイトウ</t>
    </rPh>
    <rPh sb="7" eb="8">
      <t>カタ</t>
    </rPh>
    <rPh sb="35" eb="36">
      <t>オコナ</t>
    </rPh>
    <rPh sb="51" eb="52">
      <t>ヌシ</t>
    </rPh>
    <rPh sb="67" eb="68">
      <t>オヨ</t>
    </rPh>
    <rPh sb="83" eb="84">
      <t>マタ</t>
    </rPh>
    <rPh sb="90" eb="92">
      <t>コウセイ</t>
    </rPh>
    <rPh sb="97" eb="98">
      <t>ヌシ</t>
    </rPh>
    <rPh sb="134" eb="135">
      <t>モノ</t>
    </rPh>
    <phoneticPr fontId="1"/>
  </si>
  <si>
    <t>https://www.city.kisarazu.lg.jp/soshiki/fukushi/koreishafukushi/1/1367.html</t>
    <phoneticPr fontId="1"/>
  </si>
  <si>
    <t>高齢者福祉課
0438-23-2695</t>
    <rPh sb="0" eb="6">
      <t>コウレイシャフクシカ</t>
    </rPh>
    <phoneticPr fontId="1"/>
  </si>
  <si>
    <t>生活支援体制整備事業</t>
    <phoneticPr fontId="1"/>
  </si>
  <si>
    <t>移動スーパーを実施する企業等と「買い物支援及び見守り活動推進に関する協定」を締結し、生活支援コーディネーターが高齢者の買い物ニーズを把握する等、企業とともに販売エリアの調整を行っている。
また、買い物支援と高齢者の見守り活動の実施と、対象地域への周知活動を行っている。</t>
    <phoneticPr fontId="1"/>
  </si>
  <si>
    <t>事業者,_x000D_
社会福祉協議会,</t>
    <phoneticPr fontId="1"/>
  </si>
  <si>
    <t>https://www.city.kisarazu.lg.jp/soshiki/fukushi/koreishafukushi/1/1556.html</t>
    <phoneticPr fontId="1"/>
  </si>
  <si>
    <t>高齢者福祉課
0438-23-2630</t>
    <rPh sb="0" eb="6">
      <t>コウレイシャフクシカ</t>
    </rPh>
    <phoneticPr fontId="1"/>
  </si>
  <si>
    <t>千葉県</t>
    <rPh sb="0" eb="3">
      <t>チバケン</t>
    </rPh>
    <phoneticPr fontId="5"/>
  </si>
  <si>
    <t>松戸市</t>
    <rPh sb="0" eb="3">
      <t>マツドシ</t>
    </rPh>
    <phoneticPr fontId="5"/>
  </si>
  <si>
    <t>福祉タクシー</t>
    <rPh sb="0" eb="2">
      <t>フクシ</t>
    </rPh>
    <phoneticPr fontId="5"/>
  </si>
  <si>
    <t>等級など要件を満たす障害者手帳を所持し、社会参加等を目的として申請のあった方にタクシー利用券を配布し、タクシー料金の一部を助成している。</t>
    <rPh sb="24" eb="25">
      <t>ナド</t>
    </rPh>
    <phoneticPr fontId="1"/>
  </si>
  <si>
    <t>障害福祉課給付班
047-366-7348</t>
    <rPh sb="0" eb="2">
      <t>ショウガイ</t>
    </rPh>
    <rPh sb="2" eb="5">
      <t>フクシカ</t>
    </rPh>
    <rPh sb="5" eb="7">
      <t>キュウフ</t>
    </rPh>
    <rPh sb="7" eb="8">
      <t>ハン</t>
    </rPh>
    <phoneticPr fontId="5"/>
  </si>
  <si>
    <t>松戸市</t>
    <rPh sb="0" eb="3">
      <t>マツドシ</t>
    </rPh>
    <phoneticPr fontId="1"/>
  </si>
  <si>
    <t>軽度生活援助事業</t>
    <phoneticPr fontId="1"/>
  </si>
  <si>
    <t xml:space="preserve">買物弱者と位置づけた支援ではないが、シルバー人材センターが会員を派遣し、在宅でひとり暮らしの生活をしている７５歳以上の高齢者の方や高齢者同士で生活をしている方に対して掃除や洗濯などの簡単な生活援助をを実施している。
</t>
    <phoneticPr fontId="1"/>
  </si>
  <si>
    <t>シルバー人材センター</t>
    <phoneticPr fontId="1"/>
  </si>
  <si>
    <t>https://www.city.matsudo.chiba.jp/matsudodeikiiki/mokuteki/seikatsushien/keidoseikatuenjo.html</t>
    <phoneticPr fontId="1"/>
  </si>
  <si>
    <t>介護保険課　給付班
047-366-7067</t>
    <rPh sb="0" eb="2">
      <t>カイゴ</t>
    </rPh>
    <rPh sb="2" eb="4">
      <t>ホケン</t>
    </rPh>
    <rPh sb="4" eb="5">
      <t>カ</t>
    </rPh>
    <rPh sb="6" eb="8">
      <t>キュウフ</t>
    </rPh>
    <rPh sb="8" eb="9">
      <t>ハン</t>
    </rPh>
    <phoneticPr fontId="1"/>
  </si>
  <si>
    <t>ラビットシャトル事業</t>
    <rPh sb="8" eb="10">
      <t>ジギョウ</t>
    </rPh>
    <phoneticPr fontId="1"/>
  </si>
  <si>
    <t>（１）迎車・回送
（２）福祉有償サービス
（３）待機・付き添い</t>
    <rPh sb="3" eb="5">
      <t>ゲイシャ</t>
    </rPh>
    <rPh sb="6" eb="8">
      <t>カイソウ</t>
    </rPh>
    <rPh sb="12" eb="14">
      <t>フクシ</t>
    </rPh>
    <rPh sb="14" eb="16">
      <t>ユウショウ</t>
    </rPh>
    <rPh sb="24" eb="26">
      <t>タイキ</t>
    </rPh>
    <rPh sb="27" eb="28">
      <t>ツ</t>
    </rPh>
    <rPh sb="29" eb="30">
      <t>ソ</t>
    </rPh>
    <phoneticPr fontId="1"/>
  </si>
  <si>
    <t>利用登録し、利用の３営業日前までに申し込むと、（１）迎車・回送、（２）福祉有償サービス、（３）待機・付き添いを組み合わせて使用できる。料金は（１）（３）は１５分２６５円、福祉有償サービスは、１５分６３０円。</t>
    <rPh sb="0" eb="2">
      <t>リヨウ</t>
    </rPh>
    <rPh sb="2" eb="4">
      <t>トウロク</t>
    </rPh>
    <rPh sb="6" eb="8">
      <t>リヨウ</t>
    </rPh>
    <rPh sb="10" eb="13">
      <t>エイギョウビ</t>
    </rPh>
    <rPh sb="13" eb="14">
      <t>マエ</t>
    </rPh>
    <rPh sb="17" eb="18">
      <t>モウ</t>
    </rPh>
    <rPh sb="19" eb="20">
      <t>コ</t>
    </rPh>
    <rPh sb="26" eb="28">
      <t>ゲイシャ</t>
    </rPh>
    <rPh sb="29" eb="31">
      <t>カイソウ</t>
    </rPh>
    <rPh sb="35" eb="37">
      <t>フクシ</t>
    </rPh>
    <rPh sb="37" eb="39">
      <t>ユウショウ</t>
    </rPh>
    <rPh sb="47" eb="49">
      <t>タイキ</t>
    </rPh>
    <rPh sb="50" eb="51">
      <t>ツ</t>
    </rPh>
    <rPh sb="52" eb="53">
      <t>ソ</t>
    </rPh>
    <rPh sb="55" eb="56">
      <t>クミ</t>
    </rPh>
    <rPh sb="57" eb="58">
      <t>ア</t>
    </rPh>
    <rPh sb="61" eb="63">
      <t>シヨウ</t>
    </rPh>
    <rPh sb="67" eb="69">
      <t>リョウキン</t>
    </rPh>
    <rPh sb="79" eb="80">
      <t>フン</t>
    </rPh>
    <rPh sb="83" eb="84">
      <t>エン</t>
    </rPh>
    <rPh sb="85" eb="87">
      <t>フクシ</t>
    </rPh>
    <rPh sb="87" eb="89">
      <t>ユウショウ</t>
    </rPh>
    <rPh sb="97" eb="98">
      <t>フン</t>
    </rPh>
    <rPh sb="101" eb="102">
      <t>エン</t>
    </rPh>
    <phoneticPr fontId="1"/>
  </si>
  <si>
    <t>高齢者支援課
047-366-7346</t>
    <rPh sb="0" eb="3">
      <t>コウレイシャ</t>
    </rPh>
    <rPh sb="3" eb="6">
      <t>シエンカ</t>
    </rPh>
    <phoneticPr fontId="1"/>
  </si>
  <si>
    <t>グリーンスローモビリティ地域推進事業</t>
    <rPh sb="12" eb="18">
      <t>チイキスイシンジギョウ</t>
    </rPh>
    <phoneticPr fontId="1"/>
  </si>
  <si>
    <t>運営費補助</t>
    <rPh sb="0" eb="3">
      <t>ウンエイヒ</t>
    </rPh>
    <rPh sb="3" eb="5">
      <t>ホジョ</t>
    </rPh>
    <phoneticPr fontId="1"/>
  </si>
  <si>
    <t>低速の電動車であるグリーンスローモビリティを活用して、地域内の小さな移動を中心に、高齢者の社会参加の促進、外出機械の創出を通じて、孤立化の防止や地域内の活性化を図るもの。地域の互助により運営され、買い物支援などにも役立てられている。</t>
    <rPh sb="41" eb="44">
      <t>コウレイシャ</t>
    </rPh>
    <rPh sb="45" eb="49">
      <t>シャカイサンカ</t>
    </rPh>
    <rPh sb="50" eb="52">
      <t>ソクシン</t>
    </rPh>
    <rPh sb="53" eb="57">
      <t>ガイシュツキカイ</t>
    </rPh>
    <rPh sb="58" eb="60">
      <t>ソウシュツ</t>
    </rPh>
    <rPh sb="61" eb="62">
      <t>ツウ</t>
    </rPh>
    <rPh sb="65" eb="67">
      <t>コリツ</t>
    </rPh>
    <rPh sb="67" eb="68">
      <t>カ</t>
    </rPh>
    <rPh sb="69" eb="71">
      <t>ボウシ</t>
    </rPh>
    <rPh sb="85" eb="87">
      <t>チイキ</t>
    </rPh>
    <rPh sb="88" eb="90">
      <t>ゴジョ</t>
    </rPh>
    <rPh sb="93" eb="95">
      <t>ウンエイ</t>
    </rPh>
    <rPh sb="98" eb="99">
      <t>カ</t>
    </rPh>
    <rPh sb="100" eb="101">
      <t>モノ</t>
    </rPh>
    <rPh sb="101" eb="103">
      <t>シエン</t>
    </rPh>
    <rPh sb="107" eb="109">
      <t>ヤクダ</t>
    </rPh>
    <phoneticPr fontId="1"/>
  </si>
  <si>
    <t>千葉県</t>
    <rPh sb="0" eb="3">
      <t>チバケン</t>
    </rPh>
    <phoneticPr fontId="39"/>
  </si>
  <si>
    <t>野田市</t>
    <rPh sb="0" eb="3">
      <t>ノダシ</t>
    </rPh>
    <phoneticPr fontId="39"/>
  </si>
  <si>
    <t>買物弱者対策事業</t>
    <rPh sb="0" eb="2">
      <t>カイモノ</t>
    </rPh>
    <rPh sb="2" eb="4">
      <t>ジャクシャ</t>
    </rPh>
    <rPh sb="4" eb="6">
      <t>タイサク</t>
    </rPh>
    <rPh sb="6" eb="8">
      <t>ジギョウ</t>
    </rPh>
    <phoneticPr fontId="39"/>
  </si>
  <si>
    <t>移動販売事業補助金
買物弱者対策として、生活協同組合パルシステム千葉と野田市の協同で、移動販売車「まごころ便」を運行し、市内38箇所のステーションを巡回しており、野田市では運営費の一部及び移動販売車両のリース料を補助している。</t>
    <rPh sb="92" eb="93">
      <t>オヨ</t>
    </rPh>
    <rPh sb="94" eb="96">
      <t>イドウ</t>
    </rPh>
    <rPh sb="96" eb="98">
      <t>ハンバイ</t>
    </rPh>
    <rPh sb="98" eb="100">
      <t>シャリョウ</t>
    </rPh>
    <rPh sb="104" eb="105">
      <t>リョウ</t>
    </rPh>
    <phoneticPr fontId="10"/>
  </si>
  <si>
    <t xml:space="preserve">https://www.city.noda.chiba.jp/kurashi/seikatsu/kurashi/1000660.html
</t>
  </si>
  <si>
    <t>商工労政課
04-7123-1085</t>
    <rPh sb="0" eb="2">
      <t>ショウコウ</t>
    </rPh>
    <rPh sb="2" eb="5">
      <t>ロウセイカ</t>
    </rPh>
    <phoneticPr fontId="14"/>
  </si>
  <si>
    <t>買物支援推進店周知
配達などの買物支援サービスを実施している市内事業者一覧を作成し、配布を行っている。</t>
    <phoneticPr fontId="1"/>
  </si>
  <si>
    <t xml:space="preserve">https://www.city.noda.chiba.jp/kurashi/seikatsu/kurashi/1000659.html
</t>
  </si>
  <si>
    <t>千葉県</t>
    <rPh sb="0" eb="3">
      <t>チバケン</t>
    </rPh>
    <phoneticPr fontId="14"/>
  </si>
  <si>
    <t>野田市</t>
    <rPh sb="0" eb="3">
      <t>ノダシ</t>
    </rPh>
    <phoneticPr fontId="14"/>
  </si>
  <si>
    <t>交通不便地域支援事業</t>
    <rPh sb="0" eb="2">
      <t>コウツウ</t>
    </rPh>
    <rPh sb="2" eb="4">
      <t>フベン</t>
    </rPh>
    <rPh sb="4" eb="6">
      <t>チイキ</t>
    </rPh>
    <rPh sb="6" eb="8">
      <t>シエン</t>
    </rPh>
    <rPh sb="8" eb="10">
      <t>ジギョウ</t>
    </rPh>
    <phoneticPr fontId="14"/>
  </si>
  <si>
    <t>移動支援事業の対象となるモデル地域を選定し、その地域の住民（65歳以上、事前登録必要）に対して、日常生活における移動の利便性の向上を目的とした実証運行を行っている。事業者の送迎車両を活用し、主な目的地として病院、駅、商業施設を設定している。
なお、令和4年12月から定時定路線運行から予約制運行に変更し、その際、ルート上に一部自由乗降区間を設定した。
※市は運行事業者に対し、燃料費及び事務手数料を負担している。</t>
  </si>
  <si>
    <t>企画調整課
04-7123-1065</t>
    <rPh sb="0" eb="2">
      <t>キカク</t>
    </rPh>
    <rPh sb="2" eb="4">
      <t>チョウセイ</t>
    </rPh>
    <rPh sb="4" eb="5">
      <t>カ</t>
    </rPh>
    <phoneticPr fontId="14"/>
  </si>
  <si>
    <t>病院送迎バスの空席を活用した野田市高齢者等移動支援事業</t>
  </si>
  <si>
    <t>高齢者及び障がい者の日常生活における移動の利便性の向上を図るため、市内の病院で運行している送迎バスの空席を活用し、高齢者等が通院以外にも買い物や駅などへの移動のために送迎バスを利用できるよう、病院が定める運行ルート上の混乗運行を行うもの。</t>
  </si>
  <si>
    <t>茂原市</t>
    <rPh sb="0" eb="3">
      <t>モバラシ</t>
    </rPh>
    <phoneticPr fontId="1"/>
  </si>
  <si>
    <t>福祉タクシー事業</t>
    <rPh sb="0" eb="2">
      <t>フクシ</t>
    </rPh>
    <rPh sb="6" eb="8">
      <t>ジギョウ</t>
    </rPh>
    <phoneticPr fontId="8"/>
  </si>
  <si>
    <t>重度心身障害者等が、市が指定した福祉タクシーを利用した場合に運賃の一部を助成する。
利用1回につき、1,000円の助成券を2枚まで使用でき、運賃が1,000円に満たない場合は運賃の額を助成する。助成券は１名につき年間最大36枚交付する。</t>
    <rPh sb="0" eb="2">
      <t>ジュウド</t>
    </rPh>
    <rPh sb="2" eb="4">
      <t>シンシン</t>
    </rPh>
    <rPh sb="4" eb="7">
      <t>ショウガイシャ</t>
    </rPh>
    <rPh sb="7" eb="8">
      <t>トウ</t>
    </rPh>
    <rPh sb="10" eb="11">
      <t>シ</t>
    </rPh>
    <rPh sb="12" eb="14">
      <t>シテイ</t>
    </rPh>
    <rPh sb="16" eb="18">
      <t>フクシ</t>
    </rPh>
    <rPh sb="23" eb="25">
      <t>リヨウ</t>
    </rPh>
    <rPh sb="27" eb="29">
      <t>バアイ</t>
    </rPh>
    <rPh sb="30" eb="32">
      <t>ウンチン</t>
    </rPh>
    <rPh sb="33" eb="35">
      <t>イチブ</t>
    </rPh>
    <rPh sb="36" eb="38">
      <t>ジョセイ</t>
    </rPh>
    <rPh sb="51" eb="56">
      <t>０００エン</t>
    </rPh>
    <rPh sb="57" eb="59">
      <t>ジョセイ</t>
    </rPh>
    <rPh sb="59" eb="60">
      <t>ケン</t>
    </rPh>
    <rPh sb="97" eb="99">
      <t>ジョセイ</t>
    </rPh>
    <rPh sb="99" eb="100">
      <t>ケン</t>
    </rPh>
    <rPh sb="102" eb="103">
      <t>メイ</t>
    </rPh>
    <phoneticPr fontId="8"/>
  </si>
  <si>
    <t>http://www.city.mobara.chiba.jp/</t>
  </si>
  <si>
    <t>障害福祉課
0475-20-1666</t>
    <rPh sb="0" eb="5">
      <t>シ</t>
    </rPh>
    <phoneticPr fontId="8"/>
  </si>
  <si>
    <t>株式会社カスミと包括連携協定を締結し、買い物弱者支援事業として、移動スーパーを令和5年6月26日から開始。生鮮食品やお弁当、惣菜等を積んだ移動販売車が市内を巡回している。</t>
    <rPh sb="0" eb="4">
      <t>カブシキガイシャ</t>
    </rPh>
    <rPh sb="8" eb="14">
      <t>ホ</t>
    </rPh>
    <rPh sb="15" eb="17">
      <t>テイケツ</t>
    </rPh>
    <rPh sb="19" eb="20">
      <t>カ</t>
    </rPh>
    <rPh sb="21" eb="22">
      <t>モノ</t>
    </rPh>
    <rPh sb="22" eb="24">
      <t>ジャクシャ</t>
    </rPh>
    <rPh sb="24" eb="26">
      <t>シエン</t>
    </rPh>
    <rPh sb="26" eb="28">
      <t>ジギョウ</t>
    </rPh>
    <rPh sb="32" eb="34">
      <t>イドウ</t>
    </rPh>
    <rPh sb="39" eb="41">
      <t>レイワ</t>
    </rPh>
    <rPh sb="42" eb="43">
      <t>ネン</t>
    </rPh>
    <rPh sb="44" eb="45">
      <t>ガツ</t>
    </rPh>
    <rPh sb="47" eb="48">
      <t>ニチ</t>
    </rPh>
    <rPh sb="50" eb="52">
      <t>カイシ</t>
    </rPh>
    <rPh sb="53" eb="55">
      <t>セイセン</t>
    </rPh>
    <rPh sb="55" eb="57">
      <t>ショクヒン</t>
    </rPh>
    <rPh sb="59" eb="61">
      <t>ベントウ</t>
    </rPh>
    <rPh sb="62" eb="64">
      <t>ソウザイ</t>
    </rPh>
    <rPh sb="64" eb="65">
      <t>トウ</t>
    </rPh>
    <rPh sb="66" eb="67">
      <t>ツ</t>
    </rPh>
    <rPh sb="69" eb="71">
      <t>イドウ</t>
    </rPh>
    <rPh sb="71" eb="73">
      <t>ハンバイ</t>
    </rPh>
    <rPh sb="73" eb="74">
      <t>シャ</t>
    </rPh>
    <rPh sb="75" eb="77">
      <t>シナイ</t>
    </rPh>
    <rPh sb="78" eb="80">
      <t>ジュンカイ</t>
    </rPh>
    <phoneticPr fontId="3"/>
  </si>
  <si>
    <t>成田市</t>
    <rPh sb="0" eb="3">
      <t>ナリタシ</t>
    </rPh>
    <phoneticPr fontId="1"/>
  </si>
  <si>
    <t>生活支援体制整備事業</t>
    <rPh sb="0" eb="10">
      <t>セイカツシエンタイセイセイビジギョウ</t>
    </rPh>
    <phoneticPr fontId="1"/>
  </si>
  <si>
    <t>日常の買い物が困難な方への支援策として、スーパーマーケットを展開する２事業者と「買い物支援と地域の見守り活動推進に冠する協定」を締結して、市内を巡回販売する移動スーパーを運行している。</t>
    <rPh sb="30" eb="32">
      <t>テンカイ</t>
    </rPh>
    <rPh sb="35" eb="38">
      <t>ジギョウシャ</t>
    </rPh>
    <rPh sb="40" eb="41">
      <t>カ</t>
    </rPh>
    <rPh sb="42" eb="45">
      <t>モノシエン</t>
    </rPh>
    <rPh sb="46" eb="48">
      <t>チイキ</t>
    </rPh>
    <rPh sb="49" eb="51">
      <t>ミマモ</t>
    </rPh>
    <rPh sb="52" eb="54">
      <t>カツドウ</t>
    </rPh>
    <rPh sb="54" eb="56">
      <t>スイシン</t>
    </rPh>
    <rPh sb="57" eb="58">
      <t>カン</t>
    </rPh>
    <rPh sb="60" eb="62">
      <t>キョウテイ</t>
    </rPh>
    <rPh sb="64" eb="66">
      <t>テイケツ</t>
    </rPh>
    <rPh sb="69" eb="71">
      <t>シナイ</t>
    </rPh>
    <phoneticPr fontId="1"/>
  </si>
  <si>
    <t>自治体,_x000D_
事業者,</t>
    <phoneticPr fontId="1"/>
  </si>
  <si>
    <t>https://www.city.narita.chiba.jp/kenko_fukushi/page0133_00041.html</t>
    <phoneticPr fontId="1"/>
  </si>
  <si>
    <t>成田市</t>
    <rPh sb="0" eb="3">
      <t>ナリタシ</t>
    </rPh>
    <phoneticPr fontId="5"/>
  </si>
  <si>
    <t>オンデマンド交通高齢者移送サービス事業</t>
  </si>
  <si>
    <t>高齢者の通院や買い物等のための交通手段を確保するため、乗降時間や乗降場所の要望に対応し得る、乗合型車両を運行する。（令和6年度実証実験）</t>
    <phoneticPr fontId="1"/>
  </si>
  <si>
    <t>https://www.city.narita.chiba.jp/kenko_fukushi/page127700.html</t>
  </si>
  <si>
    <t>福祉部高齢者福祉課高齢者支援係
0476-20-1537</t>
    <phoneticPr fontId="1"/>
  </si>
  <si>
    <t>成田市</t>
  </si>
  <si>
    <t>重度の障がい者の方へ年間48枚（人工透析者は年間96枚）のタクシー利用券を交付。乗車料金の半額（上限2,000円）を助成。</t>
    <phoneticPr fontId="1"/>
  </si>
  <si>
    <t>https://www.city.narita.chiba.jp/kenko_fukushi/page129800.html</t>
    <phoneticPr fontId="1"/>
  </si>
  <si>
    <t>福祉部障がい者福祉課
0476-20-1539</t>
    <phoneticPr fontId="1"/>
  </si>
  <si>
    <t>佐倉市</t>
    <rPh sb="0" eb="3">
      <t>サクラシ</t>
    </rPh>
    <phoneticPr fontId="1"/>
  </si>
  <si>
    <t>佐倉市福祉タクシー事業</t>
    <phoneticPr fontId="1"/>
  </si>
  <si>
    <t>重度心身障害者等の社会参加を促進するため、タクシー券を交付し、運賃の一部を助成する。
助成額：運賃の半額（上限1,000円）。年間最大100枚。</t>
    <phoneticPr fontId="1"/>
  </si>
  <si>
    <t>https://www.city.sakura.lg.jp/soshiki/shogaifukushika/18153/18309.html</t>
    <phoneticPr fontId="1"/>
  </si>
  <si>
    <t>障害福祉課
043-484-4164</t>
    <phoneticPr fontId="1"/>
  </si>
  <si>
    <t>生活支援体制整備事業</t>
    <rPh sb="0" eb="4">
      <t>セイカツシエン</t>
    </rPh>
    <rPh sb="4" eb="6">
      <t>タイセイ</t>
    </rPh>
    <rPh sb="6" eb="10">
      <t>セイビジギョウ</t>
    </rPh>
    <phoneticPr fontId="1"/>
  </si>
  <si>
    <t>地域で生活支援（買物代行含む）を実施している有償ボランティア団体や宅配、配達などのサービスを行っている店舗等を含む地域資源を掲載した「佐倉市の地域の支え合い・助け合いリスト」を年１回更新し、佐倉市のホームページ、市内の地域包括支援センターでの配架を実施している。</t>
    <rPh sb="0" eb="2">
      <t>チイキ</t>
    </rPh>
    <rPh sb="3" eb="7">
      <t>セイカツシエン</t>
    </rPh>
    <rPh sb="8" eb="10">
      <t>カイモノ</t>
    </rPh>
    <rPh sb="10" eb="12">
      <t>ダイコウ</t>
    </rPh>
    <rPh sb="12" eb="13">
      <t>フク</t>
    </rPh>
    <rPh sb="16" eb="18">
      <t>ジッシ</t>
    </rPh>
    <rPh sb="22" eb="24">
      <t>ユウショウ</t>
    </rPh>
    <rPh sb="30" eb="32">
      <t>ダンタイ</t>
    </rPh>
    <rPh sb="33" eb="35">
      <t>タクハイ</t>
    </rPh>
    <rPh sb="36" eb="38">
      <t>ハイタツ</t>
    </rPh>
    <rPh sb="46" eb="47">
      <t>オコナ</t>
    </rPh>
    <rPh sb="51" eb="53">
      <t>テンポ</t>
    </rPh>
    <rPh sb="53" eb="54">
      <t>トウ</t>
    </rPh>
    <rPh sb="55" eb="56">
      <t>フク</t>
    </rPh>
    <rPh sb="57" eb="59">
      <t>チイキ</t>
    </rPh>
    <rPh sb="59" eb="61">
      <t>シゲン</t>
    </rPh>
    <rPh sb="62" eb="64">
      <t>ケイサイ</t>
    </rPh>
    <rPh sb="67" eb="70">
      <t>サクラシ</t>
    </rPh>
    <rPh sb="71" eb="73">
      <t>チイキ</t>
    </rPh>
    <rPh sb="74" eb="75">
      <t>ササ</t>
    </rPh>
    <rPh sb="76" eb="77">
      <t>ア</t>
    </rPh>
    <rPh sb="79" eb="80">
      <t>タス</t>
    </rPh>
    <rPh sb="81" eb="82">
      <t>ア</t>
    </rPh>
    <rPh sb="88" eb="89">
      <t>ネン</t>
    </rPh>
    <rPh sb="90" eb="91">
      <t>カイ</t>
    </rPh>
    <rPh sb="91" eb="93">
      <t>コウシン</t>
    </rPh>
    <rPh sb="120" eb="122">
      <t>ハイカ</t>
    </rPh>
    <rPh sb="123" eb="125">
      <t>ジッシ</t>
    </rPh>
    <phoneticPr fontId="5"/>
  </si>
  <si>
    <t>https://www.city.sakura.lg.jp/soshiki/koreishafukushika/oshirase/13406.html</t>
    <phoneticPr fontId="3"/>
  </si>
  <si>
    <t>ウエルシア薬局株式会社との連携協定に基づき、市が販売場所を決定・調整の上、市内36か所で移動販売車の運行を行っている。</t>
    <rPh sb="5" eb="7">
      <t>ヤッキョク</t>
    </rPh>
    <rPh sb="7" eb="11">
      <t>カブシキカイシャ</t>
    </rPh>
    <rPh sb="13" eb="17">
      <t>レンケイキョウテイ</t>
    </rPh>
    <rPh sb="18" eb="19">
      <t>モト</t>
    </rPh>
    <rPh sb="22" eb="23">
      <t>シ</t>
    </rPh>
    <rPh sb="24" eb="28">
      <t>ハンバイバショ</t>
    </rPh>
    <rPh sb="29" eb="31">
      <t>ケッテイ</t>
    </rPh>
    <rPh sb="32" eb="34">
      <t>チョウセイ</t>
    </rPh>
    <rPh sb="35" eb="36">
      <t>ウエ</t>
    </rPh>
    <rPh sb="37" eb="39">
      <t>シナイ</t>
    </rPh>
    <rPh sb="42" eb="43">
      <t>ショ</t>
    </rPh>
    <rPh sb="44" eb="49">
      <t>イドウハンバイシャ</t>
    </rPh>
    <rPh sb="50" eb="52">
      <t>ウンコウ</t>
    </rPh>
    <rPh sb="53" eb="54">
      <t>オコナ</t>
    </rPh>
    <phoneticPr fontId="1"/>
  </si>
  <si>
    <t>https://www.city.sakura.lg.jp/soshiki/koreishafukushika/oshirase/18657.html</t>
    <phoneticPr fontId="1"/>
  </si>
  <si>
    <t>街中にぎわい推進事業
（商業機能強化事業、地域連携交流活動の支援事業）</t>
    <rPh sb="0" eb="2">
      <t>マチナカ</t>
    </rPh>
    <rPh sb="6" eb="10">
      <t>スイシンジギョウ</t>
    </rPh>
    <rPh sb="12" eb="20">
      <t>ショウギョウキノウキョウカジギョウ</t>
    </rPh>
    <rPh sb="21" eb="25">
      <t>チイキレンケイ</t>
    </rPh>
    <rPh sb="25" eb="29">
      <t>コウリュウカツドウ</t>
    </rPh>
    <rPh sb="30" eb="34">
      <t>シエンジギョウ</t>
    </rPh>
    <phoneticPr fontId="1"/>
  </si>
  <si>
    <t>街中にぎわい推進事業全体で7,000</t>
    <rPh sb="10" eb="12">
      <t>ゼンタイ</t>
    </rPh>
    <phoneticPr fontId="1"/>
  </si>
  <si>
    <t>市内商業団体への補助金</t>
    <rPh sb="0" eb="6">
      <t>シナイショウギョウダンタイ</t>
    </rPh>
    <rPh sb="8" eb="11">
      <t>ホジョキン</t>
    </rPh>
    <phoneticPr fontId="1"/>
  </si>
  <si>
    <t>商業や商店街の活性化及び地域経済の振興を図るため、商店会等の市内商業団体が実施する事業に対して補助金を交付している（補助対象事業として、買い物弱者対策も含む）。
補助対象：市内に存する商業団体、補助率：補助対象経費の1/2以内、補助限度額：予算の範囲内</t>
    <rPh sb="0" eb="2">
      <t>ショウギョウ</t>
    </rPh>
    <rPh sb="3" eb="6">
      <t>ショウテンガイ</t>
    </rPh>
    <rPh sb="7" eb="10">
      <t>カッセイカ</t>
    </rPh>
    <rPh sb="10" eb="11">
      <t>オヨ</t>
    </rPh>
    <rPh sb="12" eb="16">
      <t>チイキケイザイ</t>
    </rPh>
    <rPh sb="17" eb="19">
      <t>シンコウ</t>
    </rPh>
    <rPh sb="20" eb="21">
      <t>ハカ</t>
    </rPh>
    <rPh sb="25" eb="29">
      <t>ショウテンカイトウ</t>
    </rPh>
    <rPh sb="37" eb="39">
      <t>ジッシ</t>
    </rPh>
    <rPh sb="41" eb="43">
      <t>ジギョウ</t>
    </rPh>
    <rPh sb="44" eb="45">
      <t>タイ</t>
    </rPh>
    <rPh sb="47" eb="50">
      <t>ホジョキン</t>
    </rPh>
    <rPh sb="51" eb="53">
      <t>コウフ</t>
    </rPh>
    <rPh sb="58" eb="62">
      <t>ホジョタイショウ</t>
    </rPh>
    <rPh sb="62" eb="64">
      <t>ジギョウ</t>
    </rPh>
    <rPh sb="68" eb="69">
      <t>カ</t>
    </rPh>
    <rPh sb="70" eb="73">
      <t>モノジャクシャ</t>
    </rPh>
    <rPh sb="73" eb="75">
      <t>タイサク</t>
    </rPh>
    <rPh sb="76" eb="77">
      <t>フク</t>
    </rPh>
    <phoneticPr fontId="1"/>
  </si>
  <si>
    <t>市内商業団体</t>
    <rPh sb="0" eb="6">
      <t>シナイショウギョウダンタイ</t>
    </rPh>
    <phoneticPr fontId="1"/>
  </si>
  <si>
    <t>商工振興課
043-484-6145</t>
    <phoneticPr fontId="1"/>
  </si>
  <si>
    <t>東金市</t>
    <rPh sb="0" eb="3">
      <t>トウガネシ</t>
    </rPh>
    <phoneticPr fontId="1"/>
  </si>
  <si>
    <t>スーパーで販売している生鮮食品（野菜・肉・魚など）、お弁当、総菜、日用雑貨品等を積んだ移動販売車が市内の各地域を巡回し、販売を行うもの。</t>
    <rPh sb="5" eb="7">
      <t>ハンバイ</t>
    </rPh>
    <rPh sb="11" eb="15">
      <t>セイセンショクヒン</t>
    </rPh>
    <rPh sb="16" eb="18">
      <t>ナマヤサイ</t>
    </rPh>
    <rPh sb="19" eb="20">
      <t>ニク</t>
    </rPh>
    <rPh sb="21" eb="22">
      <t>サカナ</t>
    </rPh>
    <rPh sb="27" eb="29">
      <t>ベントウ</t>
    </rPh>
    <rPh sb="30" eb="32">
      <t>ソウザイ</t>
    </rPh>
    <rPh sb="33" eb="35">
      <t>ニチヨウ</t>
    </rPh>
    <rPh sb="35" eb="37">
      <t>ザッカ</t>
    </rPh>
    <rPh sb="37" eb="38">
      <t>ヒン</t>
    </rPh>
    <rPh sb="38" eb="39">
      <t>トウ</t>
    </rPh>
    <rPh sb="40" eb="41">
      <t>ツ</t>
    </rPh>
    <rPh sb="43" eb="48">
      <t>イドウハンバイシャ</t>
    </rPh>
    <rPh sb="49" eb="51">
      <t>シナイ</t>
    </rPh>
    <rPh sb="52" eb="55">
      <t>カクチイキ</t>
    </rPh>
    <rPh sb="56" eb="58">
      <t>ジュンカイ</t>
    </rPh>
    <rPh sb="60" eb="62">
      <t>ハンバイ</t>
    </rPh>
    <rPh sb="63" eb="64">
      <t>オコナ</t>
    </rPh>
    <phoneticPr fontId="3"/>
  </si>
  <si>
    <t>・株式会社カスミ
・株式会社千葉薬品（ヤックス）</t>
    <rPh sb="1" eb="5">
      <t>カブシキカイシャ</t>
    </rPh>
    <rPh sb="10" eb="14">
      <t>カブシキガイシャ</t>
    </rPh>
    <rPh sb="14" eb="16">
      <t>チバ</t>
    </rPh>
    <rPh sb="16" eb="18">
      <t>ヤクヒン</t>
    </rPh>
    <phoneticPr fontId="3"/>
  </si>
  <si>
    <t>https://www.city.togane.chiba.jp/0000012289.html</t>
    <phoneticPr fontId="3"/>
  </si>
  <si>
    <t>重度心身障害者等の社会活動の範囲を広めるため、乗車１回につき900円を上限とし、年間２４回分を助成する。
なお、１０月以降、本助成金の申請をした場合は１２回分の助成となる。</t>
    <phoneticPr fontId="1"/>
  </si>
  <si>
    <t>https://www.city.togane.chiba.jp/0000000922.html</t>
    <phoneticPr fontId="3"/>
  </si>
  <si>
    <t>社会福祉課
障がいサービス係
0475-50-1232</t>
  </si>
  <si>
    <t>旭市</t>
  </si>
  <si>
    <t>デマンド交通運行事業</t>
  </si>
  <si>
    <t>高齢者などの買い物や通院の移動需要に対応するため、デマンド交通（乗合タクシー）を運行している。</t>
  </si>
  <si>
    <t>https://www.city.asahi.lg.jp/uploaded/attachment/25702.pdf</t>
    <phoneticPr fontId="41"/>
  </si>
  <si>
    <t>企画政策課
0479-62-5307</t>
  </si>
  <si>
    <t>千葉県</t>
    <phoneticPr fontId="0" type="Hiragana"/>
  </si>
  <si>
    <t>旭市</t>
    <phoneticPr fontId="0" type="Hiragana"/>
  </si>
  <si>
    <t>福祉タクシー利用助成事業</t>
    <phoneticPr fontId="0" type="Hiragana"/>
  </si>
  <si>
    <t>内容：市が指定するタクシーを利用した際に、１回につき使用1枚につき500円を助成する。ただし、当該利用券の使用に係る利用料金が500円に満たない場合は、その全額とする。
対象者：身体障害者手帳1級、2級と3級の一部（視覚、下肢、体幹）　療育手帳○A、○Aｰ１、○Aｰ2、Aの1、Aの2  精神障害者保健福祉手帳1級
助成額：対象者1人につき月4枚とする。ただし、じん臓機能障害者で人工透析治療を受けている対象者にあっては、その交付枚数は、当該対象者1人につき月16枚とする。</t>
    <phoneticPr fontId="0" type="Hiragana"/>
  </si>
  <si>
    <t>https://www.city.asahi.lg.jp/soshiki/11/16572.html</t>
    <phoneticPr fontId="0" type="Hiragana"/>
  </si>
  <si>
    <t>社会福祉課障害福祉班
0479-62-5351</t>
  </si>
  <si>
    <t>移動販売</t>
    <phoneticPr fontId="0" type="Hiragana"/>
  </si>
  <si>
    <t>非予算事業</t>
    <phoneticPr fontId="0" type="Hiragana"/>
  </si>
  <si>
    <t>生鮮食料品の取り扱いのある店が近隣にない地域や団地等を対象に、移動販売事業を行う事業者に対し、販売所の調整等を支援することで、高齢者等の買い物弱者の支援や見守りを図る。</t>
    <phoneticPr fontId="0" type="Hiragana"/>
  </si>
  <si>
    <t>自治体,_x000D_
事業者,</t>
    <phoneticPr fontId="0" type="Hiragana"/>
  </si>
  <si>
    <t>生活支援体制整備事業</t>
    <phoneticPr fontId="0" type="Hiragana"/>
  </si>
  <si>
    <t>買い物困難等高齢者の在宅生活を支援するため、配達可能や出張可能な店舗等高齢者に役立つ情報を「シニア生活便利帳」にまとめ、市に登録のある独居高齢者や民生委員・ケアマネジャー等に配布。</t>
    <phoneticPr fontId="0" type="Hiragana"/>
  </si>
  <si>
    <t>自治体,</t>
    <phoneticPr fontId="0" type="Hiragana"/>
  </si>
  <si>
    <t>習志野市</t>
    <rPh sb="0" eb="4">
      <t>ナラシノシ</t>
    </rPh>
    <phoneticPr fontId="1"/>
  </si>
  <si>
    <t>高齢者外出支援事業</t>
    <rPh sb="0" eb="3">
      <t>コウレイシャ</t>
    </rPh>
    <rPh sb="3" eb="5">
      <t>ガイシュツ</t>
    </rPh>
    <rPh sb="5" eb="7">
      <t>シエン</t>
    </rPh>
    <rPh sb="7" eb="9">
      <t>ジギョウ</t>
    </rPh>
    <phoneticPr fontId="1"/>
  </si>
  <si>
    <t>75歳以上の市民税非課税世帯等に、年間18,000円を限度にタクシー運賃を助成し、高齢者の外出を促進する。</t>
    <phoneticPr fontId="1"/>
  </si>
  <si>
    <t>高齢者支援課
047-454-7533</t>
    <phoneticPr fontId="1"/>
  </si>
  <si>
    <t>習志野市</t>
  </si>
  <si>
    <t>特定等級以上の心身障がい者であり、市民税が非課税の方に、年間30,000円を限度にタクシー運賃を助成し、心身障がい者等の社会参加を促進する。</t>
  </si>
  <si>
    <t>https://www.city.narashino.lg.jp/soshiki/shogaifukushi/gyomu/shogaishafukushi/kotujidou/taxy.html</t>
    <phoneticPr fontId="1"/>
  </si>
  <si>
    <t>障がい福祉課
047-453-9206</t>
    <rPh sb="0" eb="1">
      <t>ショウ</t>
    </rPh>
    <rPh sb="3" eb="6">
      <t>フクシカ</t>
    </rPh>
    <phoneticPr fontId="1"/>
  </si>
  <si>
    <t>柏市</t>
    <rPh sb="0" eb="2">
      <t>カシワシ</t>
    </rPh>
    <phoneticPr fontId="1"/>
  </si>
  <si>
    <t>商店街活性化事業</t>
  </si>
  <si>
    <t>・地域課題対応事業
商店会が地域課題解決のために取り組む事業に対して支援を行うのもの。少子高齢化対策（出張販売，宅配サービス等）等</t>
    <phoneticPr fontId="1"/>
  </si>
  <si>
    <t>商店会</t>
    <rPh sb="0" eb="3">
      <t>ショウテンカイ</t>
    </rPh>
    <phoneticPr fontId="1"/>
  </si>
  <si>
    <t>https://www.city.kashiwa.lg.jp/shoko/jigyosha/promotion/sangyoshinko/2264.html</t>
    <phoneticPr fontId="1"/>
  </si>
  <si>
    <t>経済産業部商工観光課04-7128-4780</t>
    <rPh sb="0" eb="5">
      <t>ケイザイサンギョウブ</t>
    </rPh>
    <rPh sb="5" eb="10">
      <t>ショウコウカンコウカ</t>
    </rPh>
    <phoneticPr fontId="1"/>
  </si>
  <si>
    <t>勝浦市</t>
    <rPh sb="0" eb="3">
      <t>カツウラシ</t>
    </rPh>
    <phoneticPr fontId="14"/>
  </si>
  <si>
    <t>地域をつなぐ商品等お届け事業</t>
    <rPh sb="0" eb="2">
      <t>チイキ</t>
    </rPh>
    <rPh sb="6" eb="8">
      <t>ショウヒン</t>
    </rPh>
    <rPh sb="8" eb="9">
      <t>トウ</t>
    </rPh>
    <rPh sb="10" eb="11">
      <t>トド</t>
    </rPh>
    <rPh sb="12" eb="14">
      <t>ジギョウ</t>
    </rPh>
    <phoneticPr fontId="15"/>
  </si>
  <si>
    <t>市内事業者が販売する商品等の注文、配送において地域の関係者と連携し、その地域の人的資源を有効活用することにより、新たな物流サービスの持続可能性を検証し、市の商工業振興につなげることを目的とする。</t>
    <rPh sb="0" eb="2">
      <t>シナイ</t>
    </rPh>
    <rPh sb="2" eb="5">
      <t>ジギョウシャ</t>
    </rPh>
    <rPh sb="6" eb="8">
      <t>ハンバイ</t>
    </rPh>
    <rPh sb="10" eb="12">
      <t>ショウヒン</t>
    </rPh>
    <rPh sb="12" eb="13">
      <t>トウ</t>
    </rPh>
    <rPh sb="14" eb="16">
      <t>チュウモン</t>
    </rPh>
    <rPh sb="17" eb="19">
      <t>ハイソウ</t>
    </rPh>
    <rPh sb="23" eb="25">
      <t>チイキ</t>
    </rPh>
    <rPh sb="26" eb="29">
      <t>カンケイシャ</t>
    </rPh>
    <rPh sb="30" eb="32">
      <t>レンケイ</t>
    </rPh>
    <phoneticPr fontId="14"/>
  </si>
  <si>
    <t>https://www.city.katsuura.lg.jp/page/5308.html</t>
  </si>
  <si>
    <t>観光商工課
0470-73-6687</t>
  </si>
  <si>
    <t>障害者福祉タクシー助成事業</t>
    <rPh sb="0" eb="3">
      <t>ショウガイシャ</t>
    </rPh>
    <rPh sb="3" eb="5">
      <t>フクシ</t>
    </rPh>
    <rPh sb="9" eb="11">
      <t>ジョセイ</t>
    </rPh>
    <rPh sb="11" eb="13">
      <t>ジギョウ</t>
    </rPh>
    <phoneticPr fontId="15"/>
  </si>
  <si>
    <t>身体障害者手帳1・2級及び療育手帳の交付を受けている者に、1枚800円の利用券を年28枚交付し、障害者の社会参加を促進し、もって福祉の増進を図ることを目的とする。</t>
    <rPh sb="0" eb="2">
      <t>シンタイ</t>
    </rPh>
    <rPh sb="2" eb="5">
      <t>ショウガイシャ</t>
    </rPh>
    <rPh sb="5" eb="7">
      <t>テチョウ</t>
    </rPh>
    <rPh sb="10" eb="11">
      <t>キュウ</t>
    </rPh>
    <rPh sb="11" eb="12">
      <t>オヨ</t>
    </rPh>
    <rPh sb="13" eb="15">
      <t>リョウイク</t>
    </rPh>
    <rPh sb="15" eb="17">
      <t>テチョウ</t>
    </rPh>
    <rPh sb="18" eb="20">
      <t>コウフ</t>
    </rPh>
    <rPh sb="21" eb="22">
      <t>ウ</t>
    </rPh>
    <rPh sb="26" eb="27">
      <t>モノ</t>
    </rPh>
    <rPh sb="30" eb="31">
      <t>マイ</t>
    </rPh>
    <rPh sb="34" eb="35">
      <t>エン</t>
    </rPh>
    <rPh sb="36" eb="38">
      <t>リヨウ</t>
    </rPh>
    <rPh sb="38" eb="39">
      <t>ケン</t>
    </rPh>
    <rPh sb="40" eb="41">
      <t>ネン</t>
    </rPh>
    <rPh sb="43" eb="44">
      <t>マイ</t>
    </rPh>
    <rPh sb="44" eb="46">
      <t>コウフ</t>
    </rPh>
    <rPh sb="48" eb="51">
      <t>ショウガイシャ</t>
    </rPh>
    <rPh sb="52" eb="54">
      <t>シャカイ</t>
    </rPh>
    <rPh sb="54" eb="56">
      <t>サンカ</t>
    </rPh>
    <rPh sb="57" eb="59">
      <t>ソクシン</t>
    </rPh>
    <rPh sb="64" eb="66">
      <t>フクシ</t>
    </rPh>
    <rPh sb="67" eb="69">
      <t>ゾウシン</t>
    </rPh>
    <rPh sb="70" eb="71">
      <t>ハカ</t>
    </rPh>
    <rPh sb="75" eb="77">
      <t>モクテキ</t>
    </rPh>
    <phoneticPr fontId="14"/>
  </si>
  <si>
    <t>https://www.city.katsuura.lg.jp/page/1119.html#a19</t>
  </si>
  <si>
    <t>福祉課
0470-73-6619</t>
    <rPh sb="0" eb="3">
      <t>フクシカ</t>
    </rPh>
    <phoneticPr fontId="14"/>
  </si>
  <si>
    <t>高齢者タクシー利用料助成事業</t>
    <rPh sb="0" eb="3">
      <t>コウレイシャ</t>
    </rPh>
    <rPh sb="7" eb="9">
      <t>リヨウ</t>
    </rPh>
    <rPh sb="9" eb="10">
      <t>リョウ</t>
    </rPh>
    <rPh sb="10" eb="12">
      <t>ジョセイ</t>
    </rPh>
    <rPh sb="12" eb="14">
      <t>ジギョウ</t>
    </rPh>
    <phoneticPr fontId="15"/>
  </si>
  <si>
    <t>年度内に80歳を迎える方、また80歳以上の高齢者及び75歳以上の運転免許を自主返納した高齢者の外出を支援。1枚400円のタクシー利用券を年最大24枚交付し利用料を助成する。一部地域対象者には、24枚利用済で最大24枚交付する。</t>
    <rPh sb="0" eb="3">
      <t>ネンドナイ</t>
    </rPh>
    <rPh sb="6" eb="7">
      <t>サイ</t>
    </rPh>
    <rPh sb="8" eb="9">
      <t>ムカ</t>
    </rPh>
    <rPh sb="11" eb="12">
      <t>カタ</t>
    </rPh>
    <rPh sb="17" eb="18">
      <t>サイ</t>
    </rPh>
    <rPh sb="18" eb="20">
      <t>イジョウ</t>
    </rPh>
    <rPh sb="21" eb="24">
      <t>コウレイシャ</t>
    </rPh>
    <rPh sb="24" eb="25">
      <t>オヨ</t>
    </rPh>
    <rPh sb="28" eb="29">
      <t>サイ</t>
    </rPh>
    <rPh sb="29" eb="31">
      <t>イジョウ</t>
    </rPh>
    <rPh sb="32" eb="34">
      <t>ウンテン</t>
    </rPh>
    <rPh sb="34" eb="36">
      <t>メンキョ</t>
    </rPh>
    <rPh sb="37" eb="39">
      <t>ジシュ</t>
    </rPh>
    <rPh sb="39" eb="41">
      <t>ヘンノウ</t>
    </rPh>
    <rPh sb="43" eb="46">
      <t>コウレイシャ</t>
    </rPh>
    <rPh sb="47" eb="49">
      <t>ガイシュツ</t>
    </rPh>
    <rPh sb="50" eb="52">
      <t>シエン</t>
    </rPh>
    <rPh sb="54" eb="55">
      <t>マイ</t>
    </rPh>
    <rPh sb="58" eb="59">
      <t>エン</t>
    </rPh>
    <rPh sb="64" eb="67">
      <t>リヨウケン</t>
    </rPh>
    <rPh sb="68" eb="69">
      <t>ネン</t>
    </rPh>
    <rPh sb="69" eb="71">
      <t>サイダイ</t>
    </rPh>
    <rPh sb="73" eb="74">
      <t>マイ</t>
    </rPh>
    <rPh sb="74" eb="76">
      <t>コウフ</t>
    </rPh>
    <rPh sb="77" eb="80">
      <t>リヨウリョウ</t>
    </rPh>
    <rPh sb="81" eb="83">
      <t>ジョセイ</t>
    </rPh>
    <rPh sb="86" eb="88">
      <t>イチブ</t>
    </rPh>
    <rPh sb="88" eb="90">
      <t>チイキ</t>
    </rPh>
    <rPh sb="90" eb="93">
      <t>タイショウシャ</t>
    </rPh>
    <rPh sb="98" eb="99">
      <t>マイ</t>
    </rPh>
    <rPh sb="99" eb="101">
      <t>リヨウ</t>
    </rPh>
    <rPh sb="101" eb="102">
      <t>スミ</t>
    </rPh>
    <rPh sb="103" eb="105">
      <t>サイダイ</t>
    </rPh>
    <rPh sb="107" eb="108">
      <t>マイ</t>
    </rPh>
    <rPh sb="108" eb="110">
      <t>コウフ</t>
    </rPh>
    <phoneticPr fontId="14"/>
  </si>
  <si>
    <t>https://www.city.katsuura.lg.jp/page/5659.html</t>
  </si>
  <si>
    <t>高齢者支援課
0470-73-6615</t>
    <rPh sb="0" eb="3">
      <t>コウレイシャ</t>
    </rPh>
    <rPh sb="3" eb="5">
      <t>シエン</t>
    </rPh>
    <rPh sb="5" eb="6">
      <t>カ</t>
    </rPh>
    <phoneticPr fontId="14"/>
  </si>
  <si>
    <t>デマンドタクシー運行事業</t>
    <rPh sb="8" eb="10">
      <t>ウンコウ</t>
    </rPh>
    <rPh sb="10" eb="12">
      <t>ジギョウ</t>
    </rPh>
    <phoneticPr fontId="14"/>
  </si>
  <si>
    <t>市民バスに替わる公共交通として、市内の交通空白地域を補完する地域公共交通機関として運行している。</t>
    <rPh sb="0" eb="2">
      <t>シミン</t>
    </rPh>
    <rPh sb="5" eb="6">
      <t>カ</t>
    </rPh>
    <rPh sb="8" eb="10">
      <t>コウキョウ</t>
    </rPh>
    <rPh sb="10" eb="12">
      <t>コウツウ</t>
    </rPh>
    <rPh sb="16" eb="18">
      <t>シナイ</t>
    </rPh>
    <rPh sb="19" eb="21">
      <t>コウツウ</t>
    </rPh>
    <rPh sb="21" eb="23">
      <t>クウハク</t>
    </rPh>
    <rPh sb="23" eb="25">
      <t>チイキ</t>
    </rPh>
    <rPh sb="26" eb="28">
      <t>ホカン</t>
    </rPh>
    <rPh sb="30" eb="32">
      <t>チイキ</t>
    </rPh>
    <rPh sb="32" eb="34">
      <t>コウキョウ</t>
    </rPh>
    <rPh sb="34" eb="36">
      <t>コウツウ</t>
    </rPh>
    <rPh sb="36" eb="38">
      <t>キカン</t>
    </rPh>
    <rPh sb="41" eb="43">
      <t>ウンコウ</t>
    </rPh>
    <phoneticPr fontId="14"/>
  </si>
  <si>
    <t>https://www.city.katsuura.lg.jp/page/1270.html</t>
  </si>
  <si>
    <t>企画課
0470-73-6654</t>
    <rPh sb="0" eb="3">
      <t>キカクカ</t>
    </rPh>
    <phoneticPr fontId="14"/>
  </si>
  <si>
    <t>市原市</t>
    <rPh sb="0" eb="3">
      <t>イチハラシ</t>
    </rPh>
    <phoneticPr fontId="1"/>
  </si>
  <si>
    <t>地元企業による買い物困難な地域への移動販売や買い物ツアーなどについて、本事業の一環として情報提供を実施している。
県営住宅敷地内の移動販売に関しては、県及び地元町会との調整を市原市が行っている。</t>
    <rPh sb="0" eb="2">
      <t>ジモト</t>
    </rPh>
    <rPh sb="2" eb="4">
      <t>キギョウ</t>
    </rPh>
    <rPh sb="7" eb="8">
      <t>カ</t>
    </rPh>
    <rPh sb="9" eb="15">
      <t>モノコンナンナチイキ</t>
    </rPh>
    <rPh sb="17" eb="19">
      <t>イドウ</t>
    </rPh>
    <rPh sb="19" eb="21">
      <t>ハンバイ</t>
    </rPh>
    <rPh sb="22" eb="23">
      <t>カ</t>
    </rPh>
    <rPh sb="24" eb="25">
      <t>モノ</t>
    </rPh>
    <rPh sb="35" eb="36">
      <t>ホン</t>
    </rPh>
    <rPh sb="36" eb="38">
      <t>ジギョウ</t>
    </rPh>
    <rPh sb="39" eb="41">
      <t>イッカン</t>
    </rPh>
    <rPh sb="44" eb="46">
      <t>ジョウホウ</t>
    </rPh>
    <rPh sb="46" eb="48">
      <t>テイキョウ</t>
    </rPh>
    <rPh sb="49" eb="51">
      <t>ジッシ</t>
    </rPh>
    <rPh sb="57" eb="59">
      <t>ケンエイ</t>
    </rPh>
    <rPh sb="59" eb="61">
      <t>ジュウタク</t>
    </rPh>
    <rPh sb="61" eb="63">
      <t>シキチ</t>
    </rPh>
    <rPh sb="63" eb="64">
      <t>ナイ</t>
    </rPh>
    <rPh sb="65" eb="67">
      <t>イドウ</t>
    </rPh>
    <rPh sb="67" eb="69">
      <t>ハンバイ</t>
    </rPh>
    <rPh sb="70" eb="71">
      <t>カン</t>
    </rPh>
    <rPh sb="75" eb="76">
      <t>ケン</t>
    </rPh>
    <rPh sb="76" eb="77">
      <t>オヨ</t>
    </rPh>
    <rPh sb="78" eb="80">
      <t>ジモト</t>
    </rPh>
    <rPh sb="80" eb="82">
      <t>チョウカイ</t>
    </rPh>
    <rPh sb="84" eb="86">
      <t>チョウセイ</t>
    </rPh>
    <rPh sb="87" eb="90">
      <t>イチハラシ</t>
    </rPh>
    <rPh sb="91" eb="92">
      <t>オコナ</t>
    </rPh>
    <phoneticPr fontId="3"/>
  </si>
  <si>
    <t>民間事業者
社会福祉法人</t>
    <rPh sb="0" eb="3">
      <t>ジギョウシャ</t>
    </rPh>
    <phoneticPr fontId="3"/>
  </si>
  <si>
    <t>福祉タクシー事業</t>
    <phoneticPr fontId="1"/>
  </si>
  <si>
    <t>重度障害者及びねたきり高齢者を対象に、タクシーの利用料金を助成することで社会活動の範囲を広め、福祉の増進を図ることを目的とした当事業において、買物に行くための利用も想定している。１回の乗車につき上限８００円が助成される福祉タクシー券を年間上限１００枚交付。</t>
    <phoneticPr fontId="1"/>
  </si>
  <si>
    <t>https://www.city.ichihara.chiba.jp/article?articleId=60237bfaece4651c88c18d43</t>
    <phoneticPr fontId="1"/>
  </si>
  <si>
    <t>保健福祉部
障がい者支援課
0436-23-9815</t>
    <phoneticPr fontId="1"/>
  </si>
  <si>
    <t>デマンドタクシー</t>
    <phoneticPr fontId="1"/>
  </si>
  <si>
    <t>地域で運営するデマンドタクシーの運行に係る経費の一部を補助する。
（予算の範囲内で経費の２分の１を上限に補助）</t>
    <phoneticPr fontId="1"/>
  </si>
  <si>
    <t>https://www.city.ichihara.chiba.jp/article?articleId=60237fd7ece4651c88c192b2</t>
    <phoneticPr fontId="1"/>
  </si>
  <si>
    <t>地方創生部
交通政策課
0436-23-9762</t>
    <phoneticPr fontId="1"/>
  </si>
  <si>
    <t>出産前後家事等サポート事業</t>
    <phoneticPr fontId="1"/>
  </si>
  <si>
    <t>母親が妊娠中又は出産直後で体調不良等のため、家事又は育児を行うことが困難な家庭にホームヘルパーを派遣し、家事又は育児を援助する。主な援助内容は、①家事に関するもの（食事の準備、洗濯、掃除、生活必需品の買い物など）②育児に関するもの（授乳、おむつ交換、沐浴介助など）</t>
    <phoneticPr fontId="1"/>
  </si>
  <si>
    <t>https://www.city.ichihara.chiba.jp/article?articleId=60237a9bece4651c88c18b5d
http://www.ichihara-shakyo.or.jp/08_kaji_support.html</t>
    <phoneticPr fontId="1"/>
  </si>
  <si>
    <t>子ども未来部
子ども福祉課
0436-23-9802</t>
    <phoneticPr fontId="1"/>
  </si>
  <si>
    <t>流山市</t>
    <rPh sb="0" eb="3">
      <t>ナガレヤマシ</t>
    </rPh>
    <phoneticPr fontId="5"/>
  </si>
  <si>
    <t>買い物支援協力店のご案内</t>
  </si>
  <si>
    <t>買い物に行くことや買った品物を持ち帰ることにお困りの方へ、宅配や配達、送迎等の買い物支援サービスを実施している市内業者をご案内するパンフレットを流山商工会議所で作成している。市内公共施設等で配布している。</t>
    <phoneticPr fontId="3"/>
  </si>
  <si>
    <t>商工会・商工会議所,</t>
    <phoneticPr fontId="1"/>
  </si>
  <si>
    <t>https://www.city.nagareyama.chiba.jp/business/1006692/1006697.html</t>
    <phoneticPr fontId="3"/>
  </si>
  <si>
    <t>地域の見守りと買物支援活動推進</t>
    <rPh sb="0" eb="2">
      <t>チイキ</t>
    </rPh>
    <rPh sb="3" eb="5">
      <t>ミマモ</t>
    </rPh>
    <rPh sb="7" eb="9">
      <t>カイモノ</t>
    </rPh>
    <rPh sb="9" eb="11">
      <t>シエン</t>
    </rPh>
    <rPh sb="11" eb="13">
      <t>カツドウ</t>
    </rPh>
    <rPh sb="13" eb="15">
      <t>スイシン</t>
    </rPh>
    <phoneticPr fontId="5"/>
  </si>
  <si>
    <t>住み慣れた地域で安心して長く生活できるよう、生鮮食品や日用品の移動販売を実施することで、買物困難者を支援するとともに、安否確認の場となる新たなコミュニテイを創出し見守り活動を推進する。</t>
    <rPh sb="0" eb="1">
      <t>ス</t>
    </rPh>
    <rPh sb="2" eb="3">
      <t>ナ</t>
    </rPh>
    <rPh sb="5" eb="7">
      <t>チイキ</t>
    </rPh>
    <rPh sb="8" eb="10">
      <t>アンシン</t>
    </rPh>
    <rPh sb="12" eb="13">
      <t>ナガ</t>
    </rPh>
    <rPh sb="14" eb="16">
      <t>セイカツ</t>
    </rPh>
    <rPh sb="22" eb="26">
      <t>セイセンショクヒン</t>
    </rPh>
    <rPh sb="27" eb="30">
      <t>ニチヨウヒン</t>
    </rPh>
    <rPh sb="31" eb="33">
      <t>イドウ</t>
    </rPh>
    <rPh sb="33" eb="35">
      <t>ハンバイ</t>
    </rPh>
    <rPh sb="36" eb="38">
      <t>ジッシ</t>
    </rPh>
    <rPh sb="44" eb="48">
      <t>カイモノコンナン</t>
    </rPh>
    <rPh sb="48" eb="49">
      <t>シャ</t>
    </rPh>
    <rPh sb="50" eb="52">
      <t>シエン</t>
    </rPh>
    <rPh sb="59" eb="61">
      <t>アンピ</t>
    </rPh>
    <rPh sb="61" eb="63">
      <t>カクニン</t>
    </rPh>
    <rPh sb="64" eb="65">
      <t>バ</t>
    </rPh>
    <rPh sb="68" eb="69">
      <t>アラ</t>
    </rPh>
    <rPh sb="78" eb="80">
      <t>ソウシュツ</t>
    </rPh>
    <rPh sb="81" eb="83">
      <t>ミマモ</t>
    </rPh>
    <rPh sb="84" eb="86">
      <t>カツドウ</t>
    </rPh>
    <rPh sb="87" eb="89">
      <t>スイシン</t>
    </rPh>
    <phoneticPr fontId="3"/>
  </si>
  <si>
    <t>https://www.city.nagareyama.chiba.jp/life/1000909/1000930/1032844.html</t>
    <phoneticPr fontId="3"/>
  </si>
  <si>
    <t>障害者福祉タクシー利用助成事業</t>
    <rPh sb="0" eb="3">
      <t>ショウガイシャ</t>
    </rPh>
    <rPh sb="3" eb="5">
      <t>フクシ</t>
    </rPh>
    <rPh sb="9" eb="11">
      <t>リヨウ</t>
    </rPh>
    <rPh sb="11" eb="13">
      <t>ジョセイ</t>
    </rPh>
    <rPh sb="13" eb="15">
      <t>ジギョウ</t>
    </rPh>
    <phoneticPr fontId="5"/>
  </si>
  <si>
    <t>重度障害者の方の外出支援として、運賃の一部を助成するタクシー利用券を、１か月に6枚（人工透析者は８枚）配布。</t>
    <rPh sb="0" eb="2">
      <t>ジュウド</t>
    </rPh>
    <rPh sb="2" eb="4">
      <t>ショウガイ</t>
    </rPh>
    <rPh sb="4" eb="5">
      <t>シャ</t>
    </rPh>
    <rPh sb="6" eb="7">
      <t>カタ</t>
    </rPh>
    <rPh sb="8" eb="10">
      <t>ガイシュツ</t>
    </rPh>
    <rPh sb="10" eb="12">
      <t>シエン</t>
    </rPh>
    <rPh sb="16" eb="18">
      <t>ウンチン</t>
    </rPh>
    <rPh sb="19" eb="21">
      <t>イチブ</t>
    </rPh>
    <rPh sb="22" eb="24">
      <t>ジョセイ</t>
    </rPh>
    <rPh sb="30" eb="32">
      <t>リヨウ</t>
    </rPh>
    <rPh sb="32" eb="33">
      <t>ケン</t>
    </rPh>
    <rPh sb="37" eb="38">
      <t>ゲツ</t>
    </rPh>
    <rPh sb="40" eb="41">
      <t>マイ</t>
    </rPh>
    <rPh sb="42" eb="44">
      <t>ジンコウ</t>
    </rPh>
    <rPh sb="44" eb="46">
      <t>トウセキ</t>
    </rPh>
    <rPh sb="46" eb="47">
      <t>シャ</t>
    </rPh>
    <rPh sb="49" eb="50">
      <t>マイ</t>
    </rPh>
    <rPh sb="51" eb="53">
      <t>ハイフ</t>
    </rPh>
    <phoneticPr fontId="3"/>
  </si>
  <si>
    <t>https://www.city.nagareyama.chiba.jp/life/1000974/1000984/1001011.html</t>
    <phoneticPr fontId="1"/>
  </si>
  <si>
    <t>障害者支援課
04-7150-6081</t>
    <rPh sb="0" eb="3">
      <t>ショウガイシャ</t>
    </rPh>
    <rPh sb="3" eb="5">
      <t>シエン</t>
    </rPh>
    <phoneticPr fontId="3"/>
  </si>
  <si>
    <t>八千代市</t>
    <rPh sb="0" eb="4">
      <t>ヤチヨシ</t>
    </rPh>
    <phoneticPr fontId="1"/>
  </si>
  <si>
    <t>高齢者等外出支援事業</t>
    <rPh sb="0" eb="3">
      <t>コウレイシャ</t>
    </rPh>
    <rPh sb="3" eb="4">
      <t>トウ</t>
    </rPh>
    <rPh sb="4" eb="6">
      <t>ガイシュツ</t>
    </rPh>
    <rPh sb="6" eb="8">
      <t>シエン</t>
    </rPh>
    <rPh sb="8" eb="10">
      <t>ジギョウ</t>
    </rPh>
    <phoneticPr fontId="1"/>
  </si>
  <si>
    <t>タクシーの運賃の一部を助成</t>
    <rPh sb="5" eb="7">
      <t>ウンチン</t>
    </rPh>
    <rPh sb="8" eb="10">
      <t>イチブ</t>
    </rPh>
    <rPh sb="11" eb="13">
      <t>ジョセイ</t>
    </rPh>
    <phoneticPr fontId="1"/>
  </si>
  <si>
    <t>移動することが困難な高齢者等に対し，タクシーの運賃の一部を助成し，通院や社会参加の促進を図っている。</t>
    <rPh sb="13" eb="14">
      <t>トウ</t>
    </rPh>
    <phoneticPr fontId="1"/>
  </si>
  <si>
    <t>https://www.city.yachiyo.lg.jp/soshiki/24/2891.html</t>
    <phoneticPr fontId="1"/>
  </si>
  <si>
    <t>長寿支援課
047-421-6737</t>
    <rPh sb="0" eb="2">
      <t>チョウジュ</t>
    </rPh>
    <rPh sb="2" eb="5">
      <t>シエンカ</t>
    </rPh>
    <phoneticPr fontId="1"/>
  </si>
  <si>
    <t>高齢者運転免許証自主返納支援事業</t>
    <rPh sb="0" eb="3">
      <t>コウレイシャ</t>
    </rPh>
    <rPh sb="3" eb="5">
      <t>ウンテン</t>
    </rPh>
    <rPh sb="5" eb="7">
      <t>メンキョ</t>
    </rPh>
    <rPh sb="7" eb="8">
      <t>ショウ</t>
    </rPh>
    <rPh sb="8" eb="10">
      <t>ジシュ</t>
    </rPh>
    <rPh sb="10" eb="12">
      <t>ヘンノウ</t>
    </rPh>
    <rPh sb="12" eb="14">
      <t>シエン</t>
    </rPh>
    <rPh sb="14" eb="16">
      <t>ジギョウ</t>
    </rPh>
    <phoneticPr fontId="1"/>
  </si>
  <si>
    <t>高齢者の運転免許証の自主返納の促進を図るための事業であり，運転免許証を返納し，運転経歴証明書の交付を受けた方に，タクシー券を１回交付している。</t>
    <rPh sb="47" eb="49">
      <t>コウフ</t>
    </rPh>
    <rPh sb="50" eb="51">
      <t>ウ</t>
    </rPh>
    <phoneticPr fontId="1"/>
  </si>
  <si>
    <t>https://www.city.yachiyo.lg.jp/soshiki/24/2896.html</t>
    <phoneticPr fontId="1"/>
  </si>
  <si>
    <t>買い物支援活動に係る地域の見守りに関する協定に基づく事業</t>
    <phoneticPr fontId="1"/>
  </si>
  <si>
    <t>スーパー等生鮮品を取り扱う店が近隣に無い地域や団地等を対象に，市との協定に基づき、移動販売事業を行う事業者に対し，買い物困難者の情報提供や販売場所の調整等を支援することで，高齢者等の買い物不便の解消や見守りを図る。</t>
    <phoneticPr fontId="1"/>
  </si>
  <si>
    <t>www.city.yachiyo.lg.jp/soshiki/24/2918.html　</t>
    <phoneticPr fontId="1"/>
  </si>
  <si>
    <t>八千代市</t>
  </si>
  <si>
    <t>障害者タクシー利用助成事業</t>
  </si>
  <si>
    <t>タクシー運賃の助成</t>
  </si>
  <si>
    <t xml:space="preserve">事業に該当する等級の障害者手帳を所持している方に対し，タクシー券（割引券）を交付することにより，タクシー券の利用について市と協定締結しているタクシー会社での運賃の一部を助成し，通院等の外出支援を図っている。
</t>
  </si>
  <si>
    <t>タクシー会社等</t>
  </si>
  <si>
    <t>https://www.city.yachiyo.lg.jp/soshiki/26/2950.html</t>
  </si>
  <si>
    <t>障害者支援課
047-421-6740</t>
  </si>
  <si>
    <t>生活支援コーディネーターが，スーパー等生鮮品を取り扱う店が近隣にない地域等を対象に，地域住民や関係団体との移動販売場所の調節等を行い，高齢者等の買い物不便の解消を図る。また，買い物支援を行う有償ボランティア等の育成を行う。</t>
  </si>
  <si>
    <t>地域包括支援センター</t>
  </si>
  <si>
    <t>福祉総合相談課
047-421-6738</t>
  </si>
  <si>
    <t>我孫子市</t>
    <rPh sb="0" eb="4">
      <t>アビコシ</t>
    </rPh>
    <phoneticPr fontId="1"/>
  </si>
  <si>
    <t>市民バス（あびバス）の運行</t>
    <rPh sb="0" eb="2">
      <t>シミン</t>
    </rPh>
    <rPh sb="11" eb="13">
      <t>ウンコウ</t>
    </rPh>
    <phoneticPr fontId="1"/>
  </si>
  <si>
    <t>買物弱者の支援と位置付けた事業ではないが、市内交通不便・空白地域において、市民バスを運行する。</t>
    <rPh sb="0" eb="2">
      <t>カイモノ</t>
    </rPh>
    <rPh sb="2" eb="4">
      <t>ジャクシャ</t>
    </rPh>
    <rPh sb="5" eb="7">
      <t>シエン</t>
    </rPh>
    <rPh sb="8" eb="11">
      <t>イチヅ</t>
    </rPh>
    <rPh sb="13" eb="15">
      <t>ジギョウ</t>
    </rPh>
    <rPh sb="21" eb="23">
      <t>シナイ</t>
    </rPh>
    <rPh sb="23" eb="25">
      <t>コウツウ</t>
    </rPh>
    <rPh sb="25" eb="27">
      <t>フベン</t>
    </rPh>
    <rPh sb="28" eb="30">
      <t>クウハク</t>
    </rPh>
    <rPh sb="30" eb="32">
      <t>チイキ</t>
    </rPh>
    <rPh sb="37" eb="39">
      <t>シミン</t>
    </rPh>
    <rPh sb="42" eb="44">
      <t>ウンコウ</t>
    </rPh>
    <phoneticPr fontId="1"/>
  </si>
  <si>
    <t>http://www.city.abiko.chiba.jp/kurashi/kotsu_douro/shinai/abibus/index.html</t>
  </si>
  <si>
    <t>建設部　交通政策課
04-7185-1369</t>
    <rPh sb="0" eb="2">
      <t>ケンセツ</t>
    </rPh>
    <rPh sb="2" eb="3">
      <t>ブ</t>
    </rPh>
    <rPh sb="4" eb="6">
      <t>コウツウ</t>
    </rPh>
    <rPh sb="6" eb="9">
      <t>セイサクカ</t>
    </rPh>
    <phoneticPr fontId="1"/>
  </si>
  <si>
    <t>送迎バスを活用した外出応援事業</t>
    <rPh sb="0" eb="2">
      <t>ソウゲイ</t>
    </rPh>
    <rPh sb="5" eb="7">
      <t>カツヨウ</t>
    </rPh>
    <rPh sb="9" eb="11">
      <t>ガイシュツ</t>
    </rPh>
    <rPh sb="11" eb="13">
      <t>オウエン</t>
    </rPh>
    <rPh sb="13" eb="15">
      <t>ジギョウ</t>
    </rPh>
    <phoneticPr fontId="1"/>
  </si>
  <si>
    <t>無償協力事業</t>
    <rPh sb="0" eb="2">
      <t>ムショウ</t>
    </rPh>
    <rPh sb="2" eb="4">
      <t>キョウリョク</t>
    </rPh>
    <rPh sb="4" eb="6">
      <t>ジギョウ</t>
    </rPh>
    <phoneticPr fontId="1"/>
  </si>
  <si>
    <t>買物弱者の支援と位置付けた事業ではないが、市内在住の65歳以上の市民・障がい者を対象として、市内病院等の送迎バスを活用した外出応援事業を展開する。</t>
    <rPh sb="0" eb="4">
      <t>カイモノジャクシャ</t>
    </rPh>
    <rPh sb="21" eb="25">
      <t>シナイザイジュウ</t>
    </rPh>
    <rPh sb="28" eb="31">
      <t>サイイジョウ</t>
    </rPh>
    <rPh sb="32" eb="34">
      <t>シミン</t>
    </rPh>
    <rPh sb="35" eb="36">
      <t>ショウ</t>
    </rPh>
    <rPh sb="38" eb="39">
      <t>シャ</t>
    </rPh>
    <rPh sb="40" eb="42">
      <t>タイショウ</t>
    </rPh>
    <rPh sb="46" eb="48">
      <t>シナイ</t>
    </rPh>
    <rPh sb="48" eb="50">
      <t>ビョウイン</t>
    </rPh>
    <rPh sb="50" eb="51">
      <t>トウ</t>
    </rPh>
    <rPh sb="52" eb="54">
      <t>ソウゲイ</t>
    </rPh>
    <rPh sb="57" eb="59">
      <t>カツヨウ</t>
    </rPh>
    <rPh sb="61" eb="67">
      <t>ガイシュツオウエンジギョウ</t>
    </rPh>
    <rPh sb="68" eb="70">
      <t>テンカイ</t>
    </rPh>
    <phoneticPr fontId="1"/>
  </si>
  <si>
    <t>市内病院等</t>
    <rPh sb="0" eb="2">
      <t>シナイ</t>
    </rPh>
    <rPh sb="2" eb="4">
      <t>ビョウイン</t>
    </rPh>
    <rPh sb="4" eb="5">
      <t>トウ</t>
    </rPh>
    <phoneticPr fontId="1"/>
  </si>
  <si>
    <t>http://www.city.abiko.chiba.jp/kurashi/kotsu_douro/shinai/sougei_bus.html</t>
  </si>
  <si>
    <t>運転免許証自主返納者優遇制度</t>
    <rPh sb="0" eb="14">
      <t>ウンテンメンキョショウジシュヘンノウシャユウグウセイド</t>
    </rPh>
    <phoneticPr fontId="1"/>
  </si>
  <si>
    <t>買物弱者の支援と位置付けた事業ではないが、平成29年6月1日から運転免許証を返納した70歳以上の市民を対象として、市民バスやタクシー等の割引券を配布する。</t>
    <rPh sb="0" eb="4">
      <t>カイモノジャクシャ</t>
    </rPh>
    <rPh sb="5" eb="7">
      <t>シエン</t>
    </rPh>
    <rPh sb="8" eb="11">
      <t>イチヅ</t>
    </rPh>
    <rPh sb="13" eb="15">
      <t>ジギョウ</t>
    </rPh>
    <rPh sb="21" eb="23">
      <t>ヘイセイ</t>
    </rPh>
    <rPh sb="25" eb="26">
      <t>ネン</t>
    </rPh>
    <rPh sb="27" eb="28">
      <t>ガツ</t>
    </rPh>
    <rPh sb="29" eb="30">
      <t>ニチ</t>
    </rPh>
    <rPh sb="32" eb="34">
      <t>ウンテン</t>
    </rPh>
    <rPh sb="34" eb="37">
      <t>メンキョショウ</t>
    </rPh>
    <rPh sb="38" eb="40">
      <t>ヘンノウ</t>
    </rPh>
    <rPh sb="44" eb="47">
      <t>サイイジョウ</t>
    </rPh>
    <rPh sb="48" eb="50">
      <t>シミン</t>
    </rPh>
    <rPh sb="51" eb="53">
      <t>タイショウ</t>
    </rPh>
    <rPh sb="57" eb="59">
      <t>シミン</t>
    </rPh>
    <rPh sb="66" eb="67">
      <t>トウ</t>
    </rPh>
    <rPh sb="68" eb="70">
      <t>ワリビキ</t>
    </rPh>
    <rPh sb="70" eb="71">
      <t>ケン</t>
    </rPh>
    <rPh sb="72" eb="74">
      <t>ハイフ</t>
    </rPh>
    <phoneticPr fontId="1"/>
  </si>
  <si>
    <t>http://www.city.abiko.chiba.jp/kurashi/kotsu_douro/anzen/jisyuhennou.html</t>
  </si>
  <si>
    <t>布佐ルート実証運行バス</t>
    <rPh sb="0" eb="2">
      <t>フサ</t>
    </rPh>
    <rPh sb="5" eb="9">
      <t>ジッショウウンコウ</t>
    </rPh>
    <phoneticPr fontId="1"/>
  </si>
  <si>
    <t>http://www.city.abiko.chiba.jp/kurashi/kotsu_douro/shinai/husaru-tozissyou.html</t>
    <phoneticPr fontId="1"/>
  </si>
  <si>
    <t>平和台線の運行</t>
    <rPh sb="0" eb="4">
      <t>ヘイワダイセン</t>
    </rPh>
    <rPh sb="5" eb="7">
      <t>ウンコウ</t>
    </rPh>
    <phoneticPr fontId="1"/>
  </si>
  <si>
    <t>買物弱者の支援と位置付けた事業ではないが、市内交通不便・空白地域において、バス会社と協定を締結し、路線バスを運行継続する。</t>
    <rPh sb="0" eb="2">
      <t>カイモノ</t>
    </rPh>
    <rPh sb="2" eb="4">
      <t>ジャクシャ</t>
    </rPh>
    <rPh sb="5" eb="7">
      <t>シエン</t>
    </rPh>
    <rPh sb="8" eb="11">
      <t>イチヅ</t>
    </rPh>
    <rPh sb="13" eb="15">
      <t>ジギョウ</t>
    </rPh>
    <rPh sb="21" eb="23">
      <t>シナイ</t>
    </rPh>
    <rPh sb="23" eb="25">
      <t>コウツウ</t>
    </rPh>
    <rPh sb="25" eb="27">
      <t>フベン</t>
    </rPh>
    <rPh sb="28" eb="30">
      <t>クウハク</t>
    </rPh>
    <rPh sb="30" eb="32">
      <t>チイキ</t>
    </rPh>
    <rPh sb="39" eb="41">
      <t>ガイシャ</t>
    </rPh>
    <rPh sb="42" eb="44">
      <t>キョウテイ</t>
    </rPh>
    <rPh sb="45" eb="47">
      <t>テイケツ</t>
    </rPh>
    <rPh sb="49" eb="51">
      <t>ロセン</t>
    </rPh>
    <rPh sb="54" eb="56">
      <t>ウンコウ</t>
    </rPh>
    <rPh sb="56" eb="58">
      <t>ケイゾク</t>
    </rPh>
    <phoneticPr fontId="1"/>
  </si>
  <si>
    <t>http://www.city.abiko.chiba.jp/kurashi/kotsu_douro/shinai/heiwadaisenn.html</t>
  </si>
  <si>
    <t>我孫子市</t>
  </si>
  <si>
    <t>生活支援体制整備事業（移動スーパー）</t>
  </si>
  <si>
    <t>買い物弱者支援として、株式会社カスミによる移動スーパーを令和3年8月から開始。包括連携協定に基づき、市と連携して実施している。原則半年ごとに販売場所の見直しを行い、買い物弱者からのニーズがある地域を重点的に運行している。令和6年6月10日からは株式会社千葉薬品（ヤックスドラッグ）、8月19日からはウエルシア薬局株式会社による移動スーパーを開始。</t>
  </si>
  <si>
    <t>株式会社カスミ・株式会社千葉薬品・ウエルシア薬局株式会社</t>
  </si>
  <si>
    <t>https://www.city.abiko.chiba.jp/kenko/koureishafukushi/live_sup/iousupa.html</t>
  </si>
  <si>
    <t>鴨川市</t>
    <rPh sb="0" eb="3">
      <t>カモガワシ</t>
    </rPh>
    <phoneticPr fontId="1"/>
  </si>
  <si>
    <t>福祉タクシー利用助成事業</t>
    <rPh sb="6" eb="8">
      <t>リヨウ</t>
    </rPh>
    <rPh sb="8" eb="10">
      <t>ジョセイ</t>
    </rPh>
    <phoneticPr fontId="1"/>
  </si>
  <si>
    <t>重度の心身障害のある方又は人工透析で通院する腎臓機能障害のある方が利用したタクシー料金の一部を助成する利用券を交付</t>
    <rPh sb="0" eb="2">
      <t>ジュウド</t>
    </rPh>
    <rPh sb="3" eb="7">
      <t>シンシンショウガイ</t>
    </rPh>
    <rPh sb="10" eb="11">
      <t>カタ</t>
    </rPh>
    <rPh sb="11" eb="12">
      <t>マタ</t>
    </rPh>
    <rPh sb="13" eb="17">
      <t>ジンコウトウセキ</t>
    </rPh>
    <rPh sb="18" eb="20">
      <t>ツウイン</t>
    </rPh>
    <rPh sb="22" eb="28">
      <t>ジンゾウキノウショウガイ</t>
    </rPh>
    <rPh sb="31" eb="32">
      <t>カタ</t>
    </rPh>
    <rPh sb="33" eb="35">
      <t>リヨウ</t>
    </rPh>
    <rPh sb="41" eb="43">
      <t>リョウキン</t>
    </rPh>
    <rPh sb="44" eb="46">
      <t>イチブ</t>
    </rPh>
    <rPh sb="47" eb="49">
      <t>ジョセイ</t>
    </rPh>
    <rPh sb="51" eb="54">
      <t>リヨウケン</t>
    </rPh>
    <rPh sb="55" eb="57">
      <t>コウフ</t>
    </rPh>
    <phoneticPr fontId="1"/>
  </si>
  <si>
    <t>福祉課
04-7093-7112</t>
    <rPh sb="0" eb="3">
      <t>フクシカ</t>
    </rPh>
    <phoneticPr fontId="1"/>
  </si>
  <si>
    <t>鎌ケ谷市</t>
    <rPh sb="0" eb="4">
      <t>カマガヤシ</t>
    </rPh>
    <phoneticPr fontId="1"/>
  </si>
  <si>
    <t>鎌ケ谷市空き店舗活用補助金</t>
    <rPh sb="0" eb="4">
      <t>カマガヤシ</t>
    </rPh>
    <rPh sb="4" eb="5">
      <t>ア</t>
    </rPh>
    <rPh sb="6" eb="13">
      <t>テンポカツヨウホジョキン</t>
    </rPh>
    <phoneticPr fontId="1"/>
  </si>
  <si>
    <t>商店街の空き店舗を活用し店舗を出店する市内外の個人及び法人に対して、店舗の改装等に要する経費を補助するもの。</t>
    <phoneticPr fontId="1"/>
  </si>
  <si>
    <t>https://www.city.kamagaya.chiba.jp/smph/jigyosha/syoukoushinkou/akitenpohojyo.html</t>
    <phoneticPr fontId="1"/>
  </si>
  <si>
    <t>商工観光課
047-445-1240</t>
    <rPh sb="0" eb="5">
      <t>ショウコウカンコウカ</t>
    </rPh>
    <phoneticPr fontId="1"/>
  </si>
  <si>
    <t>鎌ケ谷市コミュニティビジネス事業・ベンチャービジネス事業補助金</t>
  </si>
  <si>
    <t>新規出店事業、空き家利用,_x000D_
その他,</t>
    <phoneticPr fontId="1"/>
  </si>
  <si>
    <t>商工業の振興及び発展等に寄与する以下の事業
（1）コミュニティビジネス事業
子育て、福祉、環境、地域の衰退等、鎌ケ谷市の地域課題をビジネスの手法により解決する事業（これまでにない新たな仕組み・手法といった新規性を有するものや、複数の市内事業所を連携させることによって地域の活性化を図るもの等）
（２）ベンチャービジネス事業
市の商工業の発展に寄与する新製品又は新技術を開発する事業（独創的な製品・技術や地域ブランドの創出に資する地域資源を活用したもの）</t>
    <rPh sb="16" eb="18">
      <t>イカ</t>
    </rPh>
    <rPh sb="19" eb="21">
      <t>ジギョウ</t>
    </rPh>
    <phoneticPr fontId="1"/>
  </si>
  <si>
    <t>地域課題を解決するための事業や商工業の発展に寄与する先進的事業を市内で行う個人及び法人に対して、事業の促進に要する経費を補助するもの。</t>
    <phoneticPr fontId="1"/>
  </si>
  <si>
    <t>https://www.city.kamagaya.chiba.jp/jigyosha/syoukoushinkou/comven.html</t>
    <phoneticPr fontId="1"/>
  </si>
  <si>
    <t>福祉タクシー券助成</t>
  </si>
  <si>
    <t>１回あたり上限７２０円まで助成。
身体障害者手帳１級、２級は年間最大２４枚交付。
視覚障がい、体幹・下肢の障がいで１～３級は年間最大４８枚交付。
※腎臓障がい１級で透析のため通院している方は、年間最大９６枚交付。</t>
    <phoneticPr fontId="1"/>
  </si>
  <si>
    <t>http://www.city.kamagaya.chiba.jp/smph/kenko-fukushi/shougaishafukushi/seikatsu_enjyo/fukushitakusi-.html</t>
    <phoneticPr fontId="1"/>
  </si>
  <si>
    <t>障がい福祉課庶務係
047-445-1305</t>
    <phoneticPr fontId="1"/>
  </si>
  <si>
    <t>移動支援</t>
  </si>
  <si>
    <t>利用時間に応じた報酬基準額の
１００分の９０に相当する額</t>
    <phoneticPr fontId="1"/>
  </si>
  <si>
    <t>利用者１名に対しガイドヘルパ―１名が付き添うマンツーマンでの支援が基本(目的地までの誘導、移動中や目的地での付き添い、見守り、排泄・食事・車いすの介助など)
移動：徒歩または公共交通機関が原則。
支給時間：年間４８０時間(月４０時間)まで。
対象者：
①障害者総合支援法の規定による行動援護が非該当の者
②身体障がい者については、一人での外出が困難な者
③難病疾患等については、屋外の移動が困難な者
④障がい児については、屋外の単独行動が困難な児童
利用負担：
住民税の課税世帯：サービス単価の１０％
住民税の非課税世帯：サービス単価の０％(無料)
※身体介護の有・無で利用時間単位の負担額が異なる。</t>
    <phoneticPr fontId="1"/>
  </si>
  <si>
    <t>http://www.city.kamagaya.chiba.jp/smph/kenko-fukushi/shougaishafukushi/seikatsu_enjyo/fukushitakusi-.html</t>
  </si>
  <si>
    <t>コミュニティバス運行助成事業補助金</t>
    <phoneticPr fontId="1"/>
  </si>
  <si>
    <t>運転免許証自主返納割</t>
    <rPh sb="0" eb="4">
      <t>ウンテンメンキョ</t>
    </rPh>
    <rPh sb="5" eb="7">
      <t>ジシュ</t>
    </rPh>
    <rPh sb="7" eb="9">
      <t>ヘンノウ</t>
    </rPh>
    <rPh sb="9" eb="10">
      <t>ワリ</t>
    </rPh>
    <phoneticPr fontId="1"/>
  </si>
  <si>
    <t>買物弱者の支援と位置付けた事業ではないが、令和５年４月３日から運転免許証を返納した市民を対象として、鎌ケ谷市コミュニティバス「ききょう号」の運転免許証自主返納割引制度を開始。割引証交付日からコミュニティバスが50円（通常100円）で利用いただける。
予算は、コミュニティバスの運行補助の一部を、割り当てている。</t>
    <rPh sb="125" eb="127">
      <t>ヨサン</t>
    </rPh>
    <rPh sb="138" eb="140">
      <t>ウンコウ</t>
    </rPh>
    <rPh sb="143" eb="145">
      <t>イチブ</t>
    </rPh>
    <rPh sb="147" eb="148">
      <t>ワ</t>
    </rPh>
    <rPh sb="149" eb="150">
      <t>ア</t>
    </rPh>
    <phoneticPr fontId="1"/>
  </si>
  <si>
    <t>自治体,_x000D_
タクシー、バス事業者等,</t>
    <phoneticPr fontId="1"/>
  </si>
  <si>
    <t>https://www.city.kamagaya.chiba.jp/kikyougo/oshirase/mennkyohennnou.html</t>
    <phoneticPr fontId="3"/>
  </si>
  <si>
    <t>都市計画課都市政策室
047-445-1422</t>
    <rPh sb="0" eb="2">
      <t>トシ</t>
    </rPh>
    <rPh sb="2" eb="4">
      <t>ケイカク</t>
    </rPh>
    <rPh sb="4" eb="10">
      <t>カトシセイサクシツ</t>
    </rPh>
    <phoneticPr fontId="3"/>
  </si>
  <si>
    <t>君津市</t>
    <rPh sb="0" eb="3">
      <t>キミツシ</t>
    </rPh>
    <phoneticPr fontId="3"/>
  </si>
  <si>
    <t>ひとり暮らし高齢者等福祉タクシー事業</t>
    <rPh sb="3" eb="4">
      <t>グ</t>
    </rPh>
    <rPh sb="6" eb="9">
      <t>コウレイシャ</t>
    </rPh>
    <rPh sb="9" eb="10">
      <t>トウ</t>
    </rPh>
    <rPh sb="10" eb="12">
      <t>フクシ</t>
    </rPh>
    <rPh sb="16" eb="18">
      <t>ジギョウ</t>
    </rPh>
    <phoneticPr fontId="3"/>
  </si>
  <si>
    <t>ひとり暮らしの75歳以上高齢者を対象に、月あたり1,500円分のタクシー、バス、デマンドタクシー等で利用可能な交通利用券を発行している。</t>
    <rPh sb="3" eb="4">
      <t>グ</t>
    </rPh>
    <rPh sb="9" eb="10">
      <t>サイ</t>
    </rPh>
    <rPh sb="10" eb="12">
      <t>イジョウ</t>
    </rPh>
    <rPh sb="12" eb="15">
      <t>コウレイシャ</t>
    </rPh>
    <rPh sb="16" eb="18">
      <t>タイショウ</t>
    </rPh>
    <rPh sb="20" eb="21">
      <t>ツキ</t>
    </rPh>
    <rPh sb="29" eb="30">
      <t>エン</t>
    </rPh>
    <rPh sb="30" eb="31">
      <t>ブン</t>
    </rPh>
    <rPh sb="48" eb="49">
      <t>トウ</t>
    </rPh>
    <rPh sb="50" eb="52">
      <t>リヨウ</t>
    </rPh>
    <rPh sb="52" eb="54">
      <t>カノウ</t>
    </rPh>
    <rPh sb="55" eb="57">
      <t>コウツウ</t>
    </rPh>
    <rPh sb="57" eb="59">
      <t>リヨウ</t>
    </rPh>
    <rPh sb="59" eb="60">
      <t>ケン</t>
    </rPh>
    <rPh sb="61" eb="63">
      <t>ハッコウ</t>
    </rPh>
    <phoneticPr fontId="3"/>
  </si>
  <si>
    <t>自治体,</t>
    <phoneticPr fontId="3"/>
  </si>
  <si>
    <t>https://www.city.kimitsu.lg.jp/soshiki/20/27334.html</t>
    <phoneticPr fontId="1"/>
  </si>
  <si>
    <t>高齢者支援課
0439-56-1731</t>
    <rPh sb="0" eb="3">
      <t>コウレイシャ</t>
    </rPh>
    <rPh sb="3" eb="5">
      <t>シエン</t>
    </rPh>
    <rPh sb="5" eb="6">
      <t>カ</t>
    </rPh>
    <phoneticPr fontId="1"/>
  </si>
  <si>
    <t>君津市</t>
    <rPh sb="0" eb="3">
      <t>キミツシ</t>
    </rPh>
    <phoneticPr fontId="1"/>
  </si>
  <si>
    <t>地域住民や観光客等の二次交通・フィーダー交通として、小櫃・上総地区でデマンドタクシーを運行している。</t>
    <rPh sb="0" eb="2">
      <t>チイキ</t>
    </rPh>
    <rPh sb="2" eb="4">
      <t>ジュウミン</t>
    </rPh>
    <rPh sb="5" eb="8">
      <t>カンコウキャク</t>
    </rPh>
    <rPh sb="8" eb="9">
      <t>トウ</t>
    </rPh>
    <rPh sb="10" eb="12">
      <t>ニジ</t>
    </rPh>
    <rPh sb="12" eb="14">
      <t>コウツウ</t>
    </rPh>
    <rPh sb="20" eb="22">
      <t>コウツウ</t>
    </rPh>
    <rPh sb="26" eb="28">
      <t>オビツ</t>
    </rPh>
    <rPh sb="29" eb="31">
      <t>カズサ</t>
    </rPh>
    <rPh sb="31" eb="33">
      <t>チク</t>
    </rPh>
    <phoneticPr fontId="1"/>
  </si>
  <si>
    <t>https://www.city.kimitsu.lg.jp/soshiki/12/96.html</t>
    <phoneticPr fontId="1"/>
  </si>
  <si>
    <t>市民生活課
0439-56-1225</t>
    <rPh sb="0" eb="2">
      <t>シミン</t>
    </rPh>
    <rPh sb="2" eb="4">
      <t>セイカツ</t>
    </rPh>
    <rPh sb="4" eb="5">
      <t>カ</t>
    </rPh>
    <phoneticPr fontId="1"/>
  </si>
  <si>
    <t>富津市</t>
    <rPh sb="0" eb="3">
      <t>フッツシ</t>
    </rPh>
    <phoneticPr fontId="1"/>
  </si>
  <si>
    <t>富津市タクシー運賃助成事業</t>
    <rPh sb="0" eb="3">
      <t>フッツシ</t>
    </rPh>
    <rPh sb="7" eb="9">
      <t>ウンチン</t>
    </rPh>
    <rPh sb="9" eb="11">
      <t>ジョセイ</t>
    </rPh>
    <rPh sb="11" eb="13">
      <t>ジギョウ</t>
    </rPh>
    <phoneticPr fontId="1"/>
  </si>
  <si>
    <t>運転免許を保有していない高齢者等や自動車の運転が一時的に困難となる妊産婦を対象に、タクシー運賃助成利用券を発行し、タクシー利用に関する費用の一部を助成している。</t>
    <rPh sb="0" eb="2">
      <t>ウンテン</t>
    </rPh>
    <rPh sb="2" eb="4">
      <t>メンキョ</t>
    </rPh>
    <rPh sb="5" eb="7">
      <t>ホユウ</t>
    </rPh>
    <rPh sb="12" eb="14">
      <t>コウレイ</t>
    </rPh>
    <rPh sb="14" eb="15">
      <t>シャ</t>
    </rPh>
    <rPh sb="15" eb="16">
      <t>トウ</t>
    </rPh>
    <rPh sb="17" eb="20">
      <t>ジドウシャ</t>
    </rPh>
    <rPh sb="21" eb="23">
      <t>ウンテン</t>
    </rPh>
    <rPh sb="24" eb="27">
      <t>イチジテキ</t>
    </rPh>
    <rPh sb="28" eb="30">
      <t>コンナン</t>
    </rPh>
    <rPh sb="33" eb="36">
      <t>ニンサンプ</t>
    </rPh>
    <rPh sb="37" eb="39">
      <t>タイショウ</t>
    </rPh>
    <rPh sb="45" eb="47">
      <t>ウンチン</t>
    </rPh>
    <rPh sb="47" eb="49">
      <t>ジョセイ</t>
    </rPh>
    <rPh sb="49" eb="52">
      <t>リヨウケン</t>
    </rPh>
    <rPh sb="53" eb="55">
      <t>ハッコウ</t>
    </rPh>
    <rPh sb="61" eb="63">
      <t>リヨウ</t>
    </rPh>
    <rPh sb="64" eb="65">
      <t>カン</t>
    </rPh>
    <rPh sb="67" eb="69">
      <t>ヒヨウ</t>
    </rPh>
    <rPh sb="70" eb="72">
      <t>イチブ</t>
    </rPh>
    <rPh sb="73" eb="75">
      <t>ジョセイ</t>
    </rPh>
    <phoneticPr fontId="1"/>
  </si>
  <si>
    <t>https://www.city.futtsu.lg.jp/0000005466.html</t>
    <phoneticPr fontId="1"/>
  </si>
  <si>
    <t>企画政策部企画課公共交通係
0439-80-1229</t>
    <rPh sb="0" eb="2">
      <t>キカク</t>
    </rPh>
    <rPh sb="2" eb="5">
      <t>セイサクブ</t>
    </rPh>
    <rPh sb="5" eb="8">
      <t>キカクカ</t>
    </rPh>
    <rPh sb="8" eb="10">
      <t>コウキョウ</t>
    </rPh>
    <rPh sb="10" eb="12">
      <t>コウツウ</t>
    </rPh>
    <rPh sb="12" eb="13">
      <t>カカリ</t>
    </rPh>
    <phoneticPr fontId="1"/>
  </si>
  <si>
    <t>富津市移動手段確保等支援事業</t>
    <rPh sb="0" eb="3">
      <t>フッツシ</t>
    </rPh>
    <rPh sb="3" eb="5">
      <t>イドウ</t>
    </rPh>
    <rPh sb="5" eb="7">
      <t>シュダン</t>
    </rPh>
    <rPh sb="7" eb="9">
      <t>カクホ</t>
    </rPh>
    <rPh sb="9" eb="10">
      <t>トウ</t>
    </rPh>
    <rPh sb="10" eb="12">
      <t>シエン</t>
    </rPh>
    <rPh sb="12" eb="14">
      <t>ジギョウ</t>
    </rPh>
    <phoneticPr fontId="1"/>
  </si>
  <si>
    <t>市内の交通が不便な地域に暮らす住民自ら主体となり、当該地域における移動手段を確保して生活の利便性向上を図るために行う事業に対し、その経費を補助する。</t>
    <rPh sb="0" eb="2">
      <t>シナイ</t>
    </rPh>
    <rPh sb="3" eb="5">
      <t>コウツウ</t>
    </rPh>
    <rPh sb="6" eb="8">
      <t>フベン</t>
    </rPh>
    <rPh sb="9" eb="11">
      <t>チイキ</t>
    </rPh>
    <rPh sb="12" eb="13">
      <t>ク</t>
    </rPh>
    <rPh sb="15" eb="17">
      <t>ジュウミン</t>
    </rPh>
    <rPh sb="17" eb="18">
      <t>ミズカ</t>
    </rPh>
    <rPh sb="19" eb="21">
      <t>シュタイ</t>
    </rPh>
    <rPh sb="25" eb="27">
      <t>トウガイ</t>
    </rPh>
    <rPh sb="27" eb="29">
      <t>チイキ</t>
    </rPh>
    <rPh sb="33" eb="35">
      <t>イドウ</t>
    </rPh>
    <rPh sb="35" eb="37">
      <t>シュダン</t>
    </rPh>
    <rPh sb="38" eb="40">
      <t>カクホ</t>
    </rPh>
    <rPh sb="42" eb="44">
      <t>セイカツ</t>
    </rPh>
    <rPh sb="45" eb="48">
      <t>リベンセイ</t>
    </rPh>
    <rPh sb="48" eb="50">
      <t>コウジョウ</t>
    </rPh>
    <rPh sb="51" eb="52">
      <t>ハカ</t>
    </rPh>
    <rPh sb="56" eb="57">
      <t>オコナ</t>
    </rPh>
    <rPh sb="58" eb="60">
      <t>ジギョウ</t>
    </rPh>
    <rPh sb="61" eb="62">
      <t>タイ</t>
    </rPh>
    <rPh sb="66" eb="68">
      <t>ケイヒ</t>
    </rPh>
    <rPh sb="69" eb="71">
      <t>ホジョ</t>
    </rPh>
    <phoneticPr fontId="1"/>
  </si>
  <si>
    <t>ボランティア団体</t>
    <rPh sb="6" eb="8">
      <t>ダンタイ</t>
    </rPh>
    <phoneticPr fontId="1"/>
  </si>
  <si>
    <t>https://www.city.futtsu.lg.jp/0000006413.html</t>
    <phoneticPr fontId="1"/>
  </si>
  <si>
    <t>企画政策部企画課公共交通係
0439-80-1229</t>
    <rPh sb="0" eb="2">
      <t>キカク</t>
    </rPh>
    <rPh sb="2" eb="5">
      <t>セイサクブ</t>
    </rPh>
    <rPh sb="5" eb="8">
      <t>キカクカ</t>
    </rPh>
    <rPh sb="8" eb="13">
      <t>コウキョウコウツウカカリ</t>
    </rPh>
    <phoneticPr fontId="1"/>
  </si>
  <si>
    <t>情報提供</t>
    <rPh sb="0" eb="2">
      <t>ジョウホウ</t>
    </rPh>
    <rPh sb="2" eb="4">
      <t>テイキョウ</t>
    </rPh>
    <phoneticPr fontId="1"/>
  </si>
  <si>
    <t>宅配や配達などのサービスを行っている店舗等を掲載した「ふっつの地域支えあい手帳」を作成し、富津市のホームページにて公開している。※地域支援事業交付金を財源とする。</t>
    <rPh sb="0" eb="2">
      <t>タクハイ</t>
    </rPh>
    <rPh sb="3" eb="5">
      <t>ハイタツ</t>
    </rPh>
    <rPh sb="13" eb="14">
      <t>オコナ</t>
    </rPh>
    <rPh sb="18" eb="20">
      <t>テンポ</t>
    </rPh>
    <rPh sb="20" eb="21">
      <t>トウ</t>
    </rPh>
    <rPh sb="22" eb="24">
      <t>ケイサイ</t>
    </rPh>
    <rPh sb="31" eb="33">
      <t>チイキ</t>
    </rPh>
    <rPh sb="33" eb="34">
      <t>ササ</t>
    </rPh>
    <rPh sb="37" eb="39">
      <t>テチョウ</t>
    </rPh>
    <rPh sb="41" eb="43">
      <t>サクセイ</t>
    </rPh>
    <rPh sb="45" eb="48">
      <t>フッツシ</t>
    </rPh>
    <rPh sb="57" eb="59">
      <t>コウカイ</t>
    </rPh>
    <rPh sb="65" eb="67">
      <t>チイキ</t>
    </rPh>
    <rPh sb="67" eb="69">
      <t>シエン</t>
    </rPh>
    <rPh sb="69" eb="71">
      <t>ジギョウ</t>
    </rPh>
    <rPh sb="71" eb="74">
      <t>コウフキン</t>
    </rPh>
    <rPh sb="75" eb="77">
      <t>ザイゲン</t>
    </rPh>
    <phoneticPr fontId="1"/>
  </si>
  <si>
    <t>https://www.city.futtsu.lg.jp/0000007520.html</t>
  </si>
  <si>
    <t>健康福祉部介護福祉課高齢者支援係
0439-80-1300</t>
    <rPh sb="0" eb="2">
      <t>ケンコウ</t>
    </rPh>
    <rPh sb="2" eb="4">
      <t>フクシ</t>
    </rPh>
    <rPh sb="4" eb="5">
      <t>ブ</t>
    </rPh>
    <rPh sb="5" eb="10">
      <t>カイゴフクシカ</t>
    </rPh>
    <rPh sb="10" eb="13">
      <t>コウレイシャ</t>
    </rPh>
    <rPh sb="13" eb="15">
      <t>シエン</t>
    </rPh>
    <rPh sb="15" eb="16">
      <t>カカリ</t>
    </rPh>
    <phoneticPr fontId="5"/>
  </si>
  <si>
    <t>千葉県</t>
    <rPh sb="0" eb="3">
      <t>チバケン</t>
    </rPh>
    <phoneticPr fontId="3"/>
  </si>
  <si>
    <t>浦安市</t>
    <rPh sb="0" eb="3">
      <t>ウラヤスシ</t>
    </rPh>
    <phoneticPr fontId="3"/>
  </si>
  <si>
    <t>買い物支援サービス店舗一覧</t>
    <rPh sb="0" eb="1">
      <t>カ</t>
    </rPh>
    <rPh sb="2" eb="3">
      <t>モノ</t>
    </rPh>
    <rPh sb="3" eb="5">
      <t>シエン</t>
    </rPh>
    <rPh sb="9" eb="11">
      <t>テンポ</t>
    </rPh>
    <rPh sb="11" eb="13">
      <t>イチラン</t>
    </rPh>
    <phoneticPr fontId="3"/>
  </si>
  <si>
    <t>宅配や配達、買い物代行などのサービスを行っている事業者の一覧を高齢者向け広報誌「シニアガイドブック」に掲載し、高齢者宅に年１回配布している。</t>
    <phoneticPr fontId="3"/>
  </si>
  <si>
    <t>https://www.city.urayasu.lg.jp/fukushi/koureisha/service/1010739.html</t>
    <phoneticPr fontId="3"/>
  </si>
  <si>
    <t>高齢者福祉課
047-381-9071</t>
    <rPh sb="0" eb="3">
      <t>コウレイシャ</t>
    </rPh>
    <rPh sb="3" eb="6">
      <t>フクシカ</t>
    </rPh>
    <phoneticPr fontId="3"/>
  </si>
  <si>
    <t>高齢者バス代助成</t>
  </si>
  <si>
    <t>助成金</t>
    <rPh sb="0" eb="3">
      <t>ジョセイキン</t>
    </rPh>
    <phoneticPr fontId="1"/>
  </si>
  <si>
    <t>70歳以上の方に、路線バスで利用できるバス券5,600円分を支給している。</t>
    <phoneticPr fontId="3"/>
  </si>
  <si>
    <t>https://www.city.urayasu.lg.jp/fukushi/koureisha/josei/gaishutsu/1001216.html</t>
    <phoneticPr fontId="3"/>
  </si>
  <si>
    <t>四街道市</t>
    <rPh sb="0" eb="4">
      <t>ヨツカイドウシ</t>
    </rPh>
    <phoneticPr fontId="1"/>
  </si>
  <si>
    <t>四街道市買物等支援
リスト作成事業</t>
    <rPh sb="0" eb="4">
      <t>ヨツカイドウシ</t>
    </rPh>
    <rPh sb="4" eb="7">
      <t>カイモノナド</t>
    </rPh>
    <rPh sb="7" eb="9">
      <t>シエン</t>
    </rPh>
    <rPh sb="13" eb="15">
      <t>サクセイ</t>
    </rPh>
    <rPh sb="15" eb="17">
      <t>ジギョウ</t>
    </rPh>
    <phoneticPr fontId="1"/>
  </si>
  <si>
    <t>自宅へ商品を配達するサービスを行っている店舗や、
買い物の代行サービスを行っている事業者などを掲載している
「四街道市買物等支援リスト」を作成し市ホームページにて
紹介、また、市役所の関係窓口で配布を行っている。</t>
    <rPh sb="0" eb="2">
      <t>ジタク</t>
    </rPh>
    <rPh sb="3" eb="5">
      <t>ショウヒン</t>
    </rPh>
    <rPh sb="6" eb="8">
      <t>ハイタツ</t>
    </rPh>
    <rPh sb="15" eb="16">
      <t>オコナ</t>
    </rPh>
    <rPh sb="20" eb="22">
      <t>テンポ</t>
    </rPh>
    <rPh sb="25" eb="26">
      <t>カ</t>
    </rPh>
    <rPh sb="27" eb="28">
      <t>モノ</t>
    </rPh>
    <rPh sb="29" eb="31">
      <t>ダイコウ</t>
    </rPh>
    <rPh sb="36" eb="37">
      <t>オコナ</t>
    </rPh>
    <rPh sb="41" eb="44">
      <t>ジギョウシャ</t>
    </rPh>
    <rPh sb="47" eb="49">
      <t>ケイサイ</t>
    </rPh>
    <rPh sb="55" eb="58">
      <t>ヨツカイドウ</t>
    </rPh>
    <rPh sb="58" eb="59">
      <t>シ</t>
    </rPh>
    <rPh sb="59" eb="61">
      <t>カイモノ</t>
    </rPh>
    <rPh sb="61" eb="62">
      <t>ナド</t>
    </rPh>
    <rPh sb="62" eb="64">
      <t>シエン</t>
    </rPh>
    <rPh sb="69" eb="71">
      <t>サクセイ</t>
    </rPh>
    <rPh sb="72" eb="73">
      <t>シ</t>
    </rPh>
    <rPh sb="82" eb="84">
      <t>ショウカイ</t>
    </rPh>
    <rPh sb="88" eb="91">
      <t>シヤクショ</t>
    </rPh>
    <rPh sb="92" eb="94">
      <t>カンケイ</t>
    </rPh>
    <rPh sb="94" eb="96">
      <t>マドグチ</t>
    </rPh>
    <rPh sb="97" eb="99">
      <t>ハイフ</t>
    </rPh>
    <rPh sb="100" eb="101">
      <t>オコナ</t>
    </rPh>
    <phoneticPr fontId="1"/>
  </si>
  <si>
    <t>https://www.city.yotsukai
do.chiba.jp/kurashi/shohi
/oshirase/ysangyo201805
15.html</t>
    <phoneticPr fontId="1"/>
  </si>
  <si>
    <t>袖ケ浦市</t>
    <rPh sb="0" eb="4">
      <t>ソデガウラシ</t>
    </rPh>
    <phoneticPr fontId="1"/>
  </si>
  <si>
    <t>デマンド交通実証事業</t>
    <rPh sb="4" eb="6">
      <t>コウツウ</t>
    </rPh>
    <rPh sb="6" eb="8">
      <t>ジッショウ</t>
    </rPh>
    <rPh sb="8" eb="10">
      <t>ジギョウ</t>
    </rPh>
    <phoneticPr fontId="1"/>
  </si>
  <si>
    <t>市内を運行するICTを活用したデマンド型乗合送迎サービス「チョイソコがうら」の実証運行</t>
    <rPh sb="0" eb="2">
      <t>シナイ</t>
    </rPh>
    <rPh sb="3" eb="5">
      <t>ウンコウ</t>
    </rPh>
    <rPh sb="11" eb="13">
      <t>カツヨウ</t>
    </rPh>
    <rPh sb="19" eb="20">
      <t>ガタ</t>
    </rPh>
    <rPh sb="20" eb="24">
      <t>ノリアイソウゲイ</t>
    </rPh>
    <rPh sb="39" eb="41">
      <t>ジッショウ</t>
    </rPh>
    <rPh sb="41" eb="43">
      <t>ウンコウ</t>
    </rPh>
    <phoneticPr fontId="1"/>
  </si>
  <si>
    <t>https://www.city.sodegaura.lg.jp/site/choisokogaura/</t>
    <phoneticPr fontId="1"/>
  </si>
  <si>
    <t>企画政策課
0438-62-2327</t>
    <rPh sb="0" eb="5">
      <t>キカクセイサクカ</t>
    </rPh>
    <phoneticPr fontId="1"/>
  </si>
  <si>
    <t>袖ケ浦市</t>
  </si>
  <si>
    <t>重度心身障害者（児）
福祉タクシー料金助成事業</t>
    <phoneticPr fontId="1"/>
  </si>
  <si>
    <t>タクシー券の交付によるタクシー
移動の一部助成</t>
    <rPh sb="4" eb="5">
      <t>ケン</t>
    </rPh>
    <rPh sb="6" eb="8">
      <t>コウフ</t>
    </rPh>
    <rPh sb="16" eb="18">
      <t>イドウ</t>
    </rPh>
    <rPh sb="19" eb="21">
      <t>イチブ</t>
    </rPh>
    <rPh sb="21" eb="23">
      <t>ジョセイ</t>
    </rPh>
    <phoneticPr fontId="1"/>
  </si>
  <si>
    <t>身体障害者手帳（1・2級）または療育手帳（A判定）の所持者等に福祉タクシー利用券（５００円/枚）を年間最高54枚(人工透析患者は108枚）交付。1回の乗車につき3枚まで利用可能。</t>
  </si>
  <si>
    <t>https://www.city.sodegaura.lg.jp/soshiki/shogaisha/syougaihukushi.html</t>
    <phoneticPr fontId="1"/>
  </si>
  <si>
    <t>福祉部障がい者支援課
0438-62-3199</t>
  </si>
  <si>
    <t>袖ケ浦市高齢者タクシー
料金助成事業</t>
    <phoneticPr fontId="1"/>
  </si>
  <si>
    <t>タクシー券の交付によるタクシー移動の一部助成</t>
  </si>
  <si>
    <t>袖ケ浦市在住の方で、次のすべての要件に該当する方に対し、１枚５００円のタクシー利用券を年間最大３６枚交付（１月あたり３枚の利用券を交付）。１回の乗車につき、利用枚数の制限なし。
・居宅で生活する上で移動手段の確保が困難である世帯に属する方
・６５歳以上の方のみで構成される世帯に属する方のうち、７５歳以上の方
・申請した月の属する年度の市民税が非課税である世帯に属する方（全員が非課税）</t>
    <rPh sb="25" eb="26">
      <t>タイ</t>
    </rPh>
    <phoneticPr fontId="1"/>
  </si>
  <si>
    <t>福祉部高齢者支援課
0438-62-3219</t>
    <rPh sb="3" eb="6">
      <t>コウレイシャ</t>
    </rPh>
    <phoneticPr fontId="1"/>
  </si>
  <si>
    <t>高齢者支援協力バス事業</t>
    <phoneticPr fontId="1"/>
  </si>
  <si>
    <t>袖ケ浦市健康づくり支援センター（ガウランド）利用者の送迎用として運行している送迎バスの空席を活用した移動支援の実施。運行は平川方面の３ルートで、ガウランド行きの送迎（帰りの送迎はなし）。
無料だが、事前の利用申し込みが必要。申請者には「パスカード」を発行。</t>
    <phoneticPr fontId="1"/>
  </si>
  <si>
    <t>袖ケ浦市</t>
    <rPh sb="0" eb="4">
      <t>ソ</t>
    </rPh>
    <phoneticPr fontId="1"/>
  </si>
  <si>
    <t>生活支援体制整備事業</t>
    <rPh sb="0" eb="10">
      <t>セ</t>
    </rPh>
    <phoneticPr fontId="1"/>
  </si>
  <si>
    <t>生活支援コーディネーターが買い物支援のニーズを把握し、移動販売業者との調整を行うほか、スーパー等への移動支援を提供する個人や団体とのマッチングを実施している。これらの情報と併せ、配達を行う商店の一覧等を、高齢者に役立つ社会資源を集めた「袖ケ浦市おたすけ手帳」に掲載し配布している。</t>
    <rPh sb="0" eb="4">
      <t>セイカツシエン</t>
    </rPh>
    <rPh sb="13" eb="14">
      <t>カ</t>
    </rPh>
    <rPh sb="15" eb="18">
      <t>モノシエン</t>
    </rPh>
    <rPh sb="23" eb="25">
      <t>ハアク</t>
    </rPh>
    <rPh sb="27" eb="33">
      <t>イドウハンバイギョウシャ</t>
    </rPh>
    <rPh sb="35" eb="37">
      <t>チョウセイ</t>
    </rPh>
    <rPh sb="38" eb="39">
      <t>オコナ</t>
    </rPh>
    <rPh sb="47" eb="48">
      <t>トウ</t>
    </rPh>
    <rPh sb="50" eb="54">
      <t>イドウシエン</t>
    </rPh>
    <rPh sb="55" eb="57">
      <t>テイキョウ</t>
    </rPh>
    <rPh sb="59" eb="61">
      <t>コジン</t>
    </rPh>
    <rPh sb="62" eb="64">
      <t>ダンタイ</t>
    </rPh>
    <rPh sb="72" eb="74">
      <t>ジッシ</t>
    </rPh>
    <rPh sb="83" eb="85">
      <t>ジョウホウ</t>
    </rPh>
    <rPh sb="86" eb="87">
      <t>アワ</t>
    </rPh>
    <rPh sb="89" eb="91">
      <t>ハイタツ</t>
    </rPh>
    <rPh sb="92" eb="93">
      <t>オコナ</t>
    </rPh>
    <rPh sb="94" eb="96">
      <t>ショウテン</t>
    </rPh>
    <rPh sb="97" eb="99">
      <t>イチラン</t>
    </rPh>
    <rPh sb="99" eb="100">
      <t>トウ</t>
    </rPh>
    <rPh sb="102" eb="105">
      <t>コウレイシャ</t>
    </rPh>
    <rPh sb="106" eb="108">
      <t>ヤクダ</t>
    </rPh>
    <rPh sb="109" eb="113">
      <t>シャカイシゲン</t>
    </rPh>
    <rPh sb="114" eb="115">
      <t>アツ</t>
    </rPh>
    <rPh sb="118" eb="122">
      <t>ソ</t>
    </rPh>
    <rPh sb="126" eb="128">
      <t>テチョウ</t>
    </rPh>
    <rPh sb="130" eb="132">
      <t>ケイサイ</t>
    </rPh>
    <rPh sb="133" eb="135">
      <t>ハイフ</t>
    </rPh>
    <phoneticPr fontId="1"/>
  </si>
  <si>
    <t>https://www.city.sodegaura.lg.jp/soshiki/koreisha/otasuke.html</t>
    <phoneticPr fontId="1"/>
  </si>
  <si>
    <t>福祉部高齢者支援課
0438-62-3225</t>
    <rPh sb="0" eb="3">
      <t>フクシブ</t>
    </rPh>
    <rPh sb="3" eb="9">
      <t>コウレイ</t>
    </rPh>
    <phoneticPr fontId="1"/>
  </si>
  <si>
    <t>袖ケ浦市助け合いサービス事業</t>
    <phoneticPr fontId="1"/>
  </si>
  <si>
    <t>訪問型サービスB若しくはD</t>
    <rPh sb="0" eb="3">
      <t>ホウモンガタ</t>
    </rPh>
    <rPh sb="8" eb="9">
      <t>モ</t>
    </rPh>
    <phoneticPr fontId="1"/>
  </si>
  <si>
    <t>総合事業に規定する訪問型サービスB・D、通所型サービスBを実施する地域住民等で構成された団体等に対し補助金を交付する。</t>
    <rPh sb="0" eb="4">
      <t>ソウゴウジギョウ</t>
    </rPh>
    <rPh sb="5" eb="7">
      <t>キテイ</t>
    </rPh>
    <rPh sb="50" eb="53">
      <t>ホジョキン</t>
    </rPh>
    <rPh sb="54" eb="56">
      <t>コウフ</t>
    </rPh>
    <phoneticPr fontId="1"/>
  </si>
  <si>
    <t>https://www.city.sodegaura.lg.jp/soshiki/koreisha/tasukeaisa-bisuzigyouhozyokinn.html</t>
    <phoneticPr fontId="1"/>
  </si>
  <si>
    <t>八街市</t>
    <rPh sb="0" eb="3">
      <t>ヤチマタシ</t>
    </rPh>
    <phoneticPr fontId="1"/>
  </si>
  <si>
    <t>買い物代行サービス事業</t>
    <rPh sb="0" eb="1">
      <t>カ</t>
    </rPh>
    <rPh sb="2" eb="5">
      <t>モノダイコウ</t>
    </rPh>
    <rPh sb="9" eb="11">
      <t>ジギョウ</t>
    </rPh>
    <phoneticPr fontId="1"/>
  </si>
  <si>
    <t>公共交通の再編等により、買い物が困難となった消費者の代わりに、買い物代行事業者が商店会等に加盟している店舗で商品等を購入し宅配を行う。</t>
    <phoneticPr fontId="1"/>
  </si>
  <si>
    <t>八街駅南口商店街</t>
  </si>
  <si>
    <t>https://www.city.yachimata.lg.jp/soshiki/20/45624.html</t>
    <phoneticPr fontId="1"/>
  </si>
  <si>
    <t>経済環境部　商工観光課
043-443-1405</t>
    <phoneticPr fontId="1"/>
  </si>
  <si>
    <t>八街市福祉タクシー事業</t>
  </si>
  <si>
    <t>重度心身障害者が市と契約したタクシーを利用する場合、その料金の一部が割り引かれる券を交付している。</t>
  </si>
  <si>
    <t>https://www.city.yachimata.lg.jp/soshiki/12/34132.html</t>
    <phoneticPr fontId="1"/>
  </si>
  <si>
    <t>福祉部　障がい福祉課
043-443-1649</t>
    <phoneticPr fontId="1"/>
  </si>
  <si>
    <t>八街市デマンド型乗合タクシー実証運行事業</t>
    <phoneticPr fontId="1"/>
  </si>
  <si>
    <t>買物弱者と位置づけた支援ではないが、市内の交通空白地域と交通格差を解消し、高齢者の通院や買い物などの交通手段を確保するため、デマンド型乗合タクシーを導入し運行する。（令和5年度10月実証運行開始）</t>
    <phoneticPr fontId="1"/>
  </si>
  <si>
    <t>https://www.city.yachimata.lg.jp/soshiki/3/41484.html</t>
    <phoneticPr fontId="1"/>
  </si>
  <si>
    <t>総務部企画政策課
043-443-1114</t>
    <phoneticPr fontId="1"/>
  </si>
  <si>
    <t>印西市</t>
    <rPh sb="0" eb="3">
      <t>インザイシ</t>
    </rPh>
    <phoneticPr fontId="1"/>
  </si>
  <si>
    <t>要介護1以上の方へ年30枚のタクシー利用券を交付。1回当たり料金の2分の1（上限千円）を助成。</t>
    <phoneticPr fontId="1"/>
  </si>
  <si>
    <t>https://www.city.inzai.lg.jp/0000000684.html</t>
    <phoneticPr fontId="1"/>
  </si>
  <si>
    <t>高齢者福祉課
0476-33-4592</t>
    <phoneticPr fontId="1"/>
  </si>
  <si>
    <t>ふれあいバス無料乗車カード</t>
    <phoneticPr fontId="1"/>
  </si>
  <si>
    <t>市内に住民登録のある70歳以上の方へ市のコミュニティバスの運賃（通常100円）が無料となるカードを交付。</t>
    <phoneticPr fontId="1"/>
  </si>
  <si>
    <t>https://www.city.inzai.lg.jp/0000011126.html</t>
    <phoneticPr fontId="1"/>
  </si>
  <si>
    <t>印西市</t>
  </si>
  <si>
    <t>子育てヘルプサービス事業</t>
  </si>
  <si>
    <t>妊産婦や児童の保護者にホームヘルパーを派遣。買物を含めた育児や家事の支援をする。原則自己負担あり。</t>
  </si>
  <si>
    <t>介護福祉士又は訪問介護員（介護保険法施行（平成10年政令第412号）第３条第１号に規定する者をいう。）を使用する事業者</t>
  </si>
  <si>
    <t>http://www.city.inzai.lg.jp/000000761.html</t>
    <phoneticPr fontId="1"/>
  </si>
  <si>
    <t>子ども家庭課
0476-37-4231</t>
    <rPh sb="0" eb="1">
      <t>コ</t>
    </rPh>
    <rPh sb="3" eb="5">
      <t>カテイ</t>
    </rPh>
    <rPh sb="5" eb="6">
      <t>カ</t>
    </rPh>
    <phoneticPr fontId="1"/>
  </si>
  <si>
    <t>福祉タクシー（障がい）</t>
    <rPh sb="0" eb="2">
      <t>フクシ</t>
    </rPh>
    <rPh sb="7" eb="8">
      <t>ショウ</t>
    </rPh>
    <phoneticPr fontId="1"/>
  </si>
  <si>
    <t>心身に重度の障害がある人へ年５０枚のタクシー利用券を交付。腎臓機能障がいで人工透析を受けている人及び視覚に障がいがある人のみ、５０枚追加交付可能。１回あたり料金の２分の１（上限千円）を助成</t>
    <rPh sb="0" eb="2">
      <t>シンシン</t>
    </rPh>
    <rPh sb="3" eb="5">
      <t>ジュウド</t>
    </rPh>
    <rPh sb="6" eb="8">
      <t>ショウガイ</t>
    </rPh>
    <rPh sb="11" eb="12">
      <t>ヒト</t>
    </rPh>
    <rPh sb="13" eb="14">
      <t>ネン</t>
    </rPh>
    <rPh sb="16" eb="17">
      <t>マイ</t>
    </rPh>
    <rPh sb="22" eb="25">
      <t>リヨウケン</t>
    </rPh>
    <rPh sb="26" eb="28">
      <t>コウフ</t>
    </rPh>
    <rPh sb="29" eb="31">
      <t>ジンゾウ</t>
    </rPh>
    <rPh sb="31" eb="33">
      <t>キノウ</t>
    </rPh>
    <rPh sb="33" eb="34">
      <t>ショウ</t>
    </rPh>
    <rPh sb="37" eb="41">
      <t>ジンコウトウセキ</t>
    </rPh>
    <rPh sb="42" eb="43">
      <t>ウ</t>
    </rPh>
    <rPh sb="47" eb="48">
      <t>ヒト</t>
    </rPh>
    <rPh sb="48" eb="49">
      <t>オヨ</t>
    </rPh>
    <rPh sb="50" eb="52">
      <t>シカク</t>
    </rPh>
    <rPh sb="53" eb="54">
      <t>ショウ</t>
    </rPh>
    <rPh sb="59" eb="60">
      <t>ヒト</t>
    </rPh>
    <rPh sb="65" eb="66">
      <t>マイ</t>
    </rPh>
    <rPh sb="66" eb="68">
      <t>ツイカ</t>
    </rPh>
    <rPh sb="68" eb="70">
      <t>コウフ</t>
    </rPh>
    <rPh sb="70" eb="72">
      <t>カノウ</t>
    </rPh>
    <rPh sb="74" eb="75">
      <t>カイ</t>
    </rPh>
    <rPh sb="78" eb="80">
      <t>リョウキン</t>
    </rPh>
    <rPh sb="82" eb="83">
      <t>ブン</t>
    </rPh>
    <rPh sb="86" eb="88">
      <t>ジョウゲン</t>
    </rPh>
    <rPh sb="88" eb="90">
      <t>センエン</t>
    </rPh>
    <rPh sb="92" eb="94">
      <t>ジョセイ</t>
    </rPh>
    <phoneticPr fontId="1"/>
  </si>
  <si>
    <t>https://www.city.inzai.lg.jp/0000002705.html</t>
    <phoneticPr fontId="1"/>
  </si>
  <si>
    <t>障がい福祉課　　　　　　0476-33-4639</t>
    <rPh sb="0" eb="1">
      <t>ショウ</t>
    </rPh>
    <rPh sb="3" eb="6">
      <t>フクシカ</t>
    </rPh>
    <phoneticPr fontId="1"/>
  </si>
  <si>
    <t>外出支援サービス</t>
    <rPh sb="0" eb="2">
      <t>ガイシュツ</t>
    </rPh>
    <rPh sb="2" eb="4">
      <t>シエン</t>
    </rPh>
    <phoneticPr fontId="1"/>
  </si>
  <si>
    <t>買物弱者の支援と位置付けた事業ではないが介助なしで公共交通機関（電車・バス・タクシーなど）を利用することが困難な障がいがある人に対し、医療機関や公共施設等への移送サービスを行う。</t>
    <rPh sb="0" eb="2">
      <t>カイモノ</t>
    </rPh>
    <rPh sb="2" eb="4">
      <t>ジャクシャ</t>
    </rPh>
    <rPh sb="5" eb="7">
      <t>シエン</t>
    </rPh>
    <rPh sb="8" eb="11">
      <t>イチヅ</t>
    </rPh>
    <rPh sb="13" eb="15">
      <t>ジギョウ</t>
    </rPh>
    <rPh sb="20" eb="22">
      <t>カイジョ</t>
    </rPh>
    <rPh sb="25" eb="27">
      <t>コウキョウ</t>
    </rPh>
    <rPh sb="27" eb="29">
      <t>コウツウ</t>
    </rPh>
    <rPh sb="29" eb="31">
      <t>キカン</t>
    </rPh>
    <rPh sb="32" eb="34">
      <t>デンシャ</t>
    </rPh>
    <rPh sb="46" eb="48">
      <t>リヨウ</t>
    </rPh>
    <rPh sb="53" eb="55">
      <t>コンナン</t>
    </rPh>
    <rPh sb="56" eb="57">
      <t>ショウ</t>
    </rPh>
    <rPh sb="62" eb="63">
      <t>ヒト</t>
    </rPh>
    <rPh sb="64" eb="65">
      <t>タイ</t>
    </rPh>
    <rPh sb="67" eb="69">
      <t>イリョウ</t>
    </rPh>
    <rPh sb="69" eb="71">
      <t>キカン</t>
    </rPh>
    <rPh sb="72" eb="74">
      <t>コウキョウ</t>
    </rPh>
    <rPh sb="74" eb="76">
      <t>シセツ</t>
    </rPh>
    <rPh sb="76" eb="77">
      <t>トウ</t>
    </rPh>
    <rPh sb="79" eb="81">
      <t>イソウ</t>
    </rPh>
    <rPh sb="86" eb="87">
      <t>オコナ</t>
    </rPh>
    <phoneticPr fontId="1"/>
  </si>
  <si>
    <t>社会福祉協議会,</t>
    <phoneticPr fontId="1"/>
  </si>
  <si>
    <t>https://www.city.inzai.lg.jp/0000011523.html</t>
    <phoneticPr fontId="1"/>
  </si>
  <si>
    <t>千葉県</t>
    <phoneticPr fontId="1"/>
  </si>
  <si>
    <t>白井市</t>
    <phoneticPr fontId="1"/>
  </si>
  <si>
    <t>移動スーパー</t>
    <phoneticPr fontId="1"/>
  </si>
  <si>
    <t>買い物に不便を感じている市民の買い物支援や、
外出する機会を持って頂くことで介護予防につなげることを目的とした移動スーパーの実施</t>
    <phoneticPr fontId="1"/>
  </si>
  <si>
    <t>高齢者福祉課地域包括ケア推進係
047-497-3484</t>
    <phoneticPr fontId="1"/>
  </si>
  <si>
    <t>白井市住民主体による
介護予防・生活支援サービス事業</t>
    <phoneticPr fontId="1"/>
  </si>
  <si>
    <t>住民主体による生活支援サービスを行う団体へ立ち上げ、
運営補助を行う。生活支援サービスの一つとして、買い物代行や社会福祉法人と連携（車両・ドライバーの提供）した買い物支援を実施している。</t>
    <phoneticPr fontId="1"/>
  </si>
  <si>
    <t>住民主体の自治体</t>
    <rPh sb="0" eb="2">
      <t>ジュウミン</t>
    </rPh>
    <rPh sb="2" eb="4">
      <t>シュタイ</t>
    </rPh>
    <rPh sb="5" eb="8">
      <t>ジチタイ</t>
    </rPh>
    <phoneticPr fontId="1"/>
  </si>
  <si>
    <t>富里市</t>
    <rPh sb="0" eb="3">
      <t>トミサトシ</t>
    </rPh>
    <phoneticPr fontId="1"/>
  </si>
  <si>
    <t>富里市デマンド交通</t>
    <rPh sb="0" eb="3">
      <t>トミサトシ</t>
    </rPh>
    <rPh sb="7" eb="9">
      <t>コウツウ</t>
    </rPh>
    <phoneticPr fontId="1"/>
  </si>
  <si>
    <t>富里市デマンド交通運行委託</t>
    <rPh sb="0" eb="3">
      <t>トミサトシ</t>
    </rPh>
    <rPh sb="7" eb="9">
      <t>コウツウ</t>
    </rPh>
    <rPh sb="9" eb="11">
      <t>ウンコウ</t>
    </rPh>
    <rPh sb="11" eb="13">
      <t>イタク</t>
    </rPh>
    <phoneticPr fontId="1"/>
  </si>
  <si>
    <t>市民の移動ニーズの多様化と本格的な高齢化に対応するとともに、交通空白地域の解消と地域住民の日常生活移動手段を確保するため、富里市デマンド交通の運行業務を行う。</t>
    <phoneticPr fontId="1"/>
  </si>
  <si>
    <t>https://www.city.tomisato.lg.jp/0000013365.html</t>
    <phoneticPr fontId="1"/>
  </si>
  <si>
    <t>経営戦略課公共交通推進班</t>
    <rPh sb="0" eb="2">
      <t>ケイエイ</t>
    </rPh>
    <rPh sb="2" eb="5">
      <t>センリャクカ</t>
    </rPh>
    <rPh sb="5" eb="7">
      <t>コウキョウ</t>
    </rPh>
    <rPh sb="7" eb="9">
      <t>コウツウ</t>
    </rPh>
    <rPh sb="9" eb="12">
      <t>スイシンハン</t>
    </rPh>
    <phoneticPr fontId="1"/>
  </si>
  <si>
    <t>富里市福祉タクシー利用助成金</t>
    <rPh sb="0" eb="3">
      <t>トミサトシ</t>
    </rPh>
    <rPh sb="3" eb="5">
      <t>フクシ</t>
    </rPh>
    <rPh sb="9" eb="11">
      <t>リヨウ</t>
    </rPh>
    <rPh sb="11" eb="14">
      <t>ジョセイキン</t>
    </rPh>
    <phoneticPr fontId="1"/>
  </si>
  <si>
    <t>重度心身障害者が、市が指定したタクシー会社を利用した時、料金の半額を助成。（限度額1,000円）1人1年間に24回まで利用可能。（人工透析を受けている方は48回）対象者は身体障害者手帳1・2級（下肢・体幹・視覚障害は3級も該当）、療育手帳〇A、〇Aの1・〇Aの2・Aの1・Aの2、精神障害者保健福祉手帳1級所持者。</t>
    <rPh sb="0" eb="2">
      <t>ジュウド</t>
    </rPh>
    <rPh sb="2" eb="4">
      <t>シンシン</t>
    </rPh>
    <rPh sb="4" eb="7">
      <t>ショウガイシャ</t>
    </rPh>
    <rPh sb="9" eb="10">
      <t>シ</t>
    </rPh>
    <rPh sb="11" eb="13">
      <t>シテイ</t>
    </rPh>
    <rPh sb="19" eb="21">
      <t>ガイシャ</t>
    </rPh>
    <rPh sb="22" eb="24">
      <t>リヨウ</t>
    </rPh>
    <rPh sb="26" eb="27">
      <t>トキ</t>
    </rPh>
    <rPh sb="28" eb="30">
      <t>リョウキン</t>
    </rPh>
    <rPh sb="31" eb="33">
      <t>ハンガク</t>
    </rPh>
    <rPh sb="34" eb="36">
      <t>ジョセイ</t>
    </rPh>
    <rPh sb="38" eb="41">
      <t>ゲンドガク</t>
    </rPh>
    <rPh sb="42" eb="47">
      <t>000エン</t>
    </rPh>
    <rPh sb="48" eb="50">
      <t>ヒトリ</t>
    </rPh>
    <rPh sb="51" eb="53">
      <t>ネンカン</t>
    </rPh>
    <rPh sb="56" eb="57">
      <t>カイ</t>
    </rPh>
    <rPh sb="59" eb="61">
      <t>リヨウ</t>
    </rPh>
    <rPh sb="61" eb="63">
      <t>カノウ</t>
    </rPh>
    <rPh sb="65" eb="67">
      <t>ジンコウ</t>
    </rPh>
    <rPh sb="67" eb="69">
      <t>トウセキ</t>
    </rPh>
    <rPh sb="70" eb="71">
      <t>ウ</t>
    </rPh>
    <rPh sb="75" eb="76">
      <t>カタ</t>
    </rPh>
    <rPh sb="79" eb="80">
      <t>カイ</t>
    </rPh>
    <rPh sb="81" eb="84">
      <t>タイショウシャ</t>
    </rPh>
    <phoneticPr fontId="1"/>
  </si>
  <si>
    <t>https://www.city.tomisato.lg.jp/0000014106.html</t>
    <phoneticPr fontId="1"/>
  </si>
  <si>
    <t>健康福祉部社会福祉課
障害福祉班
0476-93-4192</t>
    <rPh sb="0" eb="5">
      <t>ケンコウフクシブ</t>
    </rPh>
    <rPh sb="5" eb="10">
      <t>シャカイフクシカ</t>
    </rPh>
    <rPh sb="11" eb="16">
      <t>ショウガイフクシハン</t>
    </rPh>
    <phoneticPr fontId="1"/>
  </si>
  <si>
    <t>買い物支援</t>
    <rPh sb="0" eb="1">
      <t>カ</t>
    </rPh>
    <rPh sb="2" eb="5">
      <t>モノシエン</t>
    </rPh>
    <phoneticPr fontId="1"/>
  </si>
  <si>
    <t>民間企業が行う移動販売事業への支援</t>
    <rPh sb="0" eb="2">
      <t>ミンカン</t>
    </rPh>
    <rPh sb="2" eb="4">
      <t>キギョウ</t>
    </rPh>
    <rPh sb="5" eb="6">
      <t>オコナ</t>
    </rPh>
    <rPh sb="7" eb="9">
      <t>イドウ</t>
    </rPh>
    <rPh sb="9" eb="11">
      <t>ハンバイ</t>
    </rPh>
    <rPh sb="11" eb="13">
      <t>ジギョウ</t>
    </rPh>
    <rPh sb="15" eb="17">
      <t>シエン</t>
    </rPh>
    <phoneticPr fontId="1"/>
  </si>
  <si>
    <t>移動販売車が利用希望者宅等を訪問し、対面販売を行うとともに、必要に応じ高齢者の見守り支援等も行っている。</t>
    <rPh sb="0" eb="4">
      <t>イドウハンバイ</t>
    </rPh>
    <rPh sb="4" eb="5">
      <t>シャ</t>
    </rPh>
    <rPh sb="6" eb="8">
      <t>リヨウ</t>
    </rPh>
    <rPh sb="8" eb="11">
      <t>キボウシャ</t>
    </rPh>
    <rPh sb="11" eb="12">
      <t>タク</t>
    </rPh>
    <rPh sb="12" eb="13">
      <t>トウ</t>
    </rPh>
    <rPh sb="14" eb="16">
      <t>ホウモン</t>
    </rPh>
    <rPh sb="18" eb="20">
      <t>タイメン</t>
    </rPh>
    <rPh sb="20" eb="22">
      <t>ハンバイ</t>
    </rPh>
    <rPh sb="23" eb="24">
      <t>オコナ</t>
    </rPh>
    <rPh sb="30" eb="32">
      <t>ヒツヨウ</t>
    </rPh>
    <rPh sb="33" eb="34">
      <t>オウ</t>
    </rPh>
    <rPh sb="35" eb="38">
      <t>コウレイシャ</t>
    </rPh>
    <rPh sb="39" eb="41">
      <t>ミマモ</t>
    </rPh>
    <rPh sb="42" eb="44">
      <t>シエン</t>
    </rPh>
    <rPh sb="44" eb="45">
      <t>トウ</t>
    </rPh>
    <rPh sb="46" eb="47">
      <t>オコナ</t>
    </rPh>
    <phoneticPr fontId="1"/>
  </si>
  <si>
    <t>民間事業者</t>
    <rPh sb="0" eb="2">
      <t>ミンカン</t>
    </rPh>
    <rPh sb="2" eb="5">
      <t>ジギョウシャ</t>
    </rPh>
    <phoneticPr fontId="1"/>
  </si>
  <si>
    <t>なし</t>
    <phoneticPr fontId="1"/>
  </si>
  <si>
    <t>高齢者福祉課
0476-93-4981</t>
    <rPh sb="0" eb="3">
      <t>コウレイシャ</t>
    </rPh>
    <rPh sb="3" eb="6">
      <t>フクシカ</t>
    </rPh>
    <phoneticPr fontId="1"/>
  </si>
  <si>
    <t>富里市介護予防・日常生活支援総合事業補助金</t>
    <phoneticPr fontId="1"/>
  </si>
  <si>
    <t>買物支援（代行、送迎等）</t>
    <phoneticPr fontId="1"/>
  </si>
  <si>
    <t>買い物代行などの生活支援サービスを行う団体に対し、予算の範囲内において富里市介護予防・日常生活支援総合事業補助金を交付するもの。</t>
    <rPh sb="0" eb="1">
      <t>カ</t>
    </rPh>
    <rPh sb="2" eb="3">
      <t>モノ</t>
    </rPh>
    <rPh sb="3" eb="5">
      <t>ダイコウ</t>
    </rPh>
    <phoneticPr fontId="1"/>
  </si>
  <si>
    <t>社会福祉法人
ボランティア団体</t>
    <rPh sb="0" eb="2">
      <t>シャカイ</t>
    </rPh>
    <rPh sb="2" eb="4">
      <t>フクシ</t>
    </rPh>
    <rPh sb="4" eb="6">
      <t>ホウジン</t>
    </rPh>
    <rPh sb="13" eb="15">
      <t>ダンタイ</t>
    </rPh>
    <phoneticPr fontId="1"/>
  </si>
  <si>
    <t>南房総市</t>
    <rPh sb="0" eb="1">
      <t>ミナミ</t>
    </rPh>
    <rPh sb="1" eb="3">
      <t>ボウソウ</t>
    </rPh>
    <rPh sb="3" eb="4">
      <t>シ</t>
    </rPh>
    <phoneticPr fontId="3"/>
  </si>
  <si>
    <t>高齢者外出支援バス利用助成事業</t>
    <rPh sb="0" eb="3">
      <t>コウレイシャ</t>
    </rPh>
    <rPh sb="3" eb="5">
      <t>ガイシュツ</t>
    </rPh>
    <rPh sb="5" eb="7">
      <t>シエン</t>
    </rPh>
    <rPh sb="9" eb="11">
      <t>リヨウ</t>
    </rPh>
    <rPh sb="11" eb="13">
      <t>ジョセイ</t>
    </rPh>
    <rPh sb="13" eb="15">
      <t>ジギョウ</t>
    </rPh>
    <phoneticPr fontId="3"/>
  </si>
  <si>
    <t>市内在住の高齢者（６５歳以上）が民間バスを利用する場合、その料金の一部または全部を助成します。</t>
    <rPh sb="0" eb="2">
      <t>シナイ</t>
    </rPh>
    <rPh sb="2" eb="4">
      <t>ザイジュウ</t>
    </rPh>
    <rPh sb="5" eb="8">
      <t>コウレイシャ</t>
    </rPh>
    <rPh sb="11" eb="12">
      <t>サイ</t>
    </rPh>
    <rPh sb="12" eb="14">
      <t>イジョウ</t>
    </rPh>
    <rPh sb="16" eb="18">
      <t>ミンカン</t>
    </rPh>
    <rPh sb="21" eb="23">
      <t>リヨウ</t>
    </rPh>
    <rPh sb="25" eb="27">
      <t>バアイ</t>
    </rPh>
    <rPh sb="30" eb="32">
      <t>リョウキン</t>
    </rPh>
    <rPh sb="33" eb="35">
      <t>イチブ</t>
    </rPh>
    <rPh sb="38" eb="40">
      <t>ゼンブ</t>
    </rPh>
    <rPh sb="41" eb="43">
      <t>ジョセイ</t>
    </rPh>
    <phoneticPr fontId="3"/>
  </si>
  <si>
    <t>高齢者支援課
（04-7036-1152）</t>
    <rPh sb="0" eb="3">
      <t>コウレイシャ</t>
    </rPh>
    <rPh sb="3" eb="5">
      <t>シエン</t>
    </rPh>
    <rPh sb="5" eb="6">
      <t>カ</t>
    </rPh>
    <phoneticPr fontId="3"/>
  </si>
  <si>
    <t>福祉タクシー利用助成事業</t>
    <rPh sb="0" eb="2">
      <t>フクシ</t>
    </rPh>
    <rPh sb="6" eb="8">
      <t>リヨウ</t>
    </rPh>
    <rPh sb="8" eb="10">
      <t>ジョセイ</t>
    </rPh>
    <rPh sb="10" eb="12">
      <t>ジギョウ</t>
    </rPh>
    <phoneticPr fontId="3"/>
  </si>
  <si>
    <t>重度障害者（児）及び市内在住の高齢者（６５歳以上）がタクシーを利用する場合、その料金の一部または全部を助成します。</t>
    <rPh sb="0" eb="2">
      <t>ジュウド</t>
    </rPh>
    <rPh sb="2" eb="4">
      <t>ショウガイ</t>
    </rPh>
    <rPh sb="4" eb="5">
      <t>シャ</t>
    </rPh>
    <rPh sb="6" eb="7">
      <t>ジ</t>
    </rPh>
    <rPh sb="8" eb="9">
      <t>オヨ</t>
    </rPh>
    <rPh sb="10" eb="12">
      <t>シナイ</t>
    </rPh>
    <rPh sb="12" eb="14">
      <t>ザイジュウ</t>
    </rPh>
    <rPh sb="15" eb="18">
      <t>コウレイシャ</t>
    </rPh>
    <rPh sb="21" eb="22">
      <t>サイ</t>
    </rPh>
    <rPh sb="22" eb="24">
      <t>イジョウ</t>
    </rPh>
    <rPh sb="31" eb="33">
      <t>リヨウ</t>
    </rPh>
    <rPh sb="35" eb="37">
      <t>バアイ</t>
    </rPh>
    <rPh sb="40" eb="42">
      <t>リョウキン</t>
    </rPh>
    <rPh sb="43" eb="45">
      <t>イチブ</t>
    </rPh>
    <rPh sb="48" eb="50">
      <t>ゼンブ</t>
    </rPh>
    <rPh sb="51" eb="53">
      <t>ジョセイ</t>
    </rPh>
    <phoneticPr fontId="3"/>
  </si>
  <si>
    <t>ボランティア移送サービス</t>
    <rPh sb="6" eb="8">
      <t>イソウ</t>
    </rPh>
    <phoneticPr fontId="3"/>
  </si>
  <si>
    <t>運転協力者（ボランティア）により、公共交通機関をひとりで利用することが困難な高齢者や障害を持った方々の移動支援を行うサービス</t>
    <rPh sb="0" eb="2">
      <t>ウンテン</t>
    </rPh>
    <rPh sb="2" eb="5">
      <t>キョウリョクシャ</t>
    </rPh>
    <rPh sb="17" eb="19">
      <t>コウキョウ</t>
    </rPh>
    <rPh sb="19" eb="21">
      <t>コウツウ</t>
    </rPh>
    <rPh sb="21" eb="23">
      <t>キカン</t>
    </rPh>
    <rPh sb="28" eb="30">
      <t>リヨウ</t>
    </rPh>
    <rPh sb="35" eb="37">
      <t>コンナン</t>
    </rPh>
    <rPh sb="38" eb="40">
      <t>コウレイ</t>
    </rPh>
    <rPh sb="40" eb="41">
      <t>シャ</t>
    </rPh>
    <rPh sb="42" eb="44">
      <t>ショウガイ</t>
    </rPh>
    <rPh sb="45" eb="46">
      <t>モ</t>
    </rPh>
    <rPh sb="48" eb="50">
      <t>カタガタ</t>
    </rPh>
    <rPh sb="51" eb="53">
      <t>イドウ</t>
    </rPh>
    <rPh sb="53" eb="55">
      <t>シエン</t>
    </rPh>
    <rPh sb="56" eb="57">
      <t>オコナ</t>
    </rPh>
    <phoneticPr fontId="3"/>
  </si>
  <si>
    <t>南房総市新たな仕事と雇用創出支援事業
（メニュー６：移動販売導入支援事業）</t>
    <rPh sb="0" eb="1">
      <t>ミナミ</t>
    </rPh>
    <rPh sb="1" eb="3">
      <t>ボウソウ</t>
    </rPh>
    <rPh sb="3" eb="4">
      <t>シ</t>
    </rPh>
    <rPh sb="4" eb="5">
      <t>アラ</t>
    </rPh>
    <rPh sb="7" eb="9">
      <t>シゴト</t>
    </rPh>
    <rPh sb="10" eb="12">
      <t>コヨウ</t>
    </rPh>
    <rPh sb="12" eb="14">
      <t>ソウシュツ</t>
    </rPh>
    <rPh sb="14" eb="16">
      <t>シエン</t>
    </rPh>
    <rPh sb="16" eb="18">
      <t>ジギョウ</t>
    </rPh>
    <rPh sb="26" eb="28">
      <t>イドウ</t>
    </rPh>
    <rPh sb="28" eb="30">
      <t>ハンバイ</t>
    </rPh>
    <rPh sb="30" eb="32">
      <t>ドウニュウ</t>
    </rPh>
    <rPh sb="32" eb="34">
      <t>シエン</t>
    </rPh>
    <rPh sb="34" eb="36">
      <t>ジギョウ</t>
    </rPh>
    <phoneticPr fontId="3"/>
  </si>
  <si>
    <t>市内に本社・本店がある事業者に対して、移動販売を行うために車両、設備等の投資をする場合、その経費を一部補助します。</t>
    <rPh sb="0" eb="2">
      <t>シナイ</t>
    </rPh>
    <rPh sb="3" eb="5">
      <t>ホンシャ</t>
    </rPh>
    <rPh sb="6" eb="8">
      <t>ホンテン</t>
    </rPh>
    <rPh sb="11" eb="14">
      <t>ジギョウシャ</t>
    </rPh>
    <rPh sb="15" eb="16">
      <t>タイ</t>
    </rPh>
    <rPh sb="19" eb="21">
      <t>イドウ</t>
    </rPh>
    <rPh sb="21" eb="23">
      <t>ハンバイ</t>
    </rPh>
    <rPh sb="24" eb="25">
      <t>オコナ</t>
    </rPh>
    <rPh sb="29" eb="31">
      <t>シャリョウ</t>
    </rPh>
    <rPh sb="32" eb="34">
      <t>セツビ</t>
    </rPh>
    <rPh sb="34" eb="35">
      <t>トウ</t>
    </rPh>
    <rPh sb="36" eb="38">
      <t>トウシ</t>
    </rPh>
    <rPh sb="41" eb="43">
      <t>バアイ</t>
    </rPh>
    <rPh sb="46" eb="48">
      <t>ケイヒ</t>
    </rPh>
    <rPh sb="49" eb="51">
      <t>イチブ</t>
    </rPh>
    <rPh sb="51" eb="53">
      <t>ホジョ</t>
    </rPh>
    <phoneticPr fontId="3"/>
  </si>
  <si>
    <t>商工課
（04-7033-1092）</t>
    <rPh sb="0" eb="2">
      <t>ショウコウ</t>
    </rPh>
    <rPh sb="2" eb="3">
      <t>カ</t>
    </rPh>
    <phoneticPr fontId="3"/>
  </si>
  <si>
    <t>匝瑳市</t>
    <rPh sb="0" eb="3">
      <t>ソウサシ</t>
    </rPh>
    <phoneticPr fontId="1"/>
  </si>
  <si>
    <t>地域交通利用料助成事業</t>
    <rPh sb="0" eb="6">
      <t>チイキコウツウリヨウ</t>
    </rPh>
    <rPh sb="6" eb="7">
      <t>リョウ</t>
    </rPh>
    <rPh sb="7" eb="11">
      <t>ジョセイジギョウ</t>
    </rPh>
    <phoneticPr fontId="1"/>
  </si>
  <si>
    <t>市内循環バスの利用が困難で、運転免許を持たない75歳以上の高齢者に対して、タクシー料金の一部を助成する「地域交通利用券」を交付する。</t>
    <rPh sb="0" eb="2">
      <t>シナイ</t>
    </rPh>
    <rPh sb="2" eb="4">
      <t>ジュンカン</t>
    </rPh>
    <rPh sb="7" eb="9">
      <t>リヨウ</t>
    </rPh>
    <rPh sb="10" eb="12">
      <t>コンナン</t>
    </rPh>
    <rPh sb="14" eb="18">
      <t>ウンテンメンキョ</t>
    </rPh>
    <rPh sb="19" eb="20">
      <t>モ</t>
    </rPh>
    <rPh sb="25" eb="26">
      <t>サイ</t>
    </rPh>
    <rPh sb="26" eb="28">
      <t>イジョウ</t>
    </rPh>
    <rPh sb="29" eb="32">
      <t>コウレイシャ</t>
    </rPh>
    <rPh sb="33" eb="34">
      <t>タイ</t>
    </rPh>
    <rPh sb="41" eb="43">
      <t>リョウキン</t>
    </rPh>
    <rPh sb="44" eb="46">
      <t>イチブ</t>
    </rPh>
    <rPh sb="47" eb="49">
      <t>ジョセイ</t>
    </rPh>
    <rPh sb="52" eb="54">
      <t>チイキ</t>
    </rPh>
    <rPh sb="54" eb="56">
      <t>コウツウ</t>
    </rPh>
    <rPh sb="56" eb="58">
      <t>リヨウ</t>
    </rPh>
    <rPh sb="58" eb="59">
      <t>ケン</t>
    </rPh>
    <rPh sb="61" eb="63">
      <t>コウフ</t>
    </rPh>
    <phoneticPr fontId="1"/>
  </si>
  <si>
    <t>https://www.city.sosa.lg.jp/sp/page/page000251.html</t>
  </si>
  <si>
    <t>環境生活課市民協働班・0479-73-0088</t>
    <rPh sb="0" eb="5">
      <t>カンキョウセイカツカ</t>
    </rPh>
    <rPh sb="5" eb="7">
      <t>シミン</t>
    </rPh>
    <rPh sb="7" eb="9">
      <t>キョウドウ</t>
    </rPh>
    <rPh sb="9" eb="10">
      <t>ハン</t>
    </rPh>
    <phoneticPr fontId="1"/>
  </si>
  <si>
    <t>心身に重度の障害がある障がい者に対して、タクシー料金の一部を助成する「福祉タクシー利用券」を交付する。</t>
    <rPh sb="0" eb="2">
      <t>シンシン</t>
    </rPh>
    <rPh sb="3" eb="5">
      <t>ジュウド</t>
    </rPh>
    <rPh sb="6" eb="8">
      <t>ショウガイ</t>
    </rPh>
    <rPh sb="11" eb="12">
      <t>ショウ</t>
    </rPh>
    <rPh sb="14" eb="15">
      <t>シャ</t>
    </rPh>
    <rPh sb="16" eb="17">
      <t>タイ</t>
    </rPh>
    <rPh sb="24" eb="26">
      <t>リョウキン</t>
    </rPh>
    <rPh sb="27" eb="29">
      <t>イチブ</t>
    </rPh>
    <rPh sb="30" eb="32">
      <t>ジョセイ</t>
    </rPh>
    <rPh sb="35" eb="37">
      <t>フクシ</t>
    </rPh>
    <rPh sb="41" eb="44">
      <t>リヨウケン</t>
    </rPh>
    <rPh sb="46" eb="48">
      <t>コウフ</t>
    </rPh>
    <phoneticPr fontId="1"/>
  </si>
  <si>
    <t>https://www.city.sosa.lg.jp/sp/page/page000533.html</t>
  </si>
  <si>
    <t>福祉課障害福祉班・0479-73-0096</t>
    <rPh sb="0" eb="3">
      <t>フクシカ</t>
    </rPh>
    <rPh sb="3" eb="8">
      <t>ショウガイフクシハン</t>
    </rPh>
    <phoneticPr fontId="1"/>
  </si>
  <si>
    <t>移動販売</t>
    <rPh sb="0" eb="4">
      <t>イドウハンバイ</t>
    </rPh>
    <phoneticPr fontId="1"/>
  </si>
  <si>
    <t>スーパー等が近隣にない地域を対象に、協定を締結した事業者が移動販売（移動スーパーの巡回）を行う。</t>
    <rPh sb="4" eb="5">
      <t>トウ</t>
    </rPh>
    <rPh sb="6" eb="8">
      <t>キンリン</t>
    </rPh>
    <rPh sb="11" eb="13">
      <t>チイキ</t>
    </rPh>
    <rPh sb="14" eb="16">
      <t>タイショウ</t>
    </rPh>
    <rPh sb="18" eb="20">
      <t>キョウテイ</t>
    </rPh>
    <rPh sb="21" eb="23">
      <t>テイケツ</t>
    </rPh>
    <rPh sb="25" eb="28">
      <t>ジギョウシャ</t>
    </rPh>
    <rPh sb="29" eb="33">
      <t>イドウハンバイ</t>
    </rPh>
    <rPh sb="34" eb="36">
      <t>イドウ</t>
    </rPh>
    <rPh sb="41" eb="43">
      <t>ジュンカイ</t>
    </rPh>
    <rPh sb="45" eb="46">
      <t>オコナ</t>
    </rPh>
    <phoneticPr fontId="1"/>
  </si>
  <si>
    <t>https://www.city.sosa.lg.jp/sp/page/page003966.html</t>
  </si>
  <si>
    <t>香取市</t>
    <rPh sb="0" eb="3">
      <t>カトリシ</t>
    </rPh>
    <phoneticPr fontId="15"/>
  </si>
  <si>
    <t>乗合タクシー運行事業</t>
    <rPh sb="0" eb="2">
      <t>ノリアイ</t>
    </rPh>
    <rPh sb="6" eb="8">
      <t>ウンコウ</t>
    </rPh>
    <rPh sb="8" eb="10">
      <t>ジギョウ</t>
    </rPh>
    <phoneticPr fontId="15"/>
  </si>
  <si>
    <t>循環バスに替わる公共交通として運行開始。公共交通不便地域等から、商業施設等のある市街地への移動を支援。自宅または指定した乗降場所（大型店舗含む）への移動。</t>
  </si>
  <si>
    <t>https://www.city.katori.lg.jp/living/kotsu_doro/kokyo_kotsu/demand-koutsu-noriai.html</t>
  </si>
  <si>
    <t>企画政策課
0478-50-1206</t>
  </si>
  <si>
    <t>香取市</t>
    <rPh sb="0" eb="2">
      <t>カトリ</t>
    </rPh>
    <rPh sb="2" eb="3">
      <t>シ</t>
    </rPh>
    <phoneticPr fontId="14"/>
  </si>
  <si>
    <t>福祉タクシー事業（障害者）</t>
  </si>
  <si>
    <t>重度心身障害者の社会参加を促進するため、福祉タクシー運賃の一部を助成する。利用券１枚 500円助成。1回の利用につき1,000円まで助成。年最大48枚交付。（腎臓機能障害で人工透析治療の方 は、 年最大96枚交付）</t>
  </si>
  <si>
    <t>社会福祉課
障がい者支援班
0478-50-1252</t>
    <rPh sb="0" eb="2">
      <t>シャカイ</t>
    </rPh>
    <rPh sb="2" eb="4">
      <t>フクシ</t>
    </rPh>
    <rPh sb="4" eb="5">
      <t>カ</t>
    </rPh>
    <rPh sb="6" eb="7">
      <t>ショウ</t>
    </rPh>
    <rPh sb="9" eb="10">
      <t>シャ</t>
    </rPh>
    <rPh sb="10" eb="12">
      <t>シエン</t>
    </rPh>
    <rPh sb="12" eb="13">
      <t>ハン</t>
    </rPh>
    <phoneticPr fontId="15"/>
  </si>
  <si>
    <t>千葉県</t>
    <rPh sb="0" eb="3">
      <t>チバケン</t>
    </rPh>
    <phoneticPr fontId="15"/>
  </si>
  <si>
    <t>香取市福祉タクシー事業</t>
    <rPh sb="0" eb="2">
      <t>カトリ</t>
    </rPh>
    <rPh sb="2" eb="3">
      <t>シ</t>
    </rPh>
    <rPh sb="3" eb="5">
      <t>フクシ</t>
    </rPh>
    <rPh sb="9" eb="11">
      <t>ジギョウ</t>
    </rPh>
    <phoneticPr fontId="15"/>
  </si>
  <si>
    <t>タクシー券の交付</t>
    <rPh sb="4" eb="5">
      <t>ケン</t>
    </rPh>
    <rPh sb="6" eb="8">
      <t>コウフ</t>
    </rPh>
    <phoneticPr fontId="14"/>
  </si>
  <si>
    <t xml:space="preserve">1枚500円のタクシー券(申請月から３月までの月数×2枚)を交付し、高齢者が買い物等に行く際のタクシー料金を助成している。
</t>
    <rPh sb="30" eb="32">
      <t>コウフ</t>
    </rPh>
    <rPh sb="34" eb="37">
      <t>コウレイシャ</t>
    </rPh>
    <rPh sb="38" eb="39">
      <t>カ</t>
    </rPh>
    <rPh sb="40" eb="41">
      <t>モノ</t>
    </rPh>
    <rPh sb="41" eb="42">
      <t>トウ</t>
    </rPh>
    <rPh sb="43" eb="44">
      <t>イ</t>
    </rPh>
    <rPh sb="45" eb="46">
      <t>サイ</t>
    </rPh>
    <rPh sb="51" eb="53">
      <t>リョウキン</t>
    </rPh>
    <rPh sb="54" eb="56">
      <t>ジョセイ</t>
    </rPh>
    <phoneticPr fontId="15"/>
  </si>
  <si>
    <t>高齢者福祉課
0478-50-1208</t>
    <rPh sb="0" eb="3">
      <t>コウレイシャ</t>
    </rPh>
    <rPh sb="3" eb="6">
      <t>フクシカ</t>
    </rPh>
    <phoneticPr fontId="15"/>
  </si>
  <si>
    <t>香取市高齢者等移送支援サービス助成事業</t>
  </si>
  <si>
    <t>移送支援の券の交付</t>
    <rPh sb="0" eb="2">
      <t>イソウ</t>
    </rPh>
    <rPh sb="2" eb="4">
      <t>シエン</t>
    </rPh>
    <rPh sb="5" eb="6">
      <t>ケン</t>
    </rPh>
    <rPh sb="7" eb="9">
      <t>コウフ</t>
    </rPh>
    <phoneticPr fontId="14"/>
  </si>
  <si>
    <t>65歳以上の要介護認定者、身体障害者手帳に１級、２級又は３級と記載されている下肢不自由者に対し、片道4,000円、往復8,000円を上限にかかった金額の半額を助成。利用券を年最大24枚交付。</t>
    <rPh sb="48" eb="50">
      <t>カタミチ</t>
    </rPh>
    <rPh sb="55" eb="56">
      <t>エン</t>
    </rPh>
    <rPh sb="57" eb="59">
      <t>オウフク</t>
    </rPh>
    <rPh sb="66" eb="68">
      <t>ジョウゲン</t>
    </rPh>
    <rPh sb="73" eb="75">
      <t>キンガク</t>
    </rPh>
    <rPh sb="76" eb="78">
      <t>ハンガク</t>
    </rPh>
    <phoneticPr fontId="15"/>
  </si>
  <si>
    <t>生活支援体制整備事業</t>
    <rPh sb="0" eb="2">
      <t>セイカツ</t>
    </rPh>
    <rPh sb="2" eb="4">
      <t>シエン</t>
    </rPh>
    <rPh sb="4" eb="6">
      <t>タイセイ</t>
    </rPh>
    <rPh sb="6" eb="8">
      <t>セイビ</t>
    </rPh>
    <rPh sb="8" eb="10">
      <t>ジギョウ</t>
    </rPh>
    <phoneticPr fontId="15"/>
  </si>
  <si>
    <t>人的支援コーディネーターによる調整</t>
    <rPh sb="0" eb="2">
      <t>ジンテキ</t>
    </rPh>
    <rPh sb="2" eb="4">
      <t>シエン</t>
    </rPh>
    <rPh sb="15" eb="17">
      <t>チョウセイ</t>
    </rPh>
    <phoneticPr fontId="14"/>
  </si>
  <si>
    <t>高齢者が住み慣れた地域で暮らし続けられるように、地域の資源の活用や、新しいサービスの創出を行っている。
①資源マップを作成する。
②商店がない地域に移動スーパー車を誘致する。
③地域のボランティアを育成し、買い物時の送迎（車）を行う。</t>
    <rPh sb="0" eb="3">
      <t>コウレイシャ</t>
    </rPh>
    <rPh sb="4" eb="5">
      <t>ス</t>
    </rPh>
    <rPh sb="6" eb="7">
      <t>ナ</t>
    </rPh>
    <rPh sb="9" eb="11">
      <t>チイキ</t>
    </rPh>
    <rPh sb="12" eb="13">
      <t>ク</t>
    </rPh>
    <rPh sb="15" eb="16">
      <t>ツヅ</t>
    </rPh>
    <rPh sb="24" eb="26">
      <t>チイキ</t>
    </rPh>
    <rPh sb="27" eb="29">
      <t>シゲン</t>
    </rPh>
    <rPh sb="30" eb="32">
      <t>カツヨウ</t>
    </rPh>
    <rPh sb="34" eb="35">
      <t>アタラ</t>
    </rPh>
    <rPh sb="42" eb="44">
      <t>ソウシュツ</t>
    </rPh>
    <rPh sb="45" eb="46">
      <t>オコナ</t>
    </rPh>
    <rPh sb="66" eb="68">
      <t>ショウテン</t>
    </rPh>
    <rPh sb="71" eb="73">
      <t>チイキ</t>
    </rPh>
    <rPh sb="74" eb="76">
      <t>イドウ</t>
    </rPh>
    <rPh sb="80" eb="81">
      <t>シャ</t>
    </rPh>
    <rPh sb="82" eb="84">
      <t>ユウチ</t>
    </rPh>
    <rPh sb="89" eb="91">
      <t>チイキ</t>
    </rPh>
    <rPh sb="99" eb="101">
      <t>イクセイ</t>
    </rPh>
    <rPh sb="103" eb="104">
      <t>カ</t>
    </rPh>
    <rPh sb="105" eb="106">
      <t>モノ</t>
    </rPh>
    <rPh sb="106" eb="107">
      <t>ジ</t>
    </rPh>
    <rPh sb="108" eb="110">
      <t>ソウゲイ</t>
    </rPh>
    <rPh sb="111" eb="112">
      <t>クルマ</t>
    </rPh>
    <rPh sb="114" eb="115">
      <t>オコナ</t>
    </rPh>
    <phoneticPr fontId="15"/>
  </si>
  <si>
    <t>山武市</t>
    <rPh sb="0" eb="3">
      <t>サンムシ</t>
    </rPh>
    <phoneticPr fontId="1"/>
  </si>
  <si>
    <t>福祉タクシー事業</t>
    <rPh sb="0" eb="2">
      <t>フクシ</t>
    </rPh>
    <rPh sb="6" eb="8">
      <t>ジギョウ</t>
    </rPh>
    <phoneticPr fontId="5"/>
  </si>
  <si>
    <t>事前に登録をした市内に居住する身体障害者手帳1・2級、療育手帳A以上、精神障害者保健福祉手帳１級の方を対象に１回の限度額を1,000円として年間48回までタクシー料金の助成を行っている。</t>
    <rPh sb="8" eb="10">
      <t>シナイ</t>
    </rPh>
    <rPh sb="11" eb="13">
      <t>キョジュウ</t>
    </rPh>
    <rPh sb="32" eb="34">
      <t>イジョウ</t>
    </rPh>
    <phoneticPr fontId="1"/>
  </si>
  <si>
    <t>社会福祉課障がい福祉係
0475-80-2614</t>
    <phoneticPr fontId="1"/>
  </si>
  <si>
    <t>お買い物たすけ隊</t>
    <rPh sb="1" eb="2">
      <t>カ</t>
    </rPh>
    <rPh sb="3" eb="4">
      <t>モノ</t>
    </rPh>
    <rPh sb="7" eb="8">
      <t>タイ</t>
    </rPh>
    <phoneticPr fontId="5"/>
  </si>
  <si>
    <t>配達などの買物支援サービスを行っている市内事業者一覧を作成し、問合せがあった際に情報提供を行っている。</t>
    <phoneticPr fontId="1"/>
  </si>
  <si>
    <t>福祉輸送サービス事業</t>
    <rPh sb="0" eb="2">
      <t>フクシ</t>
    </rPh>
    <rPh sb="2" eb="4">
      <t>ユソウ</t>
    </rPh>
    <rPh sb="8" eb="10">
      <t>ジギョウ</t>
    </rPh>
    <phoneticPr fontId="5"/>
  </si>
  <si>
    <t>単独での公共交通機関利用が困難な「利用会員」が買物等で外出する際に、有償で「協力会員」を派遣し、車両での送迎・輸送支援を実施している。</t>
    <phoneticPr fontId="1"/>
  </si>
  <si>
    <t>移動販売事業支援</t>
    <rPh sb="0" eb="4">
      <t>イドウハンバイ</t>
    </rPh>
    <rPh sb="4" eb="8">
      <t>ジギョウシエン</t>
    </rPh>
    <phoneticPr fontId="1"/>
  </si>
  <si>
    <t>スーパー等生鮮品を取り扱う店が近隣に無い地域や住宅地等を対象に、移動販売を行う。市で販売場所の調整等を支援することで、高齢者等の買い物支援や見守りを図る。
利用希望者宅に直接訪問し販売を行う。高齢者の見守りについて協力し、必要に応じ高齢者支援を行う。</t>
    <rPh sb="4" eb="5">
      <t>トウ</t>
    </rPh>
    <rPh sb="5" eb="8">
      <t>セイセンヒン</t>
    </rPh>
    <rPh sb="9" eb="10">
      <t>ト</t>
    </rPh>
    <rPh sb="11" eb="12">
      <t>アツカ</t>
    </rPh>
    <rPh sb="13" eb="14">
      <t>ミセ</t>
    </rPh>
    <rPh sb="15" eb="17">
      <t>キンリン</t>
    </rPh>
    <rPh sb="18" eb="19">
      <t>ナ</t>
    </rPh>
    <rPh sb="20" eb="22">
      <t>チイキ</t>
    </rPh>
    <rPh sb="23" eb="26">
      <t>ジュウタクチ</t>
    </rPh>
    <rPh sb="26" eb="27">
      <t>トウ</t>
    </rPh>
    <rPh sb="28" eb="30">
      <t>タイショウ</t>
    </rPh>
    <rPh sb="32" eb="34">
      <t>イドウ</t>
    </rPh>
    <rPh sb="34" eb="36">
      <t>ハンバイ</t>
    </rPh>
    <rPh sb="37" eb="38">
      <t>オコナ</t>
    </rPh>
    <rPh sb="40" eb="41">
      <t>シ</t>
    </rPh>
    <rPh sb="42" eb="46">
      <t>ハンバイバショ</t>
    </rPh>
    <rPh sb="47" eb="50">
      <t>チョウセイトウ</t>
    </rPh>
    <rPh sb="51" eb="53">
      <t>シエン</t>
    </rPh>
    <rPh sb="59" eb="63">
      <t>コウレイシャトウ</t>
    </rPh>
    <rPh sb="64" eb="65">
      <t>カ</t>
    </rPh>
    <rPh sb="66" eb="67">
      <t>モノ</t>
    </rPh>
    <rPh sb="67" eb="69">
      <t>シエン</t>
    </rPh>
    <rPh sb="70" eb="72">
      <t>ミマモ</t>
    </rPh>
    <rPh sb="74" eb="75">
      <t>ハカ</t>
    </rPh>
    <rPh sb="78" eb="84">
      <t>リヨウキボウシャタク</t>
    </rPh>
    <rPh sb="85" eb="87">
      <t>チョクセツ</t>
    </rPh>
    <rPh sb="87" eb="89">
      <t>ホウモン</t>
    </rPh>
    <rPh sb="90" eb="92">
      <t>ハンバイ</t>
    </rPh>
    <rPh sb="93" eb="94">
      <t>オコナ</t>
    </rPh>
    <rPh sb="96" eb="99">
      <t>コウレイシャ</t>
    </rPh>
    <rPh sb="100" eb="102">
      <t>ミマモ</t>
    </rPh>
    <rPh sb="107" eb="109">
      <t>キョウリョク</t>
    </rPh>
    <rPh sb="111" eb="113">
      <t>ヒツヨウ</t>
    </rPh>
    <rPh sb="114" eb="115">
      <t>オウ</t>
    </rPh>
    <rPh sb="116" eb="121">
      <t>コウレイシャシエン</t>
    </rPh>
    <rPh sb="122" eb="123">
      <t>オコナ</t>
    </rPh>
    <phoneticPr fontId="1"/>
  </si>
  <si>
    <t>https://www.city.sammu.lg.jp/page/page004689.html</t>
    <phoneticPr fontId="1"/>
  </si>
  <si>
    <t>いすみ市</t>
    <rPh sb="3" eb="4">
      <t>シ</t>
    </rPh>
    <phoneticPr fontId="1"/>
  </si>
  <si>
    <t>いすみ市高齢者等買物支援対策事業補助金</t>
    <phoneticPr fontId="1"/>
  </si>
  <si>
    <t>　身近な商店の減少や高齢化等により、日常生活に必要な食料品及び日用雑貨品等の買い物が困難な状況に置かれた市民を主な対象者として移動販売を行おうとする事業者を支援することにより、買物困難者の買い物機会の確保を図ることを目的とする。</t>
    <phoneticPr fontId="1"/>
  </si>
  <si>
    <t>千葉薬品ＨＰ：　　　　　　　　　　　　　　　　　　　　　　　　　　　　　　　　　　　　　　　　　https://yacs.jp/supermarket/mobilestore　　　　　　　　　　いすみ市高齢者等買物支援対策事業ＨＰ：https://www.city.isumi.lg.jp/soshikikarasagasu/suisanshokoka/kurashi_tetsuzuki/6342.html</t>
    <rPh sb="0" eb="2">
      <t>チバ</t>
    </rPh>
    <rPh sb="2" eb="4">
      <t>ヤクヒン</t>
    </rPh>
    <phoneticPr fontId="1"/>
  </si>
  <si>
    <t>水産商工観光課
0470-62-1119</t>
    <rPh sb="0" eb="7">
      <t>スイサンショウコウカンコウカ</t>
    </rPh>
    <phoneticPr fontId="1"/>
  </si>
  <si>
    <t>大網白里市</t>
    <rPh sb="0" eb="5">
      <t>オオアミシラサトシ</t>
    </rPh>
    <phoneticPr fontId="1"/>
  </si>
  <si>
    <t>大網白里市福祉タクシー事業</t>
    <rPh sb="0" eb="5">
      <t>オオアミシラサトシ</t>
    </rPh>
    <rPh sb="5" eb="7">
      <t>フクシ</t>
    </rPh>
    <rPh sb="11" eb="13">
      <t>ジギョウ</t>
    </rPh>
    <phoneticPr fontId="1"/>
  </si>
  <si>
    <t>事業概要参照</t>
    <rPh sb="0" eb="4">
      <t>ジギョウガイヨウ</t>
    </rPh>
    <rPh sb="4" eb="6">
      <t>サンショウ</t>
    </rPh>
    <phoneticPr fontId="1"/>
  </si>
  <si>
    <t>重度心身障害者等の方が買い物や通院等でタクシーを利用する場合、乗車1回につき上限５００円まで助成できる利用券を年間２４枚交付する。</t>
    <phoneticPr fontId="1"/>
  </si>
  <si>
    <t>社会福祉課 障がい福祉班                
 0475-70-0337</t>
    <phoneticPr fontId="1"/>
  </si>
  <si>
    <t>高齢者の外出支援として、市内の医療機関と協定を締結し、運行する患者用送迎バスを一般の方(市内在住の65歳以上の方。要事前申請)にも無料で開放している。</t>
    <phoneticPr fontId="1"/>
  </si>
  <si>
    <t>https://www.city.oamishirasato.lg.jp/0000010335.html</t>
    <phoneticPr fontId="1"/>
  </si>
  <si>
    <t>高齢者支援課
高齢者支援班
0475-70-0332</t>
    <phoneticPr fontId="1"/>
  </si>
  <si>
    <t>日常生活支援総合事業
訪問型サービスD</t>
    <rPh sb="0" eb="2">
      <t>ニチジョウ</t>
    </rPh>
    <rPh sb="2" eb="4">
      <t>セイカツ</t>
    </rPh>
    <rPh sb="4" eb="6">
      <t>シエン</t>
    </rPh>
    <rPh sb="6" eb="8">
      <t>ソウゴウ</t>
    </rPh>
    <rPh sb="8" eb="10">
      <t>ジギョウ</t>
    </rPh>
    <rPh sb="11" eb="14">
      <t>ホウモンガタ</t>
    </rPh>
    <phoneticPr fontId="1"/>
  </si>
  <si>
    <t>移動手段を持たない高齢者の買い物などの支援を行う。
※地域支援事業交付金を財源とする</t>
    <phoneticPr fontId="1"/>
  </si>
  <si>
    <t>大網お助け隊
あんのん会</t>
    <rPh sb="0" eb="2">
      <t>オオアミ</t>
    </rPh>
    <rPh sb="3" eb="4">
      <t>タス</t>
    </rPh>
    <rPh sb="5" eb="6">
      <t>タイ</t>
    </rPh>
    <rPh sb="11" eb="12">
      <t>カイ</t>
    </rPh>
    <phoneticPr fontId="1"/>
  </si>
  <si>
    <t>https://www.city.oamishirasato.lg.jp/</t>
    <phoneticPr fontId="1"/>
  </si>
  <si>
    <t>生活支援コーディネーターが買い物に困っている高齢者の実態を区長会等を通じて調査し、移動販売事業者と調整を行い、買物支援している。</t>
    <phoneticPr fontId="1"/>
  </si>
  <si>
    <t>酒々井町</t>
    <rPh sb="0" eb="4">
      <t>シスイマチ</t>
    </rPh>
    <phoneticPr fontId="14"/>
  </si>
  <si>
    <t>買物困難者支援事業</t>
  </si>
  <si>
    <t>移動販売を行う民間企業と「買い物支援と地域の見守り活動推進に関する協定」を締結し、移動スーパーを運行している。</t>
  </si>
  <si>
    <t>株式会社ナリタヤ</t>
  </si>
  <si>
    <t>多古町</t>
    <rPh sb="0" eb="3">
      <t>タコマチ</t>
    </rPh>
    <phoneticPr fontId="1"/>
  </si>
  <si>
    <t>多古町デマンドタクシー運行業務</t>
    <rPh sb="0" eb="3">
      <t>タコマチ</t>
    </rPh>
    <rPh sb="11" eb="13">
      <t>ウンコウ</t>
    </rPh>
    <rPh sb="13" eb="15">
      <t>ギョウム</t>
    </rPh>
    <phoneticPr fontId="1"/>
  </si>
  <si>
    <t>運転のできない方（免許返納者を含む）や体の不自由な方等の通院や買物等の交通手段確保のため、週6日（月曜～土曜）予約制乗合タクシーを運行している。</t>
    <phoneticPr fontId="1"/>
  </si>
  <si>
    <t>https://www.town.tako.chiba.jp/docs/2018030100025/</t>
    <phoneticPr fontId="1"/>
  </si>
  <si>
    <t>企画政策課
0479-76-5417</t>
    <rPh sb="0" eb="2">
      <t>キカク</t>
    </rPh>
    <rPh sb="2" eb="5">
      <t>セイサクカ</t>
    </rPh>
    <phoneticPr fontId="1"/>
  </si>
  <si>
    <t>保健福祉課
0479-76-3185</t>
    <phoneticPr fontId="1"/>
  </si>
  <si>
    <t>町内小売業者が、曜日ごとに決まっている巡回コースを保冷トラックで移動販売する。多古町と連携し、地域の見守りと買い物支援活動推進に関する協定を結んでいるため、買い物に困難を感じている町民がより安心して暮らし続けられるまちづくりを目的とした事業。</t>
    <phoneticPr fontId="1"/>
  </si>
  <si>
    <t>町内小売業者が利用希望者宅に保冷トラックで直接訪問し、販売する。香取警察署、多古町と三者の見守り協定を結んでいるため、防犯や交通安全活動について協力し、必要に応じた高齢者支援を行う。</t>
    <phoneticPr fontId="1"/>
  </si>
  <si>
    <t>東庄町</t>
    <rPh sb="0" eb="3">
      <t>トウノショウマチ</t>
    </rPh>
    <phoneticPr fontId="1"/>
  </si>
  <si>
    <t>外出支援バス「おでかけ号」</t>
    <rPh sb="0" eb="2">
      <t>ガイシュツ</t>
    </rPh>
    <rPh sb="2" eb="4">
      <t>シエン</t>
    </rPh>
    <rPh sb="11" eb="12">
      <t>ゴウ</t>
    </rPh>
    <phoneticPr fontId="1"/>
  </si>
  <si>
    <t>交通弱者に対して、外出支援のためのスーパーやドラッグストア、病院を経由する巡回バスを運行。
運賃は無料。
対象者は町民。</t>
    <phoneticPr fontId="1"/>
  </si>
  <si>
    <t>自治体,_x000D_
シルバー人材センター,</t>
    <phoneticPr fontId="1"/>
  </si>
  <si>
    <t>https://www.town.tohnosho.chiba.jp/index.html</t>
  </si>
  <si>
    <t>健康福祉課福祉係
0478-79-0910</t>
    <phoneticPr fontId="1"/>
  </si>
  <si>
    <t>交通弱者の方が自由に外出できるように、デマンドタクシーの運行（実証実験中）</t>
    <rPh sb="0" eb="2">
      <t>コウツウ</t>
    </rPh>
    <rPh sb="2" eb="4">
      <t>ジャクシャ</t>
    </rPh>
    <rPh sb="5" eb="6">
      <t>カタ</t>
    </rPh>
    <rPh sb="7" eb="9">
      <t>ジユウ</t>
    </rPh>
    <rPh sb="10" eb="12">
      <t>ガイシュツ</t>
    </rPh>
    <rPh sb="28" eb="30">
      <t>ウンコウ</t>
    </rPh>
    <rPh sb="31" eb="33">
      <t>ジッショウ</t>
    </rPh>
    <rPh sb="33" eb="36">
      <t>ジッケンチュウ</t>
    </rPh>
    <phoneticPr fontId="1"/>
  </si>
  <si>
    <t>総務課企画財政係
0478-86-6084</t>
    <rPh sb="0" eb="3">
      <t>ソウムカ</t>
    </rPh>
    <rPh sb="3" eb="5">
      <t>キカク</t>
    </rPh>
    <rPh sb="5" eb="7">
      <t>ザイセイ</t>
    </rPh>
    <rPh sb="7" eb="8">
      <t>カカリ</t>
    </rPh>
    <phoneticPr fontId="1"/>
  </si>
  <si>
    <t>高齢者タクシー費用助成</t>
    <rPh sb="0" eb="3">
      <t>コウレイシャ</t>
    </rPh>
    <rPh sb="7" eb="9">
      <t>ヒヨウ</t>
    </rPh>
    <rPh sb="9" eb="11">
      <t>ジョセイ</t>
    </rPh>
    <phoneticPr fontId="1"/>
  </si>
  <si>
    <t>免許返納者に対するタクシー費用の助成</t>
    <rPh sb="0" eb="2">
      <t>メンキョ</t>
    </rPh>
    <rPh sb="2" eb="4">
      <t>ヘンノウ</t>
    </rPh>
    <rPh sb="4" eb="5">
      <t>シャ</t>
    </rPh>
    <rPh sb="6" eb="7">
      <t>タイ</t>
    </rPh>
    <rPh sb="13" eb="15">
      <t>ヒヨウ</t>
    </rPh>
    <rPh sb="16" eb="18">
      <t>ジョセイ</t>
    </rPh>
    <phoneticPr fontId="1"/>
  </si>
  <si>
    <t>九十九里町</t>
    <rPh sb="0" eb="5">
      <t>クジュウクリマチ</t>
    </rPh>
    <phoneticPr fontId="1"/>
  </si>
  <si>
    <t>タクシー助成事業
（公共交通実証実験）</t>
    <rPh sb="4" eb="6">
      <t>ジョセイ</t>
    </rPh>
    <rPh sb="6" eb="8">
      <t>ジギョウ</t>
    </rPh>
    <rPh sb="10" eb="14">
      <t>コウキョウコウツウ</t>
    </rPh>
    <rPh sb="14" eb="16">
      <t>ジッショウ</t>
    </rPh>
    <rPh sb="16" eb="18">
      <t>ジッケン</t>
    </rPh>
    <phoneticPr fontId="1"/>
  </si>
  <si>
    <t>公共交通の利用が困難な高齢者を対象とし、実験的に公共交通利用助成券を交付する。
（実証実験の為、一部地域、高齢者限定）</t>
    <rPh sb="0" eb="4">
      <t>コウキョウコウツウ</t>
    </rPh>
    <rPh sb="5" eb="7">
      <t>リヨウ</t>
    </rPh>
    <rPh sb="8" eb="10">
      <t>コンナン</t>
    </rPh>
    <rPh sb="11" eb="14">
      <t>コウレイシャ</t>
    </rPh>
    <rPh sb="15" eb="17">
      <t>タイショウ</t>
    </rPh>
    <rPh sb="20" eb="22">
      <t>ジッケン</t>
    </rPh>
    <rPh sb="22" eb="23">
      <t>テキ</t>
    </rPh>
    <rPh sb="24" eb="28">
      <t>コウキョウコウツウ</t>
    </rPh>
    <rPh sb="28" eb="30">
      <t>リヨウ</t>
    </rPh>
    <rPh sb="30" eb="32">
      <t>ジョセイ</t>
    </rPh>
    <rPh sb="32" eb="33">
      <t>ケン</t>
    </rPh>
    <rPh sb="34" eb="36">
      <t>コウフ</t>
    </rPh>
    <rPh sb="41" eb="45">
      <t>ジッショウジッケン</t>
    </rPh>
    <rPh sb="46" eb="47">
      <t>タメ</t>
    </rPh>
    <rPh sb="48" eb="50">
      <t>イチブ</t>
    </rPh>
    <rPh sb="50" eb="52">
      <t>チイキ</t>
    </rPh>
    <rPh sb="53" eb="56">
      <t>コウレイシャ</t>
    </rPh>
    <rPh sb="56" eb="58">
      <t>ゲンテイ</t>
    </rPh>
    <phoneticPr fontId="1"/>
  </si>
  <si>
    <t>企画政策課
地域政策係
0475-70-3176</t>
    <rPh sb="0" eb="2">
      <t>キカク</t>
    </rPh>
    <rPh sb="2" eb="4">
      <t>セイサク</t>
    </rPh>
    <rPh sb="4" eb="5">
      <t>カ</t>
    </rPh>
    <rPh sb="6" eb="10">
      <t>チイキセイサク</t>
    </rPh>
    <rPh sb="10" eb="11">
      <t>カカリ</t>
    </rPh>
    <phoneticPr fontId="1"/>
  </si>
  <si>
    <t>福祉タクシー助成事業</t>
    <rPh sb="0" eb="2">
      <t>フクシ</t>
    </rPh>
    <rPh sb="6" eb="8">
      <t>ジョセイ</t>
    </rPh>
    <rPh sb="8" eb="10">
      <t>ジギョウ</t>
    </rPh>
    <phoneticPr fontId="1"/>
  </si>
  <si>
    <t>心身に障害のある方の生活圏の拡大と社会参加の促進を図るため、タクシーを利用するときの料金について一部助成する。</t>
    <phoneticPr fontId="1"/>
  </si>
  <si>
    <t>https://www.town.kujukuri.chiba.jp/0000000150.html</t>
    <phoneticPr fontId="1"/>
  </si>
  <si>
    <t>社会福祉課
社会福祉係
0475-70-3162</t>
    <rPh sb="0" eb="5">
      <t>シャカイフクシカ</t>
    </rPh>
    <rPh sb="6" eb="10">
      <t>シャカイフクシ</t>
    </rPh>
    <rPh sb="10" eb="11">
      <t>カカリ</t>
    </rPh>
    <phoneticPr fontId="1"/>
  </si>
  <si>
    <t>九十九里町</t>
    <phoneticPr fontId="1"/>
  </si>
  <si>
    <t>外出支援サービス事業</t>
    <phoneticPr fontId="1"/>
  </si>
  <si>
    <t>高齢者や障害者等が住み慣れた地域で暮らし続けることができるように、買物や通院等の外出を支援する。</t>
    <phoneticPr fontId="1"/>
  </si>
  <si>
    <t>https://kujukuri-shakyo.com/service/209.html</t>
    <phoneticPr fontId="1"/>
  </si>
  <si>
    <t>九十九里町
社会福祉協議会
0475-70-3163</t>
    <rPh sb="0" eb="4">
      <t>クジュウクリ</t>
    </rPh>
    <rPh sb="4" eb="5">
      <t>マチ</t>
    </rPh>
    <rPh sb="6" eb="8">
      <t>シャカイ</t>
    </rPh>
    <rPh sb="8" eb="10">
      <t>フクシ</t>
    </rPh>
    <rPh sb="10" eb="13">
      <t>キョウギカイ</t>
    </rPh>
    <phoneticPr fontId="1"/>
  </si>
  <si>
    <t>外出が困難な方を支援するため、町内施設やボランティア等と協力・調整し、外出を支援する。</t>
    <rPh sb="31" eb="33">
      <t>チョウセイ</t>
    </rPh>
    <phoneticPr fontId="1"/>
  </si>
  <si>
    <t>九十九里町
社会福祉協議会
0475-70-3163</t>
    <phoneticPr fontId="1"/>
  </si>
  <si>
    <t>芝山町</t>
    <rPh sb="0" eb="2">
      <t>シバヤマ</t>
    </rPh>
    <rPh sb="2" eb="3">
      <t>マチ</t>
    </rPh>
    <phoneticPr fontId="1"/>
  </si>
  <si>
    <t>重度の心身障害者を対象に、タクシー１回の利用につき1,000円を限度に年間48回まで償還払いにより助成する。</t>
    <rPh sb="0" eb="2">
      <t>ジュウド</t>
    </rPh>
    <rPh sb="3" eb="5">
      <t>シンシン</t>
    </rPh>
    <rPh sb="5" eb="8">
      <t>ショウガイシャ</t>
    </rPh>
    <rPh sb="9" eb="11">
      <t>タイショウ</t>
    </rPh>
    <rPh sb="18" eb="19">
      <t>カイ</t>
    </rPh>
    <rPh sb="20" eb="22">
      <t>リヨウ</t>
    </rPh>
    <rPh sb="30" eb="31">
      <t>エン</t>
    </rPh>
    <rPh sb="32" eb="34">
      <t>ゲンド</t>
    </rPh>
    <rPh sb="35" eb="37">
      <t>ネンカン</t>
    </rPh>
    <rPh sb="39" eb="40">
      <t>カイ</t>
    </rPh>
    <rPh sb="42" eb="44">
      <t>ショウカン</t>
    </rPh>
    <rPh sb="44" eb="45">
      <t>バラ</t>
    </rPh>
    <rPh sb="49" eb="51">
      <t>ジョセイ</t>
    </rPh>
    <phoneticPr fontId="1"/>
  </si>
  <si>
    <t>福祉保健課福祉係、
0479-77-3914</t>
    <rPh sb="0" eb="2">
      <t>フクシ</t>
    </rPh>
    <rPh sb="2" eb="4">
      <t>ホケン</t>
    </rPh>
    <rPh sb="4" eb="5">
      <t>カ</t>
    </rPh>
    <rPh sb="5" eb="7">
      <t>フクシ</t>
    </rPh>
    <rPh sb="7" eb="8">
      <t>カカリ</t>
    </rPh>
    <phoneticPr fontId="1"/>
  </si>
  <si>
    <t>芝山町内の一部地域において、高齢者見守り協定を締結した民間の移動販売車が令和2年より運行している。
移動販売車は利用希望宅（または付近）を週に2回訪問し、対面販売をおこなっている。</t>
    <rPh sb="0" eb="2">
      <t>シバヤマ</t>
    </rPh>
    <rPh sb="2" eb="4">
      <t>チョウナイ</t>
    </rPh>
    <rPh sb="5" eb="7">
      <t>イチブ</t>
    </rPh>
    <rPh sb="7" eb="9">
      <t>チイキ</t>
    </rPh>
    <rPh sb="14" eb="17">
      <t>コウレイシャ</t>
    </rPh>
    <rPh sb="17" eb="19">
      <t>ミマモ</t>
    </rPh>
    <rPh sb="20" eb="22">
      <t>キョウテイ</t>
    </rPh>
    <rPh sb="23" eb="25">
      <t>テイケツ</t>
    </rPh>
    <rPh sb="27" eb="29">
      <t>ミンカン</t>
    </rPh>
    <rPh sb="30" eb="32">
      <t>イドウ</t>
    </rPh>
    <rPh sb="32" eb="34">
      <t>ハンバイ</t>
    </rPh>
    <rPh sb="34" eb="35">
      <t>シャ</t>
    </rPh>
    <rPh sb="36" eb="38">
      <t>レイワ</t>
    </rPh>
    <rPh sb="39" eb="40">
      <t>ネン</t>
    </rPh>
    <rPh sb="42" eb="44">
      <t>ウンコウ</t>
    </rPh>
    <rPh sb="50" eb="52">
      <t>イドウ</t>
    </rPh>
    <rPh sb="52" eb="54">
      <t>ハンバイ</t>
    </rPh>
    <rPh sb="54" eb="55">
      <t>シャ</t>
    </rPh>
    <rPh sb="56" eb="58">
      <t>リヨウ</t>
    </rPh>
    <rPh sb="58" eb="60">
      <t>キボウ</t>
    </rPh>
    <rPh sb="60" eb="61">
      <t>タク</t>
    </rPh>
    <rPh sb="65" eb="67">
      <t>フキン</t>
    </rPh>
    <rPh sb="69" eb="70">
      <t>シュウ</t>
    </rPh>
    <rPh sb="72" eb="73">
      <t>カイ</t>
    </rPh>
    <rPh sb="73" eb="75">
      <t>ホウモン</t>
    </rPh>
    <rPh sb="77" eb="79">
      <t>タイメン</t>
    </rPh>
    <rPh sb="79" eb="81">
      <t>ハンバイ</t>
    </rPh>
    <phoneticPr fontId="1"/>
  </si>
  <si>
    <t>デマンドタクシー（芝山あいあいタクシー）</t>
    <rPh sb="9" eb="11">
      <t>シバヤマ</t>
    </rPh>
    <phoneticPr fontId="1"/>
  </si>
  <si>
    <t>バス停まで歩けない方等に対する移動支援策として、デマンドタクシー（芝山あいあいタクシー）事業を実施。</t>
    <rPh sb="2" eb="3">
      <t>テイ</t>
    </rPh>
    <rPh sb="5" eb="6">
      <t>アル</t>
    </rPh>
    <rPh sb="9" eb="10">
      <t>カタ</t>
    </rPh>
    <rPh sb="10" eb="11">
      <t>トウ</t>
    </rPh>
    <rPh sb="12" eb="13">
      <t>タイ</t>
    </rPh>
    <rPh sb="15" eb="17">
      <t>イドウ</t>
    </rPh>
    <rPh sb="17" eb="19">
      <t>シエン</t>
    </rPh>
    <rPh sb="19" eb="20">
      <t>サク</t>
    </rPh>
    <rPh sb="33" eb="35">
      <t>シバヤマ</t>
    </rPh>
    <rPh sb="44" eb="46">
      <t>ジギョウ</t>
    </rPh>
    <rPh sb="47" eb="49">
      <t>ジッシ</t>
    </rPh>
    <phoneticPr fontId="1"/>
  </si>
  <si>
    <t>https://www.town.shibayama.lg.jp/0000000186.html</t>
    <phoneticPr fontId="1"/>
  </si>
  <si>
    <t>企画空港政策課空港地域振興係、
0479-77-3906</t>
    <rPh sb="0" eb="6">
      <t>キカククウコウセイサク</t>
    </rPh>
    <rPh sb="6" eb="7">
      <t>カ</t>
    </rPh>
    <rPh sb="7" eb="11">
      <t>クウコウチイキ</t>
    </rPh>
    <rPh sb="11" eb="13">
      <t>シンコウ</t>
    </rPh>
    <rPh sb="13" eb="14">
      <t>カカリ</t>
    </rPh>
    <phoneticPr fontId="1"/>
  </si>
  <si>
    <t>ホームヘルパー派遣事業</t>
    <rPh sb="7" eb="9">
      <t>ハケン</t>
    </rPh>
    <rPh sb="9" eb="11">
      <t>ジギョウ</t>
    </rPh>
    <phoneticPr fontId="1"/>
  </si>
  <si>
    <t>65歳以上の高齢者世帯で日常生活に支援が必要な方に対して、買い物や通院等の外出支援として移送援助を行う。</t>
    <rPh sb="2" eb="3">
      <t>サイ</t>
    </rPh>
    <rPh sb="3" eb="5">
      <t>イジョウ</t>
    </rPh>
    <rPh sb="6" eb="9">
      <t>コウレイシャ</t>
    </rPh>
    <rPh sb="9" eb="11">
      <t>セタイ</t>
    </rPh>
    <rPh sb="12" eb="16">
      <t>ニチジョウセイカツ</t>
    </rPh>
    <rPh sb="17" eb="19">
      <t>シエン</t>
    </rPh>
    <rPh sb="20" eb="22">
      <t>ヒツヨウ</t>
    </rPh>
    <rPh sb="23" eb="24">
      <t>カタ</t>
    </rPh>
    <rPh sb="25" eb="26">
      <t>タイ</t>
    </rPh>
    <rPh sb="29" eb="30">
      <t>カ</t>
    </rPh>
    <rPh sb="31" eb="32">
      <t>モノ</t>
    </rPh>
    <rPh sb="33" eb="35">
      <t>ツウイン</t>
    </rPh>
    <rPh sb="35" eb="36">
      <t>トウ</t>
    </rPh>
    <rPh sb="37" eb="39">
      <t>ガイシュツ</t>
    </rPh>
    <rPh sb="39" eb="41">
      <t>シエン</t>
    </rPh>
    <rPh sb="44" eb="46">
      <t>イソウ</t>
    </rPh>
    <rPh sb="46" eb="48">
      <t>エンジョ</t>
    </rPh>
    <rPh sb="49" eb="50">
      <t>オコナ</t>
    </rPh>
    <phoneticPr fontId="1"/>
  </si>
  <si>
    <t>福祉保健課介護保険係、0479-77-3925</t>
    <rPh sb="0" eb="2">
      <t>フクシ</t>
    </rPh>
    <rPh sb="2" eb="4">
      <t>ホケン</t>
    </rPh>
    <rPh sb="4" eb="5">
      <t>カ</t>
    </rPh>
    <rPh sb="5" eb="7">
      <t>カイゴ</t>
    </rPh>
    <rPh sb="7" eb="9">
      <t>ホケン</t>
    </rPh>
    <rPh sb="9" eb="10">
      <t>カカリ</t>
    </rPh>
    <phoneticPr fontId="1"/>
  </si>
  <si>
    <t>在宅の認定者（要支援、要介護1-5）の方が、通院・買い物等にタクシーを利用した場合、償還払いにより助成する。上限は、2,000円✖月5回まで（利用者負担割合1～3割）。</t>
    <rPh sb="0" eb="2">
      <t>ザイタク</t>
    </rPh>
    <rPh sb="3" eb="5">
      <t>ニンテイ</t>
    </rPh>
    <rPh sb="5" eb="6">
      <t>シャ</t>
    </rPh>
    <rPh sb="7" eb="10">
      <t>ヨウシエン</t>
    </rPh>
    <rPh sb="11" eb="12">
      <t>ヨウ</t>
    </rPh>
    <rPh sb="12" eb="14">
      <t>カイゴ</t>
    </rPh>
    <rPh sb="19" eb="20">
      <t>カタ</t>
    </rPh>
    <rPh sb="22" eb="24">
      <t>ツウイン</t>
    </rPh>
    <rPh sb="25" eb="26">
      <t>カ</t>
    </rPh>
    <rPh sb="27" eb="28">
      <t>モノ</t>
    </rPh>
    <rPh sb="28" eb="29">
      <t>トウ</t>
    </rPh>
    <rPh sb="35" eb="37">
      <t>リヨウ</t>
    </rPh>
    <rPh sb="39" eb="41">
      <t>バアイ</t>
    </rPh>
    <rPh sb="42" eb="44">
      <t>ショウカン</t>
    </rPh>
    <rPh sb="44" eb="45">
      <t>バラ</t>
    </rPh>
    <rPh sb="49" eb="51">
      <t>ジョセイ</t>
    </rPh>
    <rPh sb="54" eb="56">
      <t>ジョウゲン</t>
    </rPh>
    <rPh sb="63" eb="64">
      <t>エン</t>
    </rPh>
    <rPh sb="65" eb="66">
      <t>ツキ</t>
    </rPh>
    <rPh sb="67" eb="68">
      <t>カイ</t>
    </rPh>
    <rPh sb="71" eb="74">
      <t>リヨウシャ</t>
    </rPh>
    <rPh sb="74" eb="76">
      <t>フタン</t>
    </rPh>
    <rPh sb="76" eb="78">
      <t>ワリアイ</t>
    </rPh>
    <rPh sb="81" eb="82">
      <t>ワリ</t>
    </rPh>
    <phoneticPr fontId="1"/>
  </si>
  <si>
    <t>https://www.town.shibayama.lg.jp/0000000211.html</t>
    <phoneticPr fontId="1"/>
  </si>
  <si>
    <t>横芝光町</t>
    <rPh sb="0" eb="4">
      <t>ヨコシバヒカリマチ</t>
    </rPh>
    <phoneticPr fontId="14"/>
  </si>
  <si>
    <t>商工業振興支援事業費補助金</t>
    <rPh sb="0" eb="2">
      <t>ショウコウ</t>
    </rPh>
    <rPh sb="2" eb="3">
      <t>ギョウ</t>
    </rPh>
    <rPh sb="3" eb="5">
      <t>シンコウ</t>
    </rPh>
    <rPh sb="5" eb="7">
      <t>シエン</t>
    </rPh>
    <rPh sb="7" eb="10">
      <t>ジギョウヒ</t>
    </rPh>
    <rPh sb="10" eb="13">
      <t>ホジョキン</t>
    </rPh>
    <phoneticPr fontId="14"/>
  </si>
  <si>
    <t>町商工会による、駅前情報交流館でのマルシェの開催</t>
    <rPh sb="0" eb="1">
      <t>マチ</t>
    </rPh>
    <rPh sb="1" eb="4">
      <t>ショウコウカイ</t>
    </rPh>
    <rPh sb="8" eb="10">
      <t>エキマエ</t>
    </rPh>
    <rPh sb="10" eb="15">
      <t>ジョウホ</t>
    </rPh>
    <rPh sb="22" eb="24">
      <t>カイサイ</t>
    </rPh>
    <phoneticPr fontId="14"/>
  </si>
  <si>
    <t>産業課　
0479-84-1215</t>
  </si>
  <si>
    <t>福祉タクシー利用助成事業</t>
    <rPh sb="0" eb="2">
      <t>フクシ</t>
    </rPh>
    <rPh sb="6" eb="10">
      <t>リヨウジ</t>
    </rPh>
    <rPh sb="10" eb="12">
      <t>ジギョウ</t>
    </rPh>
    <phoneticPr fontId="14"/>
  </si>
  <si>
    <t>身体障害者手帳1・2級、療育手帳Ⓐ、Ⓐの1、Ⓐの2、Aの1、Aの2の交付を受けている者に対して、利用料の一部を助成（乗車1回1000円以内1年あたり48回まで）</t>
    <rPh sb="70" eb="71">
      <t>ネン</t>
    </rPh>
    <rPh sb="76" eb="77">
      <t>カイ</t>
    </rPh>
    <phoneticPr fontId="14"/>
  </si>
  <si>
    <t>https://www.town.yokoshibahikari.chiba.jp/soshiki/10/1187.html</t>
  </si>
  <si>
    <t>福祉課　
0479-84-1257</t>
  </si>
  <si>
    <t>乗合タクシー運行事業</t>
    <rPh sb="0" eb="2">
      <t>ノリアイ</t>
    </rPh>
    <rPh sb="6" eb="8">
      <t>ウンコウ</t>
    </rPh>
    <rPh sb="8" eb="10">
      <t>ジギョウ</t>
    </rPh>
    <phoneticPr fontId="14"/>
  </si>
  <si>
    <t>町内在住で事前に利用者登録をされた方に対して、公共交通機関の不足を補うものとして活用</t>
  </si>
  <si>
    <t>https://www.town.yokoshibahikari.chiba.jp/soshiki/3/1107.html</t>
  </si>
  <si>
    <t>企画空港課　
0479-84-1279</t>
  </si>
  <si>
    <t>買い物支援事業(移動スーパー)</t>
    <rPh sb="0" eb="1">
      <t>カ</t>
    </rPh>
    <rPh sb="2" eb="5">
      <t>モノシ</t>
    </rPh>
    <rPh sb="5" eb="7">
      <t>ジギョウ</t>
    </rPh>
    <rPh sb="8" eb="10">
      <t>イドウ</t>
    </rPh>
    <phoneticPr fontId="14"/>
  </si>
  <si>
    <t>地域の見守りと買い物支援活動を推進すること</t>
  </si>
  <si>
    <t>町内のスーパーマーケット</t>
    <rPh sb="0" eb="2">
      <t>チョウナイ</t>
    </rPh>
    <phoneticPr fontId="14"/>
  </si>
  <si>
    <t>一宮町</t>
    <rPh sb="0" eb="2">
      <t>イチノミヤ</t>
    </rPh>
    <rPh sb="2" eb="3">
      <t>マチ</t>
    </rPh>
    <phoneticPr fontId="1"/>
  </si>
  <si>
    <t>福祉タクシーの運賃助成事業</t>
    <rPh sb="0" eb="2">
      <t>フクシ</t>
    </rPh>
    <rPh sb="7" eb="9">
      <t>ウンチン</t>
    </rPh>
    <rPh sb="9" eb="11">
      <t>ジョセイ</t>
    </rPh>
    <rPh sb="11" eb="13">
      <t>ジギョウ</t>
    </rPh>
    <phoneticPr fontId="1"/>
  </si>
  <si>
    <t>身体障害者手帳（1,2級もしくは3級のうち視覚、下肢、体幹の障害）、療育手帳（Ⓐ,Ⓐ-1,Ⓐ-2,A-1,A-2）、介護認定（要介護3,4,5）を有する者及び80歳以上かつ運転免許証自主返納者を対象にタクシー運賃を助成するチケットを配布する。</t>
    <rPh sb="0" eb="2">
      <t>シンタイ</t>
    </rPh>
    <rPh sb="2" eb="4">
      <t>ショウガイ</t>
    </rPh>
    <rPh sb="4" eb="5">
      <t>シャ</t>
    </rPh>
    <rPh sb="5" eb="7">
      <t>テチョウ</t>
    </rPh>
    <rPh sb="11" eb="12">
      <t>キュウ</t>
    </rPh>
    <rPh sb="17" eb="18">
      <t>キュウ</t>
    </rPh>
    <rPh sb="21" eb="23">
      <t>シカク</t>
    </rPh>
    <rPh sb="24" eb="26">
      <t>カシ</t>
    </rPh>
    <rPh sb="27" eb="29">
      <t>タイカン</t>
    </rPh>
    <rPh sb="30" eb="32">
      <t>ショウガイ</t>
    </rPh>
    <rPh sb="34" eb="36">
      <t>リョウイク</t>
    </rPh>
    <rPh sb="36" eb="38">
      <t>テチョウ</t>
    </rPh>
    <rPh sb="58" eb="60">
      <t>カイゴ</t>
    </rPh>
    <rPh sb="60" eb="62">
      <t>ニンテイ</t>
    </rPh>
    <rPh sb="63" eb="64">
      <t>ヨウ</t>
    </rPh>
    <rPh sb="64" eb="66">
      <t>カイゴ</t>
    </rPh>
    <rPh sb="73" eb="74">
      <t>ユウ</t>
    </rPh>
    <rPh sb="76" eb="77">
      <t>モノ</t>
    </rPh>
    <rPh sb="77" eb="78">
      <t>オヨ</t>
    </rPh>
    <rPh sb="81" eb="84">
      <t>サイイジョウ</t>
    </rPh>
    <rPh sb="86" eb="88">
      <t>ウンテン</t>
    </rPh>
    <rPh sb="88" eb="90">
      <t>メンキョ</t>
    </rPh>
    <rPh sb="90" eb="91">
      <t>ショウ</t>
    </rPh>
    <rPh sb="91" eb="93">
      <t>ジシュ</t>
    </rPh>
    <rPh sb="93" eb="95">
      <t>ヘンノウ</t>
    </rPh>
    <rPh sb="95" eb="96">
      <t>シャ</t>
    </rPh>
    <rPh sb="97" eb="99">
      <t>タイショウ</t>
    </rPh>
    <rPh sb="104" eb="106">
      <t>ウンチン</t>
    </rPh>
    <rPh sb="107" eb="109">
      <t>ジョセイ</t>
    </rPh>
    <rPh sb="116" eb="118">
      <t>ハイフ</t>
    </rPh>
    <phoneticPr fontId="1"/>
  </si>
  <si>
    <t>https://www.town.ichinomiya.chiba.jp/iryou/kaigofukushi/fukushi/14.html</t>
    <phoneticPr fontId="1"/>
  </si>
  <si>
    <t>福祉健康課
0475-42-1431</t>
    <rPh sb="0" eb="2">
      <t>フクシ</t>
    </rPh>
    <rPh sb="2" eb="4">
      <t>ケンコウ</t>
    </rPh>
    <rPh sb="4" eb="5">
      <t>カ</t>
    </rPh>
    <phoneticPr fontId="1"/>
  </si>
  <si>
    <t>長生村</t>
    <rPh sb="0" eb="3">
      <t>チョウセイムラ</t>
    </rPh>
    <phoneticPr fontId="1"/>
  </si>
  <si>
    <t>高齢者や障がいのある方、70歳以上で運転免許証を自主返納された方、妊産婦の社会活動を広げるため、タクシー利用料金を上限1,500円まで助成する。</t>
    <rPh sb="0" eb="3">
      <t>コウレイシャ</t>
    </rPh>
    <rPh sb="4" eb="5">
      <t>ショウ</t>
    </rPh>
    <rPh sb="10" eb="11">
      <t>カタ</t>
    </rPh>
    <rPh sb="14" eb="17">
      <t>サイイジョウ</t>
    </rPh>
    <rPh sb="18" eb="23">
      <t>ウンテンメンキョショウ</t>
    </rPh>
    <rPh sb="24" eb="26">
      <t>ジシュ</t>
    </rPh>
    <rPh sb="26" eb="28">
      <t>ヘンノウ</t>
    </rPh>
    <rPh sb="31" eb="32">
      <t>カタ</t>
    </rPh>
    <rPh sb="33" eb="36">
      <t>ニンサンプ</t>
    </rPh>
    <rPh sb="37" eb="39">
      <t>シャカイ</t>
    </rPh>
    <rPh sb="39" eb="41">
      <t>カツドウ</t>
    </rPh>
    <rPh sb="42" eb="43">
      <t>ヒロ</t>
    </rPh>
    <rPh sb="52" eb="54">
      <t>リヨウ</t>
    </rPh>
    <rPh sb="54" eb="56">
      <t>リョウキン</t>
    </rPh>
    <rPh sb="57" eb="59">
      <t>ジョウゲン</t>
    </rPh>
    <rPh sb="64" eb="65">
      <t>エン</t>
    </rPh>
    <rPh sb="67" eb="69">
      <t>ジョセイ</t>
    </rPh>
    <phoneticPr fontId="1"/>
  </si>
  <si>
    <t>http://www.vill.chosei.chiba.jp/0000000595.html</t>
    <phoneticPr fontId="1"/>
  </si>
  <si>
    <t>福祉課
0475-32-2112</t>
    <rPh sb="0" eb="3">
      <t>フクシカ</t>
    </rPh>
    <phoneticPr fontId="1"/>
  </si>
  <si>
    <t>生活支援コーディネーターが高齢者課題として把握した買い物ニーズに対して、移動販売業者やボランティア等とマッチングを行い解決していく。</t>
    <rPh sb="0" eb="4">
      <t>セイカツシエン</t>
    </rPh>
    <rPh sb="13" eb="18">
      <t>コウレイシャカダイ</t>
    </rPh>
    <rPh sb="21" eb="23">
      <t>ハアク</t>
    </rPh>
    <rPh sb="25" eb="26">
      <t>カ</t>
    </rPh>
    <rPh sb="36" eb="42">
      <t>イドウハンバイギョウシャ</t>
    </rPh>
    <rPh sb="49" eb="50">
      <t>トウ</t>
    </rPh>
    <phoneticPr fontId="1"/>
  </si>
  <si>
    <t>福祉課（地域包括支援センター）
0475-32-6865</t>
    <rPh sb="0" eb="3">
      <t>フクシカ</t>
    </rPh>
    <rPh sb="4" eb="10">
      <t>チイキホウカツシエン</t>
    </rPh>
    <phoneticPr fontId="1"/>
  </si>
  <si>
    <t>白子町</t>
    <rPh sb="0" eb="3">
      <t>シラコマチ</t>
    </rPh>
    <phoneticPr fontId="1"/>
  </si>
  <si>
    <t>申請者に町と協定を結んだタクシー業者で利用可能なタクシー券(1枚500円)を規定枚数交付し、交通費を助成する。</t>
    <rPh sb="0" eb="3">
      <t>シンセイシャ</t>
    </rPh>
    <rPh sb="4" eb="5">
      <t>マチ</t>
    </rPh>
    <rPh sb="6" eb="8">
      <t>キョウテイ</t>
    </rPh>
    <rPh sb="9" eb="10">
      <t>ムス</t>
    </rPh>
    <rPh sb="16" eb="18">
      <t>ギョウシャ</t>
    </rPh>
    <rPh sb="19" eb="23">
      <t>リヨウカノウ</t>
    </rPh>
    <rPh sb="28" eb="29">
      <t>ケン</t>
    </rPh>
    <rPh sb="31" eb="32">
      <t>マイ</t>
    </rPh>
    <rPh sb="35" eb="36">
      <t>エン</t>
    </rPh>
    <rPh sb="38" eb="42">
      <t>キテイマイスウ</t>
    </rPh>
    <rPh sb="42" eb="44">
      <t>コウフ</t>
    </rPh>
    <rPh sb="46" eb="49">
      <t>コウツウヒ</t>
    </rPh>
    <rPh sb="50" eb="52">
      <t>ジョセイ</t>
    </rPh>
    <phoneticPr fontId="1"/>
  </si>
  <si>
    <t>https://www.town.shirako.lg.jp/0000004529.html</t>
    <phoneticPr fontId="1"/>
  </si>
  <si>
    <t>健康福祉課
(0475-33-2113)</t>
    <rPh sb="0" eb="5">
      <t>ケンコウフクシカ</t>
    </rPh>
    <phoneticPr fontId="1"/>
  </si>
  <si>
    <t>らくらくタクシー事業</t>
    <rPh sb="8" eb="10">
      <t>ジギョウ</t>
    </rPh>
    <phoneticPr fontId="1"/>
  </si>
  <si>
    <t>事前に登録を行った町民が町内の買物や通院等の際に利用できるデマンド型タクシー。ただし利用前に予約が必要になる。</t>
    <rPh sb="0" eb="2">
      <t>ジゼン</t>
    </rPh>
    <rPh sb="3" eb="5">
      <t>トウロク</t>
    </rPh>
    <rPh sb="6" eb="7">
      <t>オコナ</t>
    </rPh>
    <rPh sb="9" eb="11">
      <t>チョウミン</t>
    </rPh>
    <rPh sb="12" eb="14">
      <t>チョウナイ</t>
    </rPh>
    <rPh sb="15" eb="17">
      <t>カイモノ</t>
    </rPh>
    <rPh sb="18" eb="20">
      <t>ツウイン</t>
    </rPh>
    <rPh sb="20" eb="21">
      <t>トウ</t>
    </rPh>
    <rPh sb="22" eb="23">
      <t>サイ</t>
    </rPh>
    <rPh sb="24" eb="26">
      <t>リヨウ</t>
    </rPh>
    <rPh sb="33" eb="34">
      <t>ガタ</t>
    </rPh>
    <rPh sb="42" eb="44">
      <t>リヨウ</t>
    </rPh>
    <rPh sb="44" eb="45">
      <t>マエ</t>
    </rPh>
    <rPh sb="46" eb="48">
      <t>ヨヤク</t>
    </rPh>
    <rPh sb="49" eb="51">
      <t>ヒツヨウ</t>
    </rPh>
    <phoneticPr fontId="1"/>
  </si>
  <si>
    <t>自治体,_x000D_
社会福祉協議会,</t>
    <phoneticPr fontId="1"/>
  </si>
  <si>
    <t>http://www.shirakoshakyo.jp/pdf/kouhou/akarui_shirako_115.pdf</t>
    <phoneticPr fontId="1"/>
  </si>
  <si>
    <t>健康福祉課
(0475-33-2113)
社会福祉協議会
(0475-33-5746)</t>
    <rPh sb="0" eb="5">
      <t>ケンコウフクシカ</t>
    </rPh>
    <rPh sb="21" eb="25">
      <t>シャカイフクシ</t>
    </rPh>
    <rPh sb="25" eb="28">
      <t>キョウギカイ</t>
    </rPh>
    <phoneticPr fontId="1"/>
  </si>
  <si>
    <t>長柄町</t>
    <rPh sb="0" eb="3">
      <t>ナガラマチ</t>
    </rPh>
    <phoneticPr fontId="1"/>
  </si>
  <si>
    <t>高齢者等外出支援タクシー利用助成制度</t>
    <rPh sb="0" eb="3">
      <t>コウレイシャ</t>
    </rPh>
    <rPh sb="3" eb="4">
      <t>ナド</t>
    </rPh>
    <rPh sb="4" eb="6">
      <t>ガイシュツ</t>
    </rPh>
    <rPh sb="6" eb="8">
      <t>シエン</t>
    </rPh>
    <rPh sb="12" eb="14">
      <t>リヨウ</t>
    </rPh>
    <rPh sb="14" eb="16">
      <t>ジョセイ</t>
    </rPh>
    <rPh sb="16" eb="18">
      <t>セイド</t>
    </rPh>
    <phoneticPr fontId="1"/>
  </si>
  <si>
    <t>高齢者等や妊産婦へタクシー利用券を交付し、タクシーを利用した場合、その料金の一部を助成する。</t>
    <rPh sb="0" eb="3">
      <t>コウレイシャ</t>
    </rPh>
    <rPh sb="3" eb="4">
      <t>ナド</t>
    </rPh>
    <rPh sb="5" eb="8">
      <t>ニンサンプ</t>
    </rPh>
    <rPh sb="13" eb="16">
      <t>リヨウケン</t>
    </rPh>
    <rPh sb="17" eb="19">
      <t>コウフ</t>
    </rPh>
    <rPh sb="26" eb="28">
      <t>リヨウ</t>
    </rPh>
    <rPh sb="30" eb="32">
      <t>バアイ</t>
    </rPh>
    <rPh sb="35" eb="37">
      <t>リョウキン</t>
    </rPh>
    <rPh sb="38" eb="40">
      <t>イチブ</t>
    </rPh>
    <rPh sb="41" eb="43">
      <t>ジョセイ</t>
    </rPh>
    <phoneticPr fontId="1"/>
  </si>
  <si>
    <t>福祉課
0475-35-2414</t>
    <rPh sb="0" eb="3">
      <t>フクシカ</t>
    </rPh>
    <phoneticPr fontId="1"/>
  </si>
  <si>
    <t>長南町</t>
    <rPh sb="0" eb="3">
      <t>チョウナンマチ</t>
    </rPh>
    <phoneticPr fontId="1"/>
  </si>
  <si>
    <t>長南町デマンドのりあいタクシー</t>
    <rPh sb="0" eb="3">
      <t>チョウナンマチ</t>
    </rPh>
    <phoneticPr fontId="1"/>
  </si>
  <si>
    <t>高齢者、障害者などバス停まで歩いていけない方等に対する支援策として、デマンドのりあいタクシー事業を実施。
※事前登録必須でかつ予約制で、町内への片道のタクシー利用額の上限が500円となる。500円を超える差額は町からタクシー事業者へ支払う。</t>
    <phoneticPr fontId="1"/>
  </si>
  <si>
    <t>https://www.town.chonan.chiba.jp/kurashi/koutuu/3269/</t>
    <phoneticPr fontId="1"/>
  </si>
  <si>
    <t>企画財政課
0475-46-2113</t>
    <phoneticPr fontId="1"/>
  </si>
  <si>
    <t>大多喜町</t>
    <rPh sb="0" eb="4">
      <t>オオタキマチ</t>
    </rPh>
    <phoneticPr fontId="1"/>
  </si>
  <si>
    <t>外出支援サービス事業</t>
    <rPh sb="0" eb="2">
      <t>ガイシュツ</t>
    </rPh>
    <rPh sb="2" eb="4">
      <t>シエン</t>
    </rPh>
    <rPh sb="8" eb="10">
      <t>ジギョウ</t>
    </rPh>
    <phoneticPr fontId="1"/>
  </si>
  <si>
    <t>高齢者及び重度心身障害者、又は、運転免許証を自主返納した方を対象に、タクシーにより町内の病院や金融機関、買い物等の送迎を行う。
・利用回数：片道を1回とし、年間96回
・利用の状況に応じて負担金の額を決定する。</t>
    <rPh sb="0" eb="3">
      <t>コウレイシャ</t>
    </rPh>
    <rPh sb="3" eb="4">
      <t>オヨ</t>
    </rPh>
    <rPh sb="5" eb="9">
      <t>ジュウドシンシン</t>
    </rPh>
    <rPh sb="9" eb="12">
      <t>ショウガイシャ</t>
    </rPh>
    <rPh sb="13" eb="14">
      <t>マタ</t>
    </rPh>
    <rPh sb="16" eb="18">
      <t>ウンテン</t>
    </rPh>
    <rPh sb="18" eb="21">
      <t>メンキョショウ</t>
    </rPh>
    <rPh sb="22" eb="26">
      <t>ジシュヘンノウ</t>
    </rPh>
    <rPh sb="28" eb="29">
      <t>カタ</t>
    </rPh>
    <rPh sb="30" eb="32">
      <t>タイショウ</t>
    </rPh>
    <rPh sb="41" eb="43">
      <t>チョウナイ</t>
    </rPh>
    <rPh sb="44" eb="46">
      <t>ビョウイン</t>
    </rPh>
    <rPh sb="47" eb="51">
      <t>キンユウキカン</t>
    </rPh>
    <rPh sb="52" eb="53">
      <t>カ</t>
    </rPh>
    <rPh sb="54" eb="55">
      <t>モノ</t>
    </rPh>
    <rPh sb="55" eb="56">
      <t>ナド</t>
    </rPh>
    <rPh sb="57" eb="59">
      <t>ソウゲイ</t>
    </rPh>
    <rPh sb="60" eb="61">
      <t>オコナ</t>
    </rPh>
    <rPh sb="65" eb="69">
      <t>リヨウカイスウ</t>
    </rPh>
    <rPh sb="70" eb="72">
      <t>カタミチ</t>
    </rPh>
    <rPh sb="74" eb="75">
      <t>カイ</t>
    </rPh>
    <rPh sb="78" eb="80">
      <t>ネンカン</t>
    </rPh>
    <rPh sb="82" eb="83">
      <t>カイ</t>
    </rPh>
    <rPh sb="85" eb="87">
      <t>リヨウ</t>
    </rPh>
    <rPh sb="88" eb="90">
      <t>ジョウキョウ</t>
    </rPh>
    <rPh sb="91" eb="92">
      <t>オウ</t>
    </rPh>
    <rPh sb="94" eb="97">
      <t>フタンキン</t>
    </rPh>
    <rPh sb="98" eb="99">
      <t>ガク</t>
    </rPh>
    <rPh sb="100" eb="102">
      <t>ケッテイ</t>
    </rPh>
    <phoneticPr fontId="1"/>
  </si>
  <si>
    <t>https://www.town.otaki.chiba.jp/soshiki/kennkou_fukushi/2/1/2/812.html</t>
    <phoneticPr fontId="1"/>
  </si>
  <si>
    <t>健康福祉課
0470-82-2168</t>
    <rPh sb="0" eb="5">
      <t>ケンコウフクシカ</t>
    </rPh>
    <phoneticPr fontId="1"/>
  </si>
  <si>
    <t>高齢者及び重度心身障害者が福祉タクシーを利用する場合に料金の一部を助成する。
・利用1回につき800円を限度に、1年度24回まで助成する。</t>
    <rPh sb="0" eb="3">
      <t>コウレイシャ</t>
    </rPh>
    <rPh sb="3" eb="4">
      <t>オヨ</t>
    </rPh>
    <rPh sb="5" eb="9">
      <t>ジュウドシンシン</t>
    </rPh>
    <rPh sb="9" eb="12">
      <t>ショウガイシャ</t>
    </rPh>
    <rPh sb="13" eb="15">
      <t>フクシ</t>
    </rPh>
    <rPh sb="20" eb="22">
      <t>リヨウ</t>
    </rPh>
    <rPh sb="24" eb="26">
      <t>バアイ</t>
    </rPh>
    <rPh sb="27" eb="29">
      <t>リョウキン</t>
    </rPh>
    <rPh sb="30" eb="32">
      <t>イチブ</t>
    </rPh>
    <rPh sb="33" eb="35">
      <t>ジョセイ</t>
    </rPh>
    <rPh sb="40" eb="42">
      <t>リヨウ</t>
    </rPh>
    <rPh sb="43" eb="44">
      <t>カイ</t>
    </rPh>
    <rPh sb="50" eb="51">
      <t>エン</t>
    </rPh>
    <rPh sb="52" eb="54">
      <t>ゲンド</t>
    </rPh>
    <rPh sb="57" eb="59">
      <t>ネンド</t>
    </rPh>
    <rPh sb="61" eb="62">
      <t>カイ</t>
    </rPh>
    <rPh sb="64" eb="66">
      <t>ジョセイ</t>
    </rPh>
    <phoneticPr fontId="1"/>
  </si>
  <si>
    <t>鋸南町</t>
    <rPh sb="0" eb="3">
      <t>キョナンマチ</t>
    </rPh>
    <phoneticPr fontId="1"/>
  </si>
  <si>
    <t>福祉有償運送事業</t>
    <rPh sb="0" eb="4">
      <t>フクシユウショウ</t>
    </rPh>
    <rPh sb="4" eb="8">
      <t>ウンソウジギョウ</t>
    </rPh>
    <phoneticPr fontId="1"/>
  </si>
  <si>
    <t>1人で公共交通機関の利用が困難な方を対象に、有償ボランティアによる買い物などの外出支援サービス（年会費1,000円、初乗り2kmまで500円、以降1km毎70円。待ち時間30分毎150円）</t>
    <rPh sb="0" eb="2">
      <t>ヒトリ</t>
    </rPh>
    <rPh sb="3" eb="9">
      <t>コウキョウコウツウキカン</t>
    </rPh>
    <rPh sb="10" eb="12">
      <t>リヨウ</t>
    </rPh>
    <rPh sb="13" eb="15">
      <t>コンナン</t>
    </rPh>
    <rPh sb="16" eb="17">
      <t>カタ</t>
    </rPh>
    <rPh sb="18" eb="20">
      <t>タイショウ</t>
    </rPh>
    <rPh sb="22" eb="24">
      <t>ユウショウ</t>
    </rPh>
    <rPh sb="33" eb="34">
      <t>カ</t>
    </rPh>
    <rPh sb="35" eb="36">
      <t>モノ</t>
    </rPh>
    <rPh sb="39" eb="43">
      <t>ガイシュツシエン</t>
    </rPh>
    <rPh sb="48" eb="51">
      <t>ネンカイヒ</t>
    </rPh>
    <rPh sb="56" eb="57">
      <t>エン</t>
    </rPh>
    <rPh sb="58" eb="60">
      <t>ハツノ</t>
    </rPh>
    <rPh sb="69" eb="70">
      <t>エン</t>
    </rPh>
    <rPh sb="71" eb="73">
      <t>イコウ</t>
    </rPh>
    <rPh sb="76" eb="77">
      <t>ゴト</t>
    </rPh>
    <rPh sb="79" eb="80">
      <t>エン</t>
    </rPh>
    <rPh sb="81" eb="82">
      <t>マ</t>
    </rPh>
    <rPh sb="83" eb="85">
      <t>ジカン</t>
    </rPh>
    <rPh sb="87" eb="89">
      <t>フンゴト</t>
    </rPh>
    <rPh sb="92" eb="93">
      <t>エン</t>
    </rPh>
    <phoneticPr fontId="1"/>
  </si>
  <si>
    <t>鋸南町福祉タクシー利用助成事業</t>
    <rPh sb="0" eb="3">
      <t>キョナンマチ</t>
    </rPh>
    <rPh sb="3" eb="5">
      <t>フクシ</t>
    </rPh>
    <rPh sb="9" eb="11">
      <t>リヨウ</t>
    </rPh>
    <rPh sb="11" eb="13">
      <t>ジョセイ</t>
    </rPh>
    <rPh sb="13" eb="15">
      <t>ジギョウ</t>
    </rPh>
    <phoneticPr fontId="1"/>
  </si>
  <si>
    <t>重度心身障害者（児）がタクシーを利用する場合に、その料金の一部又は全部を助成する。</t>
    <rPh sb="0" eb="2">
      <t>ジュウド</t>
    </rPh>
    <rPh sb="2" eb="4">
      <t>シンシン</t>
    </rPh>
    <rPh sb="4" eb="7">
      <t>ショウガイシャ</t>
    </rPh>
    <rPh sb="8" eb="9">
      <t>コ</t>
    </rPh>
    <rPh sb="16" eb="18">
      <t>リヨウ</t>
    </rPh>
    <rPh sb="20" eb="22">
      <t>バアイ</t>
    </rPh>
    <rPh sb="26" eb="28">
      <t>リョウキン</t>
    </rPh>
    <rPh sb="29" eb="31">
      <t>イチブ</t>
    </rPh>
    <rPh sb="31" eb="32">
      <t>マタ</t>
    </rPh>
    <rPh sb="33" eb="35">
      <t>ゼンブ</t>
    </rPh>
    <rPh sb="36" eb="38">
      <t>ジョセイ</t>
    </rPh>
    <phoneticPr fontId="1"/>
  </si>
  <si>
    <t>保健福祉課
0470-50-1172</t>
    <rPh sb="0" eb="2">
      <t>ホケン</t>
    </rPh>
    <rPh sb="2" eb="4">
      <t>フクシ</t>
    </rPh>
    <rPh sb="4" eb="5">
      <t>カ</t>
    </rPh>
    <phoneticPr fontId="1"/>
  </si>
  <si>
    <t>高齢者運転免許証自主返納事業</t>
    <rPh sb="0" eb="3">
      <t>コウレイシャ</t>
    </rPh>
    <rPh sb="3" eb="5">
      <t>ウンテン</t>
    </rPh>
    <rPh sb="5" eb="7">
      <t>メンキョ</t>
    </rPh>
    <rPh sb="7" eb="8">
      <t>ショウ</t>
    </rPh>
    <rPh sb="8" eb="10">
      <t>ジシュ</t>
    </rPh>
    <rPh sb="10" eb="12">
      <t>ヘンノウ</t>
    </rPh>
    <rPh sb="12" eb="14">
      <t>ジギョウ</t>
    </rPh>
    <phoneticPr fontId="1"/>
  </si>
  <si>
    <t>町が発行している回数券を配布。</t>
    <rPh sb="0" eb="1">
      <t>マチ</t>
    </rPh>
    <rPh sb="2" eb="4">
      <t>ハッコウ</t>
    </rPh>
    <rPh sb="8" eb="11">
      <t>カイスウケン</t>
    </rPh>
    <rPh sb="12" eb="14">
      <t>ハイフ</t>
    </rPh>
    <phoneticPr fontId="1"/>
  </si>
  <si>
    <t>６５歳以上で運転免許証を自主返納された方に町営循環バスの回数乗車券（4,500円）を無料交付する。</t>
    <rPh sb="2" eb="5">
      <t>サイイジョウ</t>
    </rPh>
    <rPh sb="6" eb="8">
      <t>ウンテン</t>
    </rPh>
    <rPh sb="8" eb="11">
      <t>メンキョショウ</t>
    </rPh>
    <rPh sb="12" eb="14">
      <t>ジシュ</t>
    </rPh>
    <rPh sb="14" eb="16">
      <t>ヘンノウ</t>
    </rPh>
    <rPh sb="19" eb="20">
      <t>カタ</t>
    </rPh>
    <rPh sb="21" eb="23">
      <t>チョウエイ</t>
    </rPh>
    <rPh sb="23" eb="25">
      <t>ジュンカン</t>
    </rPh>
    <rPh sb="28" eb="30">
      <t>カイスウ</t>
    </rPh>
    <rPh sb="30" eb="33">
      <t>ジョウシャケン</t>
    </rPh>
    <rPh sb="39" eb="40">
      <t>エン</t>
    </rPh>
    <rPh sb="42" eb="44">
      <t>ムリョウ</t>
    </rPh>
    <rPh sb="44" eb="46">
      <t>コウフ</t>
    </rPh>
    <phoneticPr fontId="1"/>
  </si>
  <si>
    <t>https://www.town.kyonan.chiba.jp/soshiki/5/2809.html</t>
    <phoneticPr fontId="1"/>
  </si>
  <si>
    <t>総務企画課
0470-55-4801</t>
    <rPh sb="0" eb="2">
      <t>ソウム</t>
    </rPh>
    <rPh sb="2" eb="4">
      <t>キカク</t>
    </rPh>
    <rPh sb="4" eb="5">
      <t>カ</t>
    </rPh>
    <phoneticPr fontId="1"/>
  </si>
  <si>
    <t>循環バス運行委託</t>
    <rPh sb="0" eb="2">
      <t>ジュンカン</t>
    </rPh>
    <rPh sb="4" eb="6">
      <t>ウンコウ</t>
    </rPh>
    <rPh sb="6" eb="8">
      <t>イタク</t>
    </rPh>
    <phoneticPr fontId="1"/>
  </si>
  <si>
    <t>買物弱者支援に位置付けられてはいないが、町内を循環するバスを運営している。</t>
    <rPh sb="0" eb="2">
      <t>カイモノ</t>
    </rPh>
    <rPh sb="2" eb="4">
      <t>ジャクシャ</t>
    </rPh>
    <rPh sb="4" eb="6">
      <t>シエン</t>
    </rPh>
    <rPh sb="7" eb="10">
      <t>イチヅ</t>
    </rPh>
    <rPh sb="20" eb="22">
      <t>チョウナイ</t>
    </rPh>
    <rPh sb="23" eb="25">
      <t>ジュンカン</t>
    </rPh>
    <rPh sb="30" eb="32">
      <t>ウンエイ</t>
    </rPh>
    <phoneticPr fontId="1"/>
  </si>
  <si>
    <t>https://www.town.kyonan.chiba.jp/life/1/19/92/</t>
    <phoneticPr fontId="1"/>
  </si>
  <si>
    <t>東京都</t>
    <rPh sb="0" eb="3">
      <t>トウキョウト</t>
    </rPh>
    <phoneticPr fontId="1"/>
  </si>
  <si>
    <t>政策課題対応型商店街事業</t>
    <phoneticPr fontId="1"/>
  </si>
  <si>
    <t>966,627
（事業費合計であり、買物弱者のみの切り分け不可）</t>
    <phoneticPr fontId="1"/>
  </si>
  <si>
    <t>タクシー、バス等による送迎,_x000D_
買物支援（代行、送迎、宅配等）、配食サービス,_x000D_
移動販売事業,</t>
    <phoneticPr fontId="1"/>
  </si>
  <si>
    <t xml:space="preserve">①商店街、②区市町村単位の商店街連合会、③商工会、商工会連合会及び商工会議所、④民間事業者及び特定非営利法人等（ただし、④については、その事業を実施する①～③との連名に限る。）が主体となり、宅配サービス、送迎サービス、移動販売等、買物弱者を支援する事業の実施に係る経費を補助する。
</t>
    <phoneticPr fontId="1"/>
  </si>
  <si>
    <t>①商店街、②区市町村単位の商店街連合会、③商工会、商工会連合会及び商工会議所、④民間事業者及び特定非営利法人等（ただし、④については、その事業を実施する①～③との連名に限る。）</t>
    <phoneticPr fontId="1"/>
  </si>
  <si>
    <t xml:space="preserve">
https://www.sangyo-rodo.metro.tokyo.lg.jp/chushou/shoko/chiiki/jyosei/
（「6政策課題対応型商店街事業」を参照ください）</t>
    <phoneticPr fontId="1"/>
  </si>
  <si>
    <t>産業労働局商工部地域産業振興課
03-5320-4787（直通）</t>
    <phoneticPr fontId="1"/>
  </si>
  <si>
    <t>東京都</t>
    <rPh sb="0" eb="2">
      <t>トウキョウ</t>
    </rPh>
    <rPh sb="2" eb="3">
      <t>ト</t>
    </rPh>
    <phoneticPr fontId="2"/>
  </si>
  <si>
    <t>羽村市</t>
    <rPh sb="0" eb="3">
      <t>ハムラシ</t>
    </rPh>
    <phoneticPr fontId="2"/>
  </si>
  <si>
    <t>はむらいい市場</t>
    <rPh sb="5" eb="7">
      <t>イチバ</t>
    </rPh>
    <phoneticPr fontId="2"/>
  </si>
  <si>
    <t>買物代行サービス：電話による申し込みで加盟店舗の商品を配送するサービス</t>
    <rPh sb="0" eb="2">
      <t>カイモノ</t>
    </rPh>
    <rPh sb="2" eb="4">
      <t>ダイコウ</t>
    </rPh>
    <rPh sb="9" eb="11">
      <t>デンワ</t>
    </rPh>
    <rPh sb="14" eb="15">
      <t>モウ</t>
    </rPh>
    <rPh sb="16" eb="17">
      <t>コ</t>
    </rPh>
    <rPh sb="19" eb="21">
      <t>カメイ</t>
    </rPh>
    <rPh sb="21" eb="23">
      <t>テンポ</t>
    </rPh>
    <rPh sb="24" eb="26">
      <t>ショウヒン</t>
    </rPh>
    <rPh sb="27" eb="29">
      <t>ハイソウ</t>
    </rPh>
    <phoneticPr fontId="2"/>
  </si>
  <si>
    <t>商工会・商工会議所,</t>
    <phoneticPr fontId="2"/>
  </si>
  <si>
    <t>https://www.hamura-sci.jp/shop/html/</t>
  </si>
  <si>
    <t>羽村市商工会　　　042-555-6211</t>
    <rPh sb="0" eb="3">
      <t>ハムラシ</t>
    </rPh>
    <rPh sb="3" eb="6">
      <t>ショウコウカイ</t>
    </rPh>
    <phoneticPr fontId="2"/>
  </si>
  <si>
    <t>港区</t>
    <rPh sb="0" eb="2">
      <t>ミナトク</t>
    </rPh>
    <phoneticPr fontId="1"/>
  </si>
  <si>
    <t>障害者配食サービス事業</t>
    <rPh sb="0" eb="3">
      <t>ショウガイシャ</t>
    </rPh>
    <rPh sb="3" eb="5">
      <t>ハイショク</t>
    </rPh>
    <rPh sb="9" eb="11">
      <t>ジギョウ</t>
    </rPh>
    <phoneticPr fontId="1"/>
  </si>
  <si>
    <t>ひとり暮らし等で、食事の調理等が困難な障害者に対して、栄養バランスのとれた食事を提供する。また、食事を手渡しすることにより、利用者の健康状態の把握や安否確認を行う。</t>
    <rPh sb="3" eb="4">
      <t>グ</t>
    </rPh>
    <rPh sb="6" eb="7">
      <t>トウ</t>
    </rPh>
    <rPh sb="9" eb="11">
      <t>ショクジ</t>
    </rPh>
    <rPh sb="12" eb="14">
      <t>チョウリ</t>
    </rPh>
    <rPh sb="14" eb="15">
      <t>トウ</t>
    </rPh>
    <rPh sb="19" eb="22">
      <t>ショウガイシャ</t>
    </rPh>
    <phoneticPr fontId="1"/>
  </si>
  <si>
    <t>障害者福祉課　障害者給付係（03-3578-2460）</t>
    <rPh sb="0" eb="3">
      <t>ショウガイシャ</t>
    </rPh>
    <rPh sb="3" eb="5">
      <t>フクシ</t>
    </rPh>
    <rPh sb="5" eb="6">
      <t>カ</t>
    </rPh>
    <rPh sb="7" eb="10">
      <t>ショウガイシャ</t>
    </rPh>
    <rPh sb="10" eb="12">
      <t>キュウフ</t>
    </rPh>
    <rPh sb="12" eb="13">
      <t>カカリ</t>
    </rPh>
    <phoneticPr fontId="1"/>
  </si>
  <si>
    <t>福祉タクシー助成</t>
    <rPh sb="0" eb="2">
      <t>フクシ</t>
    </rPh>
    <rPh sb="6" eb="8">
      <t>ジョセイ</t>
    </rPh>
    <phoneticPr fontId="1"/>
  </si>
  <si>
    <t>歩行困難な肢体不自由者等に対しタクシー利用券を給付し、その乗車料金の一部を補助します。</t>
    <rPh sb="0" eb="2">
      <t>ホコウ</t>
    </rPh>
    <rPh sb="2" eb="4">
      <t>コンナン</t>
    </rPh>
    <rPh sb="5" eb="7">
      <t>シタイ</t>
    </rPh>
    <rPh sb="7" eb="10">
      <t>フジユウ</t>
    </rPh>
    <rPh sb="10" eb="11">
      <t>シャ</t>
    </rPh>
    <rPh sb="11" eb="12">
      <t>トウ</t>
    </rPh>
    <rPh sb="13" eb="14">
      <t>タイ</t>
    </rPh>
    <rPh sb="19" eb="21">
      <t>リヨウ</t>
    </rPh>
    <rPh sb="21" eb="22">
      <t>ケン</t>
    </rPh>
    <rPh sb="23" eb="25">
      <t>キュウフ</t>
    </rPh>
    <rPh sb="29" eb="31">
      <t>ジョウシャ</t>
    </rPh>
    <rPh sb="31" eb="33">
      <t>リョウキン</t>
    </rPh>
    <rPh sb="34" eb="36">
      <t>イチブ</t>
    </rPh>
    <rPh sb="37" eb="39">
      <t>ホジョ</t>
    </rPh>
    <phoneticPr fontId="1"/>
  </si>
  <si>
    <t>荒川区</t>
    <rPh sb="0" eb="3">
      <t>アラカワク</t>
    </rPh>
    <phoneticPr fontId="1"/>
  </si>
  <si>
    <t>らく楽商店街宅配事業</t>
    <rPh sb="2" eb="3">
      <t>ラク</t>
    </rPh>
    <rPh sb="3" eb="6">
      <t>ショウテンガイ</t>
    </rPh>
    <rPh sb="6" eb="10">
      <t>タクハイジギョウ</t>
    </rPh>
    <phoneticPr fontId="1"/>
  </si>
  <si>
    <t>区内商店街が主体となって実施する商店街宅配事業※に対し必要な補助金を交付することにより、区内商店街の集客力の向上及び賑わいの創出を図ることを目的とする。
※消費者が商店街で購入した商品、消費者が電話・ファクシミリ等で商店街に注文した商品を、購入者の自宅まで配達する事業</t>
  </si>
  <si>
    <t>自治体,_x000D_</t>
  </si>
  <si>
    <t>産業振興課０３－３８０２－４６７４</t>
    <rPh sb="0" eb="5">
      <t>サンギョウシンコウカ</t>
    </rPh>
    <phoneticPr fontId="1"/>
  </si>
  <si>
    <t>都営住宅における買物弱者支援事業</t>
    <rPh sb="0" eb="2">
      <t>トエイ</t>
    </rPh>
    <rPh sb="2" eb="4">
      <t>ジュウタク</t>
    </rPh>
    <rPh sb="8" eb="10">
      <t>カイモノ</t>
    </rPh>
    <rPh sb="10" eb="12">
      <t>ジャクシャ</t>
    </rPh>
    <rPh sb="12" eb="14">
      <t>シエン</t>
    </rPh>
    <rPh sb="14" eb="16">
      <t>ジギョウ</t>
    </rPh>
    <phoneticPr fontId="1"/>
  </si>
  <si>
    <t>食料品等の日常の買物が困難な状況に置かれている住民への支援策として、東京都、区及び民間事業者が協力して、都営住宅敷地内で移動販売サービスを提供することにより、都営住宅居住者の日常生活の利便性向上とコミュニティの活性化に寄与することを目的とする。</t>
    <rPh sb="0" eb="3">
      <t>ショクリョウヒン</t>
    </rPh>
    <rPh sb="3" eb="4">
      <t>トウ</t>
    </rPh>
    <rPh sb="5" eb="7">
      <t>ニチジョウ</t>
    </rPh>
    <rPh sb="8" eb="10">
      <t>カイモノ</t>
    </rPh>
    <rPh sb="11" eb="13">
      <t>コンナン</t>
    </rPh>
    <rPh sb="14" eb="16">
      <t>ジョウキョウ</t>
    </rPh>
    <rPh sb="17" eb="18">
      <t>オ</t>
    </rPh>
    <rPh sb="23" eb="25">
      <t>ジュウミン</t>
    </rPh>
    <rPh sb="27" eb="29">
      <t>シエン</t>
    </rPh>
    <rPh sb="29" eb="30">
      <t>サク</t>
    </rPh>
    <phoneticPr fontId="1"/>
  </si>
  <si>
    <t>障害者配食見守りサービス事業</t>
    <rPh sb="12" eb="14">
      <t>ジギョウ</t>
    </rPh>
    <phoneticPr fontId="1"/>
  </si>
  <si>
    <t>　在宅の重度の障がい者に対し、栄養バランスの取れた食事を提供し、障がい者の健康を食事面から支える。また、配達員が訪問することにより孤立化を防止し、重度障がい者の地域社会での自立生活を支援する。</t>
  </si>
  <si>
    <t>障害者福祉課０３－３８０２－３４１７</t>
    <rPh sb="0" eb="3">
      <t>ショウガイシャ</t>
    </rPh>
    <rPh sb="3" eb="6">
      <t>フクシカ</t>
    </rPh>
    <phoneticPr fontId="1"/>
  </si>
  <si>
    <t>福祉タクシー</t>
  </si>
  <si>
    <t>【福祉タクシー券】日常生活の利便と生活圏の拡大を図るため、福祉タクシー券を支給する。
【リフト付タクシー】通常のタクシー利用が困難な心身障がい者（児）に対し、リフト付自動車の利用料金の一部を助成し、生活圏の拡大及び社会参加の促進を図る。</t>
  </si>
  <si>
    <t>空家利活用創業賃料補助金</t>
  </si>
  <si>
    <t>「空家利活用事業補助金」の交付決定を受け、区内の空家を活用して新たに地域に貢献する事業を行おうとする事業者の方に対して、空家を賃借する際の賃料の一部を補助します。
補助上限：5万円（1年目）、3万円（2年目）補助率10/10</t>
    <rPh sb="82" eb="86">
      <t>ホジョジョウゲン</t>
    </rPh>
    <rPh sb="88" eb="90">
      <t>マンエン</t>
    </rPh>
    <rPh sb="92" eb="94">
      <t>ネンメ</t>
    </rPh>
    <rPh sb="104" eb="107">
      <t>ホジョリツ</t>
    </rPh>
    <phoneticPr fontId="1"/>
  </si>
  <si>
    <t>https://www.city.arakawa.tokyo.jp/a021/akiyarikatuyou.html</t>
  </si>
  <si>
    <t>経営支援課０３－３８０２－４８０７</t>
    <rPh sb="0" eb="2">
      <t>ケイエイ</t>
    </rPh>
    <rPh sb="2" eb="5">
      <t>シエンカ</t>
    </rPh>
    <phoneticPr fontId="1"/>
  </si>
  <si>
    <t>国分寺市</t>
    <rPh sb="0" eb="4">
      <t>コクブンジシ</t>
    </rPh>
    <phoneticPr fontId="2"/>
  </si>
  <si>
    <t>1,520
（商工会負担分含む）</t>
    <rPh sb="7" eb="10">
      <t>ショウコウカイ</t>
    </rPh>
    <rPh sb="10" eb="13">
      <t>フタンブン</t>
    </rPh>
    <rPh sb="13" eb="14">
      <t>フク</t>
    </rPh>
    <phoneticPr fontId="4"/>
  </si>
  <si>
    <t>買物に不便を感じている高齢者や子育て世帯が存在する地域において、移動販売車を利用し地元商店の商品を出張販売することで、買物困難者の買物環境を構築する。また、利用者同士の交流の機会となり、地域の方が年齢を重ねても安心して暮らし続けられる環境をつくり、地域の発展やにぎわいの創出につなげる。</t>
  </si>
  <si>
    <t>https://sci-kokubunji.jp/</t>
  </si>
  <si>
    <t>市民生活部経済課経済振興係
042-325-0111（内線396)</t>
    <rPh sb="0" eb="2">
      <t>シミン</t>
    </rPh>
    <rPh sb="2" eb="5">
      <t>セイカツブ</t>
    </rPh>
    <rPh sb="5" eb="8">
      <t>ケイザイカ</t>
    </rPh>
    <rPh sb="8" eb="10">
      <t>ケイザイ</t>
    </rPh>
    <rPh sb="10" eb="13">
      <t>シンコウカカリ</t>
    </rPh>
    <rPh sb="27" eb="29">
      <t>ナイセン</t>
    </rPh>
    <phoneticPr fontId="4"/>
  </si>
  <si>
    <t>杉並区</t>
    <rPh sb="0" eb="3">
      <t>スギナミク</t>
    </rPh>
    <phoneticPr fontId="1"/>
  </si>
  <si>
    <t>政策課題対応型商店街事業</t>
    <rPh sb="0" eb="4">
      <t>セイサクカダイ</t>
    </rPh>
    <rPh sb="4" eb="6">
      <t>タイオウ</t>
    </rPh>
    <rPh sb="6" eb="7">
      <t>ガタ</t>
    </rPh>
    <rPh sb="7" eb="10">
      <t>ショウテンガイ</t>
    </rPh>
    <rPh sb="10" eb="12">
      <t>ジギョウ</t>
    </rPh>
    <phoneticPr fontId="1"/>
  </si>
  <si>
    <t>・買物弱者の利便を図る事業が対象。
・補助率5/100。補助限度額2,250万円。
・令和６年度は三輪タクシーによる送迎サービスを実施。</t>
    <rPh sb="1" eb="3">
      <t>カイモノ</t>
    </rPh>
    <rPh sb="3" eb="5">
      <t>ジャクシャ</t>
    </rPh>
    <rPh sb="6" eb="8">
      <t>リベン</t>
    </rPh>
    <rPh sb="9" eb="10">
      <t>ハカ</t>
    </rPh>
    <rPh sb="11" eb="13">
      <t>ジギョウ</t>
    </rPh>
    <rPh sb="14" eb="16">
      <t>タイショウ</t>
    </rPh>
    <rPh sb="19" eb="22">
      <t>ホジョリツ</t>
    </rPh>
    <rPh sb="28" eb="30">
      <t>ホジョ</t>
    </rPh>
    <rPh sb="30" eb="32">
      <t>ゲンド</t>
    </rPh>
    <rPh sb="32" eb="33">
      <t>ガク</t>
    </rPh>
    <rPh sb="38" eb="40">
      <t>マンエン</t>
    </rPh>
    <rPh sb="43" eb="45">
      <t>レイワ</t>
    </rPh>
    <rPh sb="46" eb="48">
      <t>ネンド</t>
    </rPh>
    <rPh sb="49" eb="51">
      <t>サンリン</t>
    </rPh>
    <rPh sb="58" eb="60">
      <t>ソウゲイ</t>
    </rPh>
    <rPh sb="65" eb="67">
      <t>ジッシ</t>
    </rPh>
    <phoneticPr fontId="1"/>
  </si>
  <si>
    <t>産業振興センター商業係
（03-5347-9138）</t>
    <rPh sb="0" eb="4">
      <t>サンギョウシンコウ</t>
    </rPh>
    <rPh sb="8" eb="11">
      <t>ショウギョウガカリ</t>
    </rPh>
    <phoneticPr fontId="1"/>
  </si>
  <si>
    <t>清瀬市</t>
    <rPh sb="0" eb="3">
      <t>キヨセシ</t>
    </rPh>
    <phoneticPr fontId="1"/>
  </si>
  <si>
    <t>買物支援事業</t>
    <rPh sb="0" eb="6">
      <t>カイモノシエンジギョウ</t>
    </rPh>
    <phoneticPr fontId="1"/>
  </si>
  <si>
    <t>買物に不便な地域で市内農産物等の移動販売を行っている。</t>
    <rPh sb="0" eb="2">
      <t>カイモノ</t>
    </rPh>
    <rPh sb="3" eb="5">
      <t>フベン</t>
    </rPh>
    <rPh sb="6" eb="8">
      <t>チイキ</t>
    </rPh>
    <rPh sb="9" eb="15">
      <t>シナイノウサンブツトウ</t>
    </rPh>
    <rPh sb="16" eb="20">
      <t>イドウハンバイ</t>
    </rPh>
    <rPh sb="21" eb="22">
      <t>オコナ</t>
    </rPh>
    <phoneticPr fontId="1"/>
  </si>
  <si>
    <t>JA</t>
    <phoneticPr fontId="1"/>
  </si>
  <si>
    <t>青梅市</t>
    <rPh sb="0" eb="3">
      <t>オウメシ</t>
    </rPh>
    <phoneticPr fontId="14"/>
  </si>
  <si>
    <t>ローソン移動販売</t>
    <rPh sb="4" eb="6">
      <t>イドウ</t>
    </rPh>
    <rPh sb="6" eb="8">
      <t>ハンバイ</t>
    </rPh>
    <phoneticPr fontId="14"/>
  </si>
  <si>
    <t>ローソンが週１回移動販売を行う</t>
    <rPh sb="5" eb="6">
      <t>シュウ</t>
    </rPh>
    <rPh sb="7" eb="8">
      <t>カイ</t>
    </rPh>
    <rPh sb="8" eb="12">
      <t>イドウハンバイ</t>
    </rPh>
    <rPh sb="13" eb="14">
      <t>オコナ</t>
    </rPh>
    <phoneticPr fontId="14"/>
  </si>
  <si>
    <t>町田市</t>
  </si>
  <si>
    <t>移動販売による高齢者の生活支援事業</t>
  </si>
  <si>
    <t>高齢者が住み慣れた地域で安心して暮らせるよう、日常の買い物に不便を感じている地域において、市、民間事業者、町内会・自治会等が協働して移動販売を実施することにより、高齢者の生活の質の向上を図る。また、買い物支援に加え、市民の交流機会や地域住民・事業者による見守り機能の充実を図る。（※2024年12月からの実施を目指して現在準備中）</t>
  </si>
  <si>
    <t>市、移動販売事業者、町内会自治会等３者の協働により実施</t>
  </si>
  <si>
    <t>東村山市</t>
    <rPh sb="0" eb="4">
      <t>ヒガシムラヤマシ</t>
    </rPh>
    <phoneticPr fontId="1"/>
  </si>
  <si>
    <t>都営住宅における買物弱者支援事業</t>
    <phoneticPr fontId="1"/>
  </si>
  <si>
    <t>都営住宅における移動販売</t>
    <rPh sb="0" eb="4">
      <t>トエイジュウタク</t>
    </rPh>
    <rPh sb="8" eb="12">
      <t>イドウハンバイ</t>
    </rPh>
    <phoneticPr fontId="1"/>
  </si>
  <si>
    <t>・都営住宅における買物弱者支援事業実施要綱に基づき、都・民間事業者・自治会と連携して、都営アパートの敷地内で生鮮食品等の移動販売を行っている。</t>
    <phoneticPr fontId="1"/>
  </si>
  <si>
    <t>https://www.city.higashimurayama.tokyo.jp/kurashi/shigoto/shoko/shinko/idou.html</t>
    <phoneticPr fontId="3"/>
  </si>
  <si>
    <t>東京都</t>
    <rPh sb="0" eb="3">
      <t>トウキョウト</t>
    </rPh>
    <phoneticPr fontId="3"/>
  </si>
  <si>
    <t>日野市</t>
    <rPh sb="0" eb="3">
      <t>ヒノシ</t>
    </rPh>
    <phoneticPr fontId="3"/>
  </si>
  <si>
    <t>福祉移送サービス事業</t>
    <rPh sb="0" eb="2">
      <t>フクシ</t>
    </rPh>
    <rPh sb="2" eb="4">
      <t>イソウ</t>
    </rPh>
    <rPh sb="8" eb="10">
      <t>ジギョウ</t>
    </rPh>
    <phoneticPr fontId="3"/>
  </si>
  <si>
    <t xml:space="preserve">福祉有償支援事業（移送支援事業）対象者（障がい、要介護者等）に対し、通院等移送サービスを実施し、医療機関、買物等の送迎を提供。
</t>
    <rPh sb="0" eb="2">
      <t>フクシ</t>
    </rPh>
    <rPh sb="31" eb="32">
      <t>タイ</t>
    </rPh>
    <rPh sb="37" eb="39">
      <t>イソウ</t>
    </rPh>
    <rPh sb="55" eb="56">
      <t>トウ</t>
    </rPh>
    <rPh sb="57" eb="59">
      <t>ソウゲイ</t>
    </rPh>
    <phoneticPr fontId="3"/>
  </si>
  <si>
    <t>健康福祉部高齢福祉課
042-514-8495（直通）</t>
    <rPh sb="0" eb="2">
      <t>ケンコウ</t>
    </rPh>
    <rPh sb="2" eb="4">
      <t>フクシ</t>
    </rPh>
    <rPh sb="4" eb="5">
      <t>ブ</t>
    </rPh>
    <rPh sb="5" eb="7">
      <t>コウレイ</t>
    </rPh>
    <rPh sb="7" eb="9">
      <t>フクシ</t>
    </rPh>
    <rPh sb="9" eb="10">
      <t>カ</t>
    </rPh>
    <rPh sb="24" eb="26">
      <t>チョクツウ</t>
    </rPh>
    <phoneticPr fontId="3"/>
  </si>
  <si>
    <t>高齢者食事宅配サービス事業</t>
    <rPh sb="0" eb="3">
      <t>コウレイシャ</t>
    </rPh>
    <rPh sb="3" eb="7">
      <t>ショクジタクハイ</t>
    </rPh>
    <rPh sb="11" eb="13">
      <t>ジギョウ</t>
    </rPh>
    <phoneticPr fontId="3"/>
  </si>
  <si>
    <t>概ね65歳以上のひとり暮らし高齢者や高齢者のみの世帯などで、病気・老衰のため買い物や調理が困難な方に対して、栄養士が健康に配慮して作った食事を提供する。また、食事を手渡しすることにより、利用者の健康状態の把握や安否確認を行う。</t>
  </si>
  <si>
    <t>日野市</t>
    <rPh sb="0" eb="3">
      <t>ヒノシ</t>
    </rPh>
    <phoneticPr fontId="1"/>
  </si>
  <si>
    <t>日野市生活保護金銭管理・家計相談支援プログラム</t>
    <rPh sb="0" eb="3">
      <t>ヒノシ</t>
    </rPh>
    <rPh sb="3" eb="5">
      <t>セイカツ</t>
    </rPh>
    <rPh sb="5" eb="7">
      <t>ホゴ</t>
    </rPh>
    <rPh sb="7" eb="9">
      <t>キンセン</t>
    </rPh>
    <rPh sb="9" eb="11">
      <t>カンリ</t>
    </rPh>
    <rPh sb="12" eb="14">
      <t>カケイ</t>
    </rPh>
    <rPh sb="14" eb="16">
      <t>ソウダン</t>
    </rPh>
    <rPh sb="16" eb="18">
      <t>シエン</t>
    </rPh>
    <phoneticPr fontId="1"/>
  </si>
  <si>
    <t>買い物時の付き添い支援等</t>
    <rPh sb="0" eb="1">
      <t>カ</t>
    </rPh>
    <rPh sb="2" eb="3">
      <t>モノ</t>
    </rPh>
    <rPh sb="3" eb="4">
      <t>ジ</t>
    </rPh>
    <rPh sb="5" eb="6">
      <t>ツ</t>
    </rPh>
    <rPh sb="7" eb="8">
      <t>ソ</t>
    </rPh>
    <rPh sb="9" eb="11">
      <t>シエン</t>
    </rPh>
    <rPh sb="11" eb="12">
      <t>ナド</t>
    </rPh>
    <phoneticPr fontId="1"/>
  </si>
  <si>
    <t>生活保護受給者のうち、生活費を適正に管理ができずに生活に支障をきたしている者について、金銭管理及び家計相談を市内の社会福祉法人に委託をして、買い物時の付き添い支援等を実施している。</t>
    <rPh sb="0" eb="2">
      <t>セイカツ</t>
    </rPh>
    <rPh sb="2" eb="4">
      <t>ホゴ</t>
    </rPh>
    <rPh sb="4" eb="7">
      <t>ジュキュウシャ</t>
    </rPh>
    <rPh sb="11" eb="14">
      <t>セイカツヒ</t>
    </rPh>
    <rPh sb="15" eb="17">
      <t>テキセイ</t>
    </rPh>
    <rPh sb="18" eb="20">
      <t>カンリ</t>
    </rPh>
    <rPh sb="25" eb="27">
      <t>セイカツ</t>
    </rPh>
    <rPh sb="28" eb="30">
      <t>シショウ</t>
    </rPh>
    <rPh sb="37" eb="38">
      <t>モノ</t>
    </rPh>
    <rPh sb="43" eb="45">
      <t>キンセン</t>
    </rPh>
    <rPh sb="45" eb="47">
      <t>カンリ</t>
    </rPh>
    <rPh sb="47" eb="48">
      <t>オヨ</t>
    </rPh>
    <rPh sb="49" eb="51">
      <t>カケイ</t>
    </rPh>
    <rPh sb="51" eb="53">
      <t>ソウダン</t>
    </rPh>
    <rPh sb="54" eb="56">
      <t>シナイ</t>
    </rPh>
    <rPh sb="57" eb="59">
      <t>シャカイ</t>
    </rPh>
    <rPh sb="59" eb="61">
      <t>フクシ</t>
    </rPh>
    <rPh sb="61" eb="63">
      <t>ホウジン</t>
    </rPh>
    <rPh sb="64" eb="66">
      <t>イタク</t>
    </rPh>
    <rPh sb="70" eb="71">
      <t>カ</t>
    </rPh>
    <rPh sb="72" eb="73">
      <t>モノ</t>
    </rPh>
    <rPh sb="73" eb="74">
      <t>ジ</t>
    </rPh>
    <rPh sb="75" eb="76">
      <t>ツ</t>
    </rPh>
    <rPh sb="77" eb="78">
      <t>ソ</t>
    </rPh>
    <rPh sb="79" eb="81">
      <t>シエン</t>
    </rPh>
    <rPh sb="81" eb="82">
      <t>ナド</t>
    </rPh>
    <rPh sb="83" eb="85">
      <t>ジッシ</t>
    </rPh>
    <phoneticPr fontId="3"/>
  </si>
  <si>
    <t>健康福祉部生活福祉課
生活援護係
042-514-8479</t>
    <rPh sb="0" eb="2">
      <t>ケンコウ</t>
    </rPh>
    <rPh sb="2" eb="4">
      <t>フクシ</t>
    </rPh>
    <rPh sb="4" eb="5">
      <t>ブ</t>
    </rPh>
    <rPh sb="5" eb="7">
      <t>セイカツ</t>
    </rPh>
    <rPh sb="7" eb="9">
      <t>フクシ</t>
    </rPh>
    <rPh sb="9" eb="10">
      <t>カ</t>
    </rPh>
    <rPh sb="11" eb="13">
      <t>セイカツ</t>
    </rPh>
    <rPh sb="13" eb="15">
      <t>エンゴ</t>
    </rPh>
    <rPh sb="15" eb="16">
      <t>カカリ</t>
    </rPh>
    <phoneticPr fontId="1"/>
  </si>
  <si>
    <t>神奈川県</t>
    <rPh sb="0" eb="4">
      <t>カナガワケン</t>
    </rPh>
    <phoneticPr fontId="1"/>
  </si>
  <si>
    <t>商店街魅力アップ事業費補助</t>
    <rPh sb="0" eb="5">
      <t>ショウテンガイミリョク</t>
    </rPh>
    <rPh sb="8" eb="10">
      <t>ジギョウ</t>
    </rPh>
    <rPh sb="10" eb="11">
      <t>ヒ</t>
    </rPh>
    <rPh sb="11" eb="13">
      <t>ホジョ</t>
    </rPh>
    <phoneticPr fontId="1"/>
  </si>
  <si>
    <t>32,000
※他の取組を含む全体の予算</t>
    <rPh sb="8" eb="9">
      <t>タ</t>
    </rPh>
    <rPh sb="10" eb="12">
      <t>トリクミ</t>
    </rPh>
    <rPh sb="13" eb="14">
      <t>フク</t>
    </rPh>
    <rPh sb="15" eb="17">
      <t>ゼンタイ</t>
    </rPh>
    <rPh sb="18" eb="20">
      <t>ヨサン</t>
    </rPh>
    <phoneticPr fontId="1"/>
  </si>
  <si>
    <t>買物弱者への出張販売や商店街等に送迎するサービスなど</t>
    <rPh sb="0" eb="2">
      <t>カイモノ</t>
    </rPh>
    <rPh sb="2" eb="4">
      <t>ジャクシャ</t>
    </rPh>
    <rPh sb="6" eb="8">
      <t>シュッチョウ</t>
    </rPh>
    <rPh sb="8" eb="10">
      <t>ハンバイ</t>
    </rPh>
    <rPh sb="11" eb="14">
      <t>ショウテンガイ</t>
    </rPh>
    <rPh sb="14" eb="15">
      <t>ヒト</t>
    </rPh>
    <rPh sb="16" eb="18">
      <t>ソウゲイ</t>
    </rPh>
    <phoneticPr fontId="1"/>
  </si>
  <si>
    <t>商店街の集客力強化を図るため、インバウンド対応、未病改善、共生社会、買物弱者支援、脱炭素社会、小規模団体の取組など、商店街が自らの魅力を高めるために行う事業に対して補助する。</t>
    <phoneticPr fontId="1"/>
  </si>
  <si>
    <t>商店街団体等</t>
    <rPh sb="0" eb="3">
      <t>ショウテンガイ</t>
    </rPh>
    <rPh sb="3" eb="5">
      <t>ダンタイ</t>
    </rPh>
    <rPh sb="5" eb="6">
      <t>ヒト</t>
    </rPh>
    <phoneticPr fontId="1"/>
  </si>
  <si>
    <t xml:space="preserve">https://www.pref.kanagawa.jp/docs/m2w/miryokuappu/r06boshu.html
</t>
    <phoneticPr fontId="1"/>
  </si>
  <si>
    <t>産業労働局
中小企業部
商業流通課
(045)210-5612</t>
    <rPh sb="0" eb="5">
      <t>サンギョウロウドウキョク</t>
    </rPh>
    <rPh sb="6" eb="8">
      <t>チュウショウ</t>
    </rPh>
    <rPh sb="8" eb="10">
      <t>キギョウ</t>
    </rPh>
    <rPh sb="10" eb="11">
      <t>ブ</t>
    </rPh>
    <rPh sb="12" eb="17">
      <t>ショウギョウリュウツウカ</t>
    </rPh>
    <phoneticPr fontId="1"/>
  </si>
  <si>
    <t>神奈川県</t>
  </si>
  <si>
    <t>川崎市</t>
  </si>
  <si>
    <t>商店街課題対応事業</t>
  </si>
  <si>
    <t>高齢者施設への移動販売・子ども食堂・フードドライブ・買物困難者への宅配など</t>
    <phoneticPr fontId="1"/>
  </si>
  <si>
    <t>買物弱者の支援と位置付けた事業ではないが、市内の商店街等が商店街や地域が抱える課題の解決を目的として行う取り組みの一部を助成するもの。</t>
    <phoneticPr fontId="1"/>
  </si>
  <si>
    <t>地区商店街連合会
市内商店街
商業者グループ
民間事業者※
※商店街と連携して実施する場合</t>
    <phoneticPr fontId="1"/>
  </si>
  <si>
    <t>https://www.city.kawasaki.jp/280/page/0000139108.html</t>
    <phoneticPr fontId="1"/>
  </si>
  <si>
    <t>経済労働局
観光・地域活力推進部
地域活性化担当
(044)200-2329</t>
    <phoneticPr fontId="1"/>
  </si>
  <si>
    <t>神奈川県</t>
    <rPh sb="0" eb="4">
      <t>カナガワケン</t>
    </rPh>
    <phoneticPr fontId="3"/>
  </si>
  <si>
    <t>相模原市</t>
    <rPh sb="0" eb="4">
      <t>サガミハラシ</t>
    </rPh>
    <phoneticPr fontId="3"/>
  </si>
  <si>
    <t>相模原市地域おでかけサポート推進事業</t>
    <rPh sb="0" eb="4">
      <t>サガミハラシ</t>
    </rPh>
    <rPh sb="4" eb="6">
      <t>チイキ</t>
    </rPh>
    <rPh sb="14" eb="16">
      <t>スイシン</t>
    </rPh>
    <rPh sb="16" eb="18">
      <t>ジギョウ</t>
    </rPh>
    <phoneticPr fontId="3"/>
  </si>
  <si>
    <t>買物不便地域等において「住民の互助により高齢者等の移動を支援したい」と考えている住民や団体等に対し、移動支援の専門家をアドバイザーとして派遣したり、ボランティアの担い手養成講座を開催することで地域の実情を踏まえた移動支援の取組の立ち上げを推進する。また、移動支援活動が継続できるように活動に要する経費を補助する。</t>
    <rPh sb="0" eb="2">
      <t>カイモノ</t>
    </rPh>
    <rPh sb="2" eb="4">
      <t>フベン</t>
    </rPh>
    <rPh sb="4" eb="6">
      <t>チイキ</t>
    </rPh>
    <rPh sb="6" eb="7">
      <t>ナド</t>
    </rPh>
    <rPh sb="12" eb="14">
      <t>ジュウミン</t>
    </rPh>
    <rPh sb="15" eb="17">
      <t>ゴジョ</t>
    </rPh>
    <rPh sb="20" eb="23">
      <t>コウレイシャ</t>
    </rPh>
    <rPh sb="23" eb="24">
      <t>トウ</t>
    </rPh>
    <rPh sb="28" eb="30">
      <t>シエン</t>
    </rPh>
    <rPh sb="40" eb="42">
      <t>ジュウミン</t>
    </rPh>
    <rPh sb="43" eb="45">
      <t>ダンタイ</t>
    </rPh>
    <rPh sb="45" eb="46">
      <t>トウ</t>
    </rPh>
    <rPh sb="47" eb="48">
      <t>タイ</t>
    </rPh>
    <rPh sb="81" eb="82">
      <t>ニナ</t>
    </rPh>
    <rPh sb="83" eb="84">
      <t>テ</t>
    </rPh>
    <rPh sb="84" eb="86">
      <t>ヨウセイ</t>
    </rPh>
    <rPh sb="86" eb="88">
      <t>コウザ</t>
    </rPh>
    <rPh sb="89" eb="91">
      <t>カイサイ</t>
    </rPh>
    <rPh sb="119" eb="121">
      <t>スイシン</t>
    </rPh>
    <rPh sb="127" eb="129">
      <t>イドウ</t>
    </rPh>
    <rPh sb="129" eb="131">
      <t>シエン</t>
    </rPh>
    <rPh sb="131" eb="133">
      <t>カツドウ</t>
    </rPh>
    <rPh sb="134" eb="136">
      <t>ケイゾク</t>
    </rPh>
    <rPh sb="142" eb="144">
      <t>カツドウ</t>
    </rPh>
    <rPh sb="145" eb="146">
      <t>ヨウ</t>
    </rPh>
    <rPh sb="151" eb="153">
      <t>ホジョ</t>
    </rPh>
    <phoneticPr fontId="3"/>
  </si>
  <si>
    <t>地域の移動支援を行う
ボランティア団体等</t>
    <phoneticPr fontId="1"/>
  </si>
  <si>
    <t>https://www.city.sagamihara.kanagawa.jp/kosodate/fukushi/1026635/korei_shien/1028401.html</t>
    <phoneticPr fontId="1"/>
  </si>
  <si>
    <t>地域包括ケア推進課
(042)769-9231</t>
    <rPh sb="0" eb="9">
      <t>チケカ</t>
    </rPh>
    <phoneticPr fontId="3"/>
  </si>
  <si>
    <t>民間と連携した移動販売事業</t>
  </si>
  <si>
    <t>買い物が不便であると手を挙げた地域に対し、民間事業者による移動販売サービスを実施。その際に地域と民間事業者の調整等を行政が支援する。また、販売場所などの提供に関しては地域で用意するなど、地域の協力のもと成り立つ事業である。</t>
  </si>
  <si>
    <t>横須賀市</t>
  </si>
  <si>
    <t>民間移動販売事業の開設支援</t>
  </si>
  <si>
    <t>販売場所の調整など</t>
    <rPh sb="0" eb="2">
      <t>ハンバイ</t>
    </rPh>
    <rPh sb="2" eb="4">
      <t>バショ</t>
    </rPh>
    <rPh sb="5" eb="7">
      <t>チョウセイ</t>
    </rPh>
    <phoneticPr fontId="2"/>
  </si>
  <si>
    <t>民間事業者等からの開設希望があった場合の相談対応及び調整等を行う。
（参考）令和５年度に、イオンリテール株式会社と締結している地域連携協定の一環として、移動販売事業の開設支援を行った。
(横須賀市報道発表：https://www.city.yokosuka.kanagawa.jp/2140/nagekomi/20230508aeonidouhanbai.html)</t>
    <rPh sb="0" eb="2">
      <t>ミンカン</t>
    </rPh>
    <rPh sb="5" eb="6">
      <t>ナド</t>
    </rPh>
    <rPh sb="9" eb="11">
      <t>カイセツ</t>
    </rPh>
    <rPh sb="11" eb="13">
      <t>キボウ</t>
    </rPh>
    <rPh sb="17" eb="19">
      <t>バアイ</t>
    </rPh>
    <rPh sb="20" eb="22">
      <t>ソウダン</t>
    </rPh>
    <rPh sb="22" eb="24">
      <t>タイオウ</t>
    </rPh>
    <rPh sb="24" eb="25">
      <t>オヨ</t>
    </rPh>
    <rPh sb="26" eb="28">
      <t>チョウセイ</t>
    </rPh>
    <rPh sb="28" eb="29">
      <t>ナド</t>
    </rPh>
    <rPh sb="30" eb="31">
      <t>オコナ</t>
    </rPh>
    <rPh sb="35" eb="37">
      <t>サンコウ</t>
    </rPh>
    <rPh sb="38" eb="40">
      <t>レイワ</t>
    </rPh>
    <rPh sb="41" eb="43">
      <t>ネンド</t>
    </rPh>
    <rPh sb="52" eb="56">
      <t>カブシキガイシャ</t>
    </rPh>
    <rPh sb="57" eb="59">
      <t>テイケツ</t>
    </rPh>
    <rPh sb="63" eb="65">
      <t>チイキ</t>
    </rPh>
    <rPh sb="65" eb="67">
      <t>レンケイ</t>
    </rPh>
    <rPh sb="67" eb="69">
      <t>キョウテイ</t>
    </rPh>
    <rPh sb="70" eb="72">
      <t>イッカン</t>
    </rPh>
    <rPh sb="76" eb="80">
      <t>イドウハンバイ</t>
    </rPh>
    <rPh sb="80" eb="82">
      <t>ジギョウ</t>
    </rPh>
    <rPh sb="83" eb="85">
      <t>カイセツ</t>
    </rPh>
    <rPh sb="85" eb="87">
      <t>シエン</t>
    </rPh>
    <rPh sb="88" eb="89">
      <t>オコナ</t>
    </rPh>
    <phoneticPr fontId="2"/>
  </si>
  <si>
    <t>民間事業者等</t>
    <rPh sb="0" eb="2">
      <t>ミンカン</t>
    </rPh>
    <rPh sb="2" eb="5">
      <t>ジギョウシャ</t>
    </rPh>
    <rPh sb="5" eb="6">
      <t>ナド</t>
    </rPh>
    <phoneticPr fontId="1"/>
  </si>
  <si>
    <t>横須賀市</t>
    <rPh sb="0" eb="4">
      <t>ヨコスカシ</t>
    </rPh>
    <phoneticPr fontId="1"/>
  </si>
  <si>
    <t>地域資源情報の提供</t>
    <rPh sb="0" eb="2">
      <t>チイキ</t>
    </rPh>
    <rPh sb="2" eb="4">
      <t>シゲン</t>
    </rPh>
    <rPh sb="4" eb="6">
      <t>ジョウホウ</t>
    </rPh>
    <rPh sb="7" eb="9">
      <t>テイキョウ</t>
    </rPh>
    <phoneticPr fontId="1"/>
  </si>
  <si>
    <t>食料品の配送サービスや近隣店舗等までの送迎を行う生活支援団体などの地域資源情報について、相談窓口への来訪者に対して情報提供を行う。また、一部情報についてはWebサイト「横須賀市の生活に役立つ地域の情報」に掲載する。</t>
    <phoneticPr fontId="1"/>
  </si>
  <si>
    <t>https://kana.rakuraku.or.jp/yokosuka</t>
    <phoneticPr fontId="1"/>
  </si>
  <si>
    <t>民生局福祉こども部
福祉総務課
(046)822-9804</t>
    <rPh sb="0" eb="3">
      <t>ミンセイキョク</t>
    </rPh>
    <rPh sb="3" eb="5">
      <t>フクシ</t>
    </rPh>
    <rPh sb="8" eb="9">
      <t>ブ</t>
    </rPh>
    <rPh sb="10" eb="12">
      <t>フクシ</t>
    </rPh>
    <rPh sb="12" eb="15">
      <t>ソウムカ</t>
    </rPh>
    <phoneticPr fontId="1"/>
  </si>
  <si>
    <t>横須賀市</t>
    <rPh sb="0" eb="4">
      <t>ヨコスカシ</t>
    </rPh>
    <phoneticPr fontId="3"/>
  </si>
  <si>
    <t>障害者等社会参加支援事業</t>
    <rPh sb="0" eb="3">
      <t>ショウガイシャ</t>
    </rPh>
    <rPh sb="3" eb="4">
      <t>トウ</t>
    </rPh>
    <rPh sb="4" eb="6">
      <t>シャカイ</t>
    </rPh>
    <rPh sb="6" eb="8">
      <t>サンカ</t>
    </rPh>
    <rPh sb="8" eb="10">
      <t>シエン</t>
    </rPh>
    <rPh sb="10" eb="12">
      <t>ジギョウ</t>
    </rPh>
    <phoneticPr fontId="3"/>
  </si>
  <si>
    <t>印刷製本費、手数料、扶助費</t>
    <rPh sb="0" eb="1">
      <t>インサツ</t>
    </rPh>
    <rPh sb="1" eb="3">
      <t>セイホン</t>
    </rPh>
    <rPh sb="3" eb="4">
      <t>ヒ</t>
    </rPh>
    <rPh sb="4" eb="5">
      <t>ヒ</t>
    </rPh>
    <rPh sb="10" eb="13">
      <t>フジョヒ</t>
    </rPh>
    <phoneticPr fontId="3"/>
  </si>
  <si>
    <t>在宅重度障害者等の自立や社会参加を促進するため、タクシー利用券（タクシーが利用できない人は自動車燃料給油券）を交付する。（@450円×年間48枚上限。腎臓機能障害で血液透析を行っている人に対しては年間72枚を上限）</t>
    <rPh sb="0" eb="2">
      <t>ザイタク</t>
    </rPh>
    <rPh sb="2" eb="4">
      <t>ジュウド</t>
    </rPh>
    <rPh sb="4" eb="6">
      <t>ショウガイ</t>
    </rPh>
    <rPh sb="6" eb="7">
      <t>シャ</t>
    </rPh>
    <rPh sb="7" eb="8">
      <t>トウ</t>
    </rPh>
    <rPh sb="9" eb="11">
      <t>ジリツ</t>
    </rPh>
    <rPh sb="12" eb="14">
      <t>シャカイ</t>
    </rPh>
    <rPh sb="14" eb="16">
      <t>サンカ</t>
    </rPh>
    <rPh sb="17" eb="19">
      <t>ソクシン</t>
    </rPh>
    <phoneticPr fontId="3"/>
  </si>
  <si>
    <t>https://www.city.yokosuka.kanagawa.jp/2625/g_info/l100000359.html</t>
    <phoneticPr fontId="1"/>
  </si>
  <si>
    <t>民生局福祉こども部
障害福祉課
(046)822-8248</t>
    <rPh sb="0" eb="3">
      <t>ミンセイキョク</t>
    </rPh>
    <rPh sb="3" eb="5">
      <t>フクシ</t>
    </rPh>
    <rPh sb="8" eb="9">
      <t>ブ</t>
    </rPh>
    <rPh sb="10" eb="12">
      <t>ショウガイ</t>
    </rPh>
    <rPh sb="12" eb="15">
      <t>フクシカ</t>
    </rPh>
    <phoneticPr fontId="3"/>
  </si>
  <si>
    <t>平塚市</t>
    <rPh sb="0" eb="3">
      <t>ヒラツカシ</t>
    </rPh>
    <phoneticPr fontId="1"/>
  </si>
  <si>
    <t>平塚市在宅重度障がい者タクシー利用助成事業</t>
    <phoneticPr fontId="1"/>
  </si>
  <si>
    <t>在宅の重度障がい者（対象要件あり）に対して、タクシー券（６００円（最大３６枚/年））を交付することにより、積極的な社会参加及び生活圏の拡大を進め、重度障がい者の福祉の増進を図る。</t>
    <phoneticPr fontId="1"/>
  </si>
  <si>
    <t>https://www.city.hiratsuka.kanagawa.jp/fukushi/page-c_00996.html</t>
    <phoneticPr fontId="1"/>
  </si>
  <si>
    <t>障がい福祉課
(0463)21-8774</t>
    <phoneticPr fontId="1"/>
  </si>
  <si>
    <t>平塚市買い物支援ガイドブック</t>
    <phoneticPr fontId="1"/>
  </si>
  <si>
    <t>買物弱者に対して、買い物の際に利用できる公的サービス等をまとめた「平塚市買い物支援ガイドブック」や、見守り協定を結ぶ事業者が実施する移動スーパーの案内チラシを作成し、相談者に対して情報提供を行う。</t>
    <rPh sb="26" eb="27">
      <t>ナド</t>
    </rPh>
    <rPh sb="50" eb="52">
      <t>ミマモ</t>
    </rPh>
    <rPh sb="53" eb="55">
      <t>キョウテイ</t>
    </rPh>
    <rPh sb="56" eb="57">
      <t>ムス</t>
    </rPh>
    <rPh sb="58" eb="61">
      <t>ジギョウシャ</t>
    </rPh>
    <rPh sb="62" eb="64">
      <t>ジッシ</t>
    </rPh>
    <rPh sb="66" eb="68">
      <t>イドウ</t>
    </rPh>
    <rPh sb="73" eb="75">
      <t>アンナイ</t>
    </rPh>
    <rPh sb="79" eb="81">
      <t>サクセイ</t>
    </rPh>
    <rPh sb="83" eb="85">
      <t>ソウダン</t>
    </rPh>
    <rPh sb="85" eb="86">
      <t>シャ</t>
    </rPh>
    <rPh sb="87" eb="88">
      <t>タイ</t>
    </rPh>
    <rPh sb="90" eb="92">
      <t>ジョウホウ</t>
    </rPh>
    <rPh sb="92" eb="94">
      <t>テイキョウ</t>
    </rPh>
    <rPh sb="95" eb="96">
      <t>オコナ</t>
    </rPh>
    <phoneticPr fontId="1"/>
  </si>
  <si>
    <t>ひらつかまごごろふれあい便</t>
    <rPh sb="12" eb="13">
      <t>ビン</t>
    </rPh>
    <phoneticPr fontId="1"/>
  </si>
  <si>
    <t>ひとり暮らしや高齢者世帯、障がい者世帯等の買い物弱者支援として、商品配達を実施しているお店の情報を冊子に掲載する。</t>
    <phoneticPr fontId="1"/>
  </si>
  <si>
    <t xml:space="preserve">https://www.city.hiratsuka.kanagawa.jp/sangyo/page35_00081.html
</t>
    <phoneticPr fontId="1"/>
  </si>
  <si>
    <t>鎌倉市</t>
    <rPh sb="0" eb="3">
      <t>カマクラシ</t>
    </rPh>
    <phoneticPr fontId="1"/>
  </si>
  <si>
    <t>鎌倉お店紹介特設ページ
「お持ち帰り・宅配マップ」</t>
    <phoneticPr fontId="3"/>
  </si>
  <si>
    <t>買物弱者の支援と位置付けた事業ではないが、コロナ禍の影響を受けて、食事のお持ち帰り（テイクアウト）や出前、商品の宅配などに取り組んでいるお店を登録・紹介する。アフターコロナにおいて継続中。</t>
    <rPh sb="24" eb="25">
      <t>カ</t>
    </rPh>
    <rPh sb="26" eb="28">
      <t>エイキョウ</t>
    </rPh>
    <rPh sb="29" eb="30">
      <t>ウ</t>
    </rPh>
    <rPh sb="90" eb="93">
      <t>ケイゾクチュウ</t>
    </rPh>
    <phoneticPr fontId="3"/>
  </si>
  <si>
    <t>https://www.city.kamakura.kanagawa.jp/shoukou/map_tokusetu.html</t>
    <phoneticPr fontId="1"/>
  </si>
  <si>
    <t>地域貢献送迎バスモデル事業</t>
    <rPh sb="0" eb="2">
      <t>チイキ</t>
    </rPh>
    <rPh sb="2" eb="4">
      <t>コウケン</t>
    </rPh>
    <rPh sb="4" eb="6">
      <t>ソウゲイ</t>
    </rPh>
    <rPh sb="11" eb="13">
      <t>ジギョウ</t>
    </rPh>
    <phoneticPr fontId="3"/>
  </si>
  <si>
    <t>社会福祉法人の厚意により、法人の所有する送迎バス等を市民の買い物支援や公共施設利用に活用する。</t>
    <rPh sb="7" eb="9">
      <t>コウイ</t>
    </rPh>
    <rPh sb="13" eb="15">
      <t>ホウジン</t>
    </rPh>
    <phoneticPr fontId="3"/>
  </si>
  <si>
    <t>社会福祉法人</t>
    <rPh sb="0" eb="2">
      <t>シャカイ</t>
    </rPh>
    <rPh sb="2" eb="4">
      <t>フクシ</t>
    </rPh>
    <rPh sb="4" eb="6">
      <t>ホウジン</t>
    </rPh>
    <phoneticPr fontId="3"/>
  </si>
  <si>
    <t>https://www.city.kamakura.kanagawa.jp/koureisya/chiikikoukenbasu.html</t>
    <phoneticPr fontId="1"/>
  </si>
  <si>
    <t>鎌倉市福祉タクシー利用料金、福祉有償運送利用料金及び自動車燃料費助成事業</t>
    <rPh sb="0" eb="3">
      <t>カマクラシ</t>
    </rPh>
    <rPh sb="3" eb="5">
      <t>フクシ</t>
    </rPh>
    <rPh sb="9" eb="11">
      <t>リヨウ</t>
    </rPh>
    <rPh sb="11" eb="13">
      <t>リョウキン</t>
    </rPh>
    <rPh sb="14" eb="16">
      <t>フクシ</t>
    </rPh>
    <rPh sb="16" eb="18">
      <t>ユウショウ</t>
    </rPh>
    <rPh sb="18" eb="20">
      <t>ウンソウ</t>
    </rPh>
    <rPh sb="20" eb="22">
      <t>リヨウ</t>
    </rPh>
    <rPh sb="22" eb="24">
      <t>リョウキン</t>
    </rPh>
    <rPh sb="24" eb="25">
      <t>オヨ</t>
    </rPh>
    <rPh sb="26" eb="29">
      <t>ジドウシャ</t>
    </rPh>
    <rPh sb="29" eb="31">
      <t>ネンリョウ</t>
    </rPh>
    <rPh sb="31" eb="32">
      <t>ヒ</t>
    </rPh>
    <rPh sb="32" eb="34">
      <t>ジョセイ</t>
    </rPh>
    <rPh sb="34" eb="36">
      <t>ジギョウ</t>
    </rPh>
    <phoneticPr fontId="3"/>
  </si>
  <si>
    <t>在宅の重度障害者に対して、タクシー券（500円（48枚/年））、自動車燃料費助成券（1,500円（12枚/年））、福祉有償運送助成券（300円（48枚/年））の交付（年にいずれか１種類）により、外出機会を確保し、社会参加を促進する。</t>
    <rPh sb="47" eb="48">
      <t>エン</t>
    </rPh>
    <rPh sb="70" eb="71">
      <t>エン</t>
    </rPh>
    <phoneticPr fontId="3"/>
  </si>
  <si>
    <t>タクシー会社等</t>
    <rPh sb="4" eb="6">
      <t>カイシャ</t>
    </rPh>
    <rPh sb="6" eb="7">
      <t>トウ</t>
    </rPh>
    <phoneticPr fontId="3"/>
  </si>
  <si>
    <t>https://www.city.kamakura.kanagawa.jp/syougaijisha/taxi2022.html</t>
    <phoneticPr fontId="1"/>
  </si>
  <si>
    <t>障害福祉課
(0467)61-3975</t>
    <rPh sb="0" eb="2">
      <t>ショウガイ</t>
    </rPh>
    <rPh sb="2" eb="5">
      <t>フクシカ</t>
    </rPh>
    <phoneticPr fontId="3"/>
  </si>
  <si>
    <t>藤沢市</t>
  </si>
  <si>
    <t>障がい者等福祉タクシー助成事業</t>
  </si>
  <si>
    <t>重度の障がい者等の行動範囲の拡大や社会参加の促進を図るため、福祉タクシー等の利用助成を行う。</t>
  </si>
  <si>
    <t>http://www.city.fujisawa.kanagawa.jp/shogaifu/kenko/fukushi/shogai/shakaisanka/h26taxi.html</t>
    <phoneticPr fontId="1"/>
  </si>
  <si>
    <t>障がい者支援課
(0466)50-3528</t>
    <phoneticPr fontId="1"/>
  </si>
  <si>
    <t>要援護高齢者福祉タクシー助成事業</t>
  </si>
  <si>
    <t>在宅ねたきり高齢者が、通院等で福祉タクシーを利用する際にかかる費用に対し、月3,600円を上限に福祉タクシー券を交付する。</t>
    <rPh sb="0" eb="2">
      <t>ザイタク</t>
    </rPh>
    <rPh sb="6" eb="9">
      <t>コウレイシャ</t>
    </rPh>
    <rPh sb="11" eb="13">
      <t>ツウイン</t>
    </rPh>
    <rPh sb="13" eb="14">
      <t>トウ</t>
    </rPh>
    <rPh sb="15" eb="17">
      <t>フクシ</t>
    </rPh>
    <rPh sb="22" eb="24">
      <t>リヨウ</t>
    </rPh>
    <rPh sb="26" eb="27">
      <t>サイ</t>
    </rPh>
    <rPh sb="31" eb="33">
      <t>ヒヨウ</t>
    </rPh>
    <rPh sb="34" eb="35">
      <t>タイ</t>
    </rPh>
    <rPh sb="37" eb="38">
      <t>ツキ</t>
    </rPh>
    <rPh sb="43" eb="44">
      <t>エン</t>
    </rPh>
    <rPh sb="45" eb="47">
      <t>ジョウゲン</t>
    </rPh>
    <rPh sb="48" eb="50">
      <t>フクシ</t>
    </rPh>
    <rPh sb="54" eb="55">
      <t>ケン</t>
    </rPh>
    <rPh sb="56" eb="58">
      <t>コウフ</t>
    </rPh>
    <phoneticPr fontId="2"/>
  </si>
  <si>
    <t>https://www.city.fujisawa.kanagawa.jp/kourei-s/kenko/fukushi/kore/sekatsu/taxi.html</t>
    <phoneticPr fontId="1"/>
  </si>
  <si>
    <t>高齢者支援課
(0466)50-3571</t>
    <rPh sb="0" eb="3">
      <t>コウレイシャ</t>
    </rPh>
    <rPh sb="3" eb="5">
      <t>シエン</t>
    </rPh>
    <rPh sb="5" eb="6">
      <t>カ</t>
    </rPh>
    <phoneticPr fontId="2"/>
  </si>
  <si>
    <t>小田原市</t>
    <rPh sb="0" eb="4">
      <t>オダワラシ</t>
    </rPh>
    <phoneticPr fontId="3"/>
  </si>
  <si>
    <t>持続可能な商店街づくり事業費補助金</t>
  </si>
  <si>
    <t>移動販売事業,
その他,</t>
    <phoneticPr fontId="1"/>
  </si>
  <si>
    <t>商店街団体等が行う事業。これまでの実績には移動販売事業を行った商店街があります。</t>
    <rPh sb="0" eb="5">
      <t>ショウテンガイダンタイ</t>
    </rPh>
    <rPh sb="5" eb="6">
      <t>トウ</t>
    </rPh>
    <rPh sb="7" eb="8">
      <t>オコナ</t>
    </rPh>
    <rPh sb="9" eb="11">
      <t>ジギョウ</t>
    </rPh>
    <rPh sb="17" eb="19">
      <t>ジッセキ</t>
    </rPh>
    <rPh sb="21" eb="23">
      <t>イドウ</t>
    </rPh>
    <rPh sb="23" eb="25">
      <t>ハンバイ</t>
    </rPh>
    <rPh sb="25" eb="27">
      <t>ジギョウ</t>
    </rPh>
    <rPh sb="28" eb="29">
      <t>オコナ</t>
    </rPh>
    <rPh sb="31" eb="34">
      <t>ショウテンガイ</t>
    </rPh>
    <phoneticPr fontId="1"/>
  </si>
  <si>
    <t>本補助金は、商店街が取り組む地域の課題の解決や地域に根付いた事業で、中長期的な計画のもと、新たに取り組む事業を対象としており、商店街が実施する買物弱者支援に関する事業も本補助金により支援できる。</t>
    <rPh sb="0" eb="1">
      <t>ホン</t>
    </rPh>
    <rPh sb="1" eb="4">
      <t>ホジョキン</t>
    </rPh>
    <rPh sb="63" eb="66">
      <t>ショウテンガイ</t>
    </rPh>
    <rPh sb="67" eb="69">
      <t>ジッシ</t>
    </rPh>
    <rPh sb="71" eb="75">
      <t>カイモノジャクシャ</t>
    </rPh>
    <rPh sb="75" eb="77">
      <t>シエン</t>
    </rPh>
    <rPh sb="78" eb="79">
      <t>カン</t>
    </rPh>
    <rPh sb="81" eb="83">
      <t>ジギョウ</t>
    </rPh>
    <rPh sb="84" eb="85">
      <t>ホン</t>
    </rPh>
    <rPh sb="85" eb="88">
      <t>ホジョキン</t>
    </rPh>
    <rPh sb="91" eb="93">
      <t>シエン</t>
    </rPh>
    <phoneticPr fontId="3"/>
  </si>
  <si>
    <t>商店街団体等</t>
    <rPh sb="0" eb="5">
      <t>ショウテンガイダンタイ</t>
    </rPh>
    <rPh sb="5" eb="6">
      <t>トウ</t>
    </rPh>
    <phoneticPr fontId="1"/>
  </si>
  <si>
    <t>https://www.city.odawara.kanagawa.jp/municipality/industry/commerce/p27675.html</t>
    <phoneticPr fontId="1"/>
  </si>
  <si>
    <t>商業振興課
(0465)33-1511</t>
    <phoneticPr fontId="3"/>
  </si>
  <si>
    <t>小田原市</t>
    <rPh sb="0" eb="4">
      <t>オダワラシ</t>
    </rPh>
    <phoneticPr fontId="1"/>
  </si>
  <si>
    <t>おでかけサポート</t>
    <phoneticPr fontId="1"/>
  </si>
  <si>
    <t>公共交通の利用に不便を感じている地域に対する買物支援策として、地域ボランティアにより、毎週月曜日（祝日及び年末年始を除く）に最寄りのスーパーまで送迎を行う（計２便）。</t>
    <phoneticPr fontId="1"/>
  </si>
  <si>
    <t>片浦地区まちづくり委員会</t>
    <phoneticPr fontId="1"/>
  </si>
  <si>
    <t>地域政策課
(0465)33-1389</t>
    <phoneticPr fontId="1"/>
  </si>
  <si>
    <t>小田原市</t>
  </si>
  <si>
    <t>福祉タクシー利用助成事業</t>
  </si>
  <si>
    <t>在宅介護を要する高齢者等へのタクシー（福祉有償運送も含む）利用券交付</t>
    <rPh sb="11" eb="12">
      <t>トウ</t>
    </rPh>
    <rPh sb="29" eb="31">
      <t>リヨウ</t>
    </rPh>
    <phoneticPr fontId="1"/>
  </si>
  <si>
    <t>在宅介護を要する高齢者の通院及び日常生活を支援するため、タクシー（福祉有償運送も含む）利用料金に対する助成券を交付する。
対象者は、要介護３以上の認定を受け、在宅で生活をしている者としている。
助成券は、初乗り運賃相当額分等を月４枚、１年度に最大48枚を交付している。</t>
    <rPh sb="111" eb="112">
      <t>ナド</t>
    </rPh>
    <phoneticPr fontId="1"/>
  </si>
  <si>
    <t>https://www.city.odawara.kanagawa.jp/field/welfare/s-support/homecare/2203takusi-.html</t>
    <phoneticPr fontId="1"/>
  </si>
  <si>
    <t>高齢介護課
(0465)33-1841</t>
    <phoneticPr fontId="1"/>
  </si>
  <si>
    <t>神奈川県</t>
    <rPh sb="0" eb="4">
      <t>カナガワケン</t>
    </rPh>
    <phoneticPr fontId="2"/>
  </si>
  <si>
    <t>小田原市</t>
    <rPh sb="0" eb="4">
      <t>オダワラシ</t>
    </rPh>
    <phoneticPr fontId="2"/>
  </si>
  <si>
    <t>在宅重度障がい者等福祉タクシー利用助成事業</t>
    <rPh sb="0" eb="2">
      <t>ザイタク</t>
    </rPh>
    <rPh sb="2" eb="4">
      <t>ジュウド</t>
    </rPh>
    <rPh sb="8" eb="9">
      <t>トウ</t>
    </rPh>
    <phoneticPr fontId="1"/>
  </si>
  <si>
    <t>市民がタクシーを利用した時の初乗り運賃の助成</t>
    <rPh sb="0" eb="2">
      <t>シミン</t>
    </rPh>
    <rPh sb="8" eb="10">
      <t>リヨウ</t>
    </rPh>
    <rPh sb="12" eb="13">
      <t>トキ</t>
    </rPh>
    <rPh sb="14" eb="16">
      <t>ハツノ</t>
    </rPh>
    <rPh sb="17" eb="19">
      <t>ウンチン</t>
    </rPh>
    <rPh sb="20" eb="22">
      <t>ジョセイ</t>
    </rPh>
    <phoneticPr fontId="1"/>
  </si>
  <si>
    <t>在宅の重度障がい者等の社会活動への参加の促進及び通院、日常生活の利便を図るために、タクシーを利用した場合の運賃の一部（初乗り運賃）を助成する。</t>
  </si>
  <si>
    <t>自治体,_x000D_
,</t>
    <phoneticPr fontId="1"/>
  </si>
  <si>
    <t>https://www.city.odawara.kanagawa.jp/field/welfare/handic-s/medical/takusiken.html</t>
    <phoneticPr fontId="1"/>
  </si>
  <si>
    <t>障がい福祉課
(0465)33-1461</t>
    <rPh sb="0" eb="1">
      <t>ショウ</t>
    </rPh>
    <rPh sb="3" eb="6">
      <t>フクシカ</t>
    </rPh>
    <phoneticPr fontId="1"/>
  </si>
  <si>
    <t>路線バス空白時間帯等補完実証事業</t>
    <rPh sb="0" eb="2">
      <t>ロセン</t>
    </rPh>
    <rPh sb="4" eb="6">
      <t>クウハク</t>
    </rPh>
    <rPh sb="6" eb="9">
      <t>ジカンタイ</t>
    </rPh>
    <rPh sb="9" eb="10">
      <t>トウ</t>
    </rPh>
    <phoneticPr fontId="1"/>
  </si>
  <si>
    <t>・タクシー・路線バスで利用できる共通助成券「おだチケ」を対象地区に在住の70歳以上・運転免許非保有者に配付
・相乗りタクシー「おだタク」を路線バスの空白時間帯が生じている時間帯に運行
財源：物価高騰対応重点支援地方創生臨時交付金</t>
    <rPh sb="6" eb="8">
      <t>ロセン</t>
    </rPh>
    <rPh sb="11" eb="13">
      <t>リヨウ</t>
    </rPh>
    <rPh sb="16" eb="18">
      <t>キョウツウ</t>
    </rPh>
    <rPh sb="18" eb="20">
      <t>ジョセイ</t>
    </rPh>
    <rPh sb="20" eb="21">
      <t>ケン</t>
    </rPh>
    <rPh sb="28" eb="30">
      <t>タイショウ</t>
    </rPh>
    <rPh sb="30" eb="32">
      <t>チク</t>
    </rPh>
    <rPh sb="33" eb="35">
      <t>ザイジュウ</t>
    </rPh>
    <rPh sb="38" eb="41">
      <t>サイイジョウ</t>
    </rPh>
    <rPh sb="42" eb="44">
      <t>ウンテン</t>
    </rPh>
    <rPh sb="44" eb="46">
      <t>メンキョ</t>
    </rPh>
    <rPh sb="46" eb="47">
      <t>ヒ</t>
    </rPh>
    <rPh sb="47" eb="50">
      <t>ホユウシャ</t>
    </rPh>
    <rPh sb="51" eb="53">
      <t>ハイフ</t>
    </rPh>
    <rPh sb="55" eb="57">
      <t>アイノ</t>
    </rPh>
    <rPh sb="69" eb="71">
      <t>ロセン</t>
    </rPh>
    <rPh sb="74" eb="76">
      <t>クウハク</t>
    </rPh>
    <rPh sb="76" eb="79">
      <t>ジカンタイ</t>
    </rPh>
    <rPh sb="80" eb="81">
      <t>ショウ</t>
    </rPh>
    <rPh sb="85" eb="88">
      <t>ジカンタイ</t>
    </rPh>
    <rPh sb="89" eb="91">
      <t>ウンコウ</t>
    </rPh>
    <rPh sb="92" eb="94">
      <t>ザイゲン</t>
    </rPh>
    <rPh sb="95" eb="99">
      <t>ブッカコウトウ</t>
    </rPh>
    <rPh sb="99" eb="101">
      <t>タイオウ</t>
    </rPh>
    <rPh sb="101" eb="103">
      <t>ジュウテン</t>
    </rPh>
    <rPh sb="103" eb="105">
      <t>シエン</t>
    </rPh>
    <rPh sb="105" eb="107">
      <t>チホウ</t>
    </rPh>
    <rPh sb="109" eb="114">
      <t>リンジコウフキン</t>
    </rPh>
    <phoneticPr fontId="1"/>
  </si>
  <si>
    <t xml:space="preserve">https://www.city.odawara.kanagawa.jp/field/c-planning/traffic/trafficdemo/p37853.html
https://www.city.odawara.kanagawa.jp/field/c-planning/traffic/trafficdemo/p37854.html
</t>
    <phoneticPr fontId="1"/>
  </si>
  <si>
    <t>地域交通課
(0465)33-1405</t>
    <rPh sb="0" eb="2">
      <t>チイキ</t>
    </rPh>
    <rPh sb="2" eb="5">
      <t>コウツウカ</t>
    </rPh>
    <phoneticPr fontId="1"/>
  </si>
  <si>
    <t>茅ヶ崎市</t>
    <rPh sb="0" eb="4">
      <t>チガサキシ</t>
    </rPh>
    <phoneticPr fontId="1"/>
  </si>
  <si>
    <t>在宅重度障がい者福祉タクシー助成金</t>
    <phoneticPr fontId="1"/>
  </si>
  <si>
    <t>障がい者の社会参加及び外出の支援を目的に、在宅の重度障がい者（対象要件あり）に対し、タクシー券を交付することにより、タクシーを利用する際の費用の一部を助成します。（身体障がい者自動車燃料費助成金との併用不可）。</t>
    <phoneticPr fontId="1"/>
  </si>
  <si>
    <t xml:space="preserve">https://www.city.chigasaki.kanagawa.jp/shogai/1004362.html
</t>
    <phoneticPr fontId="1"/>
  </si>
  <si>
    <t>福祉部
障がい福祉課
障がい福祉推進担当
(0467)81-7159</t>
    <phoneticPr fontId="3"/>
  </si>
  <si>
    <t>身体障がい者自動車燃料費助成金</t>
    <phoneticPr fontId="1"/>
  </si>
  <si>
    <t>障がい者の社会参加及び外出の支援を目的に、障がい者（対象要件あり）が所有する自動車を自ら運転する方に対し、自動車の燃料費の一部を助成します。（在宅重度障がい者福祉タクシー助成金との併用不可）</t>
    <phoneticPr fontId="1"/>
  </si>
  <si>
    <t xml:space="preserve">https://www.city.chigasaki.kanagawa.jp/shogai/1004363.html
</t>
    <phoneticPr fontId="1"/>
  </si>
  <si>
    <t>福祉部障がい福祉課
障がい福祉推進担当
(0467)81-7159</t>
    <phoneticPr fontId="3"/>
  </si>
  <si>
    <t>茅ヶ崎市暮らしを支える地域の情報サイト</t>
    <rPh sb="0" eb="4">
      <t>チガサキシ</t>
    </rPh>
    <rPh sb="4" eb="5">
      <t>ク</t>
    </rPh>
    <rPh sb="8" eb="9">
      <t>ササ</t>
    </rPh>
    <rPh sb="11" eb="13">
      <t>チイキ</t>
    </rPh>
    <rPh sb="14" eb="16">
      <t>ジョウホウ</t>
    </rPh>
    <phoneticPr fontId="1"/>
  </si>
  <si>
    <t>買い物支援（宅配）情報の提供</t>
    <rPh sb="0" eb="1">
      <t>カ</t>
    </rPh>
    <rPh sb="2" eb="3">
      <t>モノ</t>
    </rPh>
    <rPh sb="3" eb="5">
      <t>シエン</t>
    </rPh>
    <rPh sb="6" eb="8">
      <t>タクハイ</t>
    </rPh>
    <rPh sb="9" eb="11">
      <t>ジョウホウ</t>
    </rPh>
    <rPh sb="12" eb="14">
      <t>テイキョウ</t>
    </rPh>
    <phoneticPr fontId="1"/>
  </si>
  <si>
    <t>買い物支援（宅配）を行っている店舗等の情報を一括してサイトに掲載し、情報提供している。</t>
    <rPh sb="0" eb="1">
      <t>カ</t>
    </rPh>
    <rPh sb="2" eb="3">
      <t>モノ</t>
    </rPh>
    <rPh sb="3" eb="5">
      <t>シエン</t>
    </rPh>
    <rPh sb="6" eb="8">
      <t>タクハイ</t>
    </rPh>
    <rPh sb="10" eb="11">
      <t>オコナ</t>
    </rPh>
    <rPh sb="15" eb="17">
      <t>テンポ</t>
    </rPh>
    <rPh sb="17" eb="18">
      <t>トウ</t>
    </rPh>
    <rPh sb="19" eb="21">
      <t>ジョウホウ</t>
    </rPh>
    <rPh sb="22" eb="24">
      <t>イッカツ</t>
    </rPh>
    <rPh sb="30" eb="32">
      <t>ケイサイ</t>
    </rPh>
    <rPh sb="34" eb="36">
      <t>ジョウホウ</t>
    </rPh>
    <rPh sb="36" eb="38">
      <t>テイキョウ</t>
    </rPh>
    <phoneticPr fontId="1"/>
  </si>
  <si>
    <t>https://kana.rakuraku.or.jp/chigasaki/delivery</t>
    <phoneticPr fontId="1"/>
  </si>
  <si>
    <t>高齢福祉課
(0467)81-7163</t>
    <rPh sb="0" eb="2">
      <t>コウレイ</t>
    </rPh>
    <rPh sb="2" eb="4">
      <t>フクシ</t>
    </rPh>
    <rPh sb="4" eb="5">
      <t>カ</t>
    </rPh>
    <phoneticPr fontId="1"/>
  </si>
  <si>
    <t>三浦市</t>
    <rPh sb="0" eb="3">
      <t>ミウラシ</t>
    </rPh>
    <phoneticPr fontId="1"/>
  </si>
  <si>
    <t>地域の見守り協定と連動した買い物弱者への移動販売事業</t>
    <rPh sb="0" eb="2">
      <t>チイキ</t>
    </rPh>
    <rPh sb="3" eb="5">
      <t>ミマモ</t>
    </rPh>
    <rPh sb="6" eb="8">
      <t>キョウテイ</t>
    </rPh>
    <rPh sb="9" eb="11">
      <t>レンドウ</t>
    </rPh>
    <rPh sb="13" eb="14">
      <t>カ</t>
    </rPh>
    <rPh sb="15" eb="16">
      <t>モノ</t>
    </rPh>
    <rPh sb="16" eb="18">
      <t>ジャクシャ</t>
    </rPh>
    <rPh sb="20" eb="26">
      <t>イドウハンバイジギョウ</t>
    </rPh>
    <phoneticPr fontId="1"/>
  </si>
  <si>
    <t>コンビニ運営会社と地域の見守りに関する協定を締結するとともに、移動販売の拠点に関して、市と調整を行い、市内の高齢者等の買い物支援に積極的に取り組む。</t>
    <phoneticPr fontId="1"/>
  </si>
  <si>
    <t>神奈川県</t>
    <rPh sb="0" eb="3">
      <t>カナガワ</t>
    </rPh>
    <rPh sb="3" eb="4">
      <t>ケン</t>
    </rPh>
    <phoneticPr fontId="3"/>
  </si>
  <si>
    <t>秦野市</t>
    <rPh sb="0" eb="3">
      <t>ハダノシ</t>
    </rPh>
    <phoneticPr fontId="3"/>
  </si>
  <si>
    <t>商業活性化事業
【招（商）福連携事業】</t>
    <rPh sb="0" eb="2">
      <t>ショウギョウ</t>
    </rPh>
    <rPh sb="2" eb="5">
      <t>カッセイカ</t>
    </rPh>
    <rPh sb="5" eb="7">
      <t>ジギョウ</t>
    </rPh>
    <rPh sb="9" eb="10">
      <t>ショウ</t>
    </rPh>
    <rPh sb="11" eb="12">
      <t>ショウ</t>
    </rPh>
    <rPh sb="13" eb="14">
      <t>フク</t>
    </rPh>
    <rPh sb="14" eb="16">
      <t>レンケイ</t>
    </rPh>
    <rPh sb="16" eb="18">
      <t>ジギョウ</t>
    </rPh>
    <phoneticPr fontId="3"/>
  </si>
  <si>
    <t>市内の高齢者や買い物弱者を対象に、商品の配達や出張販売等を行う店舗について、商業振興のための特設ＷＥＢサイトを活用し情報提供を行う。</t>
    <phoneticPr fontId="1"/>
  </si>
  <si>
    <t>https://www.city.hadano.kanagawa.jp/www/contents/1585266631092/index.html</t>
    <phoneticPr fontId="3"/>
  </si>
  <si>
    <t>環境産業部
産業振興課
商業振興担当
(0463)82-9646</t>
    <rPh sb="0" eb="2">
      <t>カンキョウ</t>
    </rPh>
    <rPh sb="2" eb="4">
      <t>サンギョウ</t>
    </rPh>
    <rPh sb="4" eb="5">
      <t>ブ</t>
    </rPh>
    <rPh sb="6" eb="8">
      <t>サンギョウ</t>
    </rPh>
    <rPh sb="8" eb="11">
      <t>シンコウカ</t>
    </rPh>
    <rPh sb="12" eb="14">
      <t>ショウギョウ</t>
    </rPh>
    <rPh sb="14" eb="16">
      <t>シンコウ</t>
    </rPh>
    <rPh sb="16" eb="18">
      <t>タントウ</t>
    </rPh>
    <phoneticPr fontId="3"/>
  </si>
  <si>
    <t>厚木市</t>
    <rPh sb="0" eb="3">
      <t>アツギシ</t>
    </rPh>
    <phoneticPr fontId="1"/>
  </si>
  <si>
    <t>障がい者福祉タクシー助成事業</t>
    <rPh sb="0" eb="1">
      <t>ショウ</t>
    </rPh>
    <rPh sb="3" eb="4">
      <t>シャ</t>
    </rPh>
    <rPh sb="4" eb="6">
      <t>フクシ</t>
    </rPh>
    <rPh sb="10" eb="14">
      <t>ジョセイジギョウ</t>
    </rPh>
    <phoneticPr fontId="1"/>
  </si>
  <si>
    <t xml:space="preserve">電車及びバスを利用することが困難な障がい者又は障がい児がタクシー利用する場合に、市がその費用の一部を助成することにより、日常生活の利便と生活圏の拡大を図る。
</t>
    <phoneticPr fontId="1"/>
  </si>
  <si>
    <t>https://www.city.atsugi.kanagawa.jp/iryo_fukushi/shogaisha/5/7/13772.html</t>
    <phoneticPr fontId="1"/>
  </si>
  <si>
    <t>市民福祉部
障がい福祉課
(046)225-2221</t>
    <rPh sb="0" eb="2">
      <t>シミン</t>
    </rPh>
    <rPh sb="2" eb="4">
      <t>フクシ</t>
    </rPh>
    <rPh sb="4" eb="5">
      <t>ブ</t>
    </rPh>
    <rPh sb="6" eb="7">
      <t>ショウ</t>
    </rPh>
    <rPh sb="9" eb="12">
      <t>フクシカ</t>
    </rPh>
    <phoneticPr fontId="1"/>
  </si>
  <si>
    <t>大和市</t>
    <rPh sb="0" eb="3">
      <t>ヤマトシ</t>
    </rPh>
    <phoneticPr fontId="2"/>
  </si>
  <si>
    <t>大和市福祉タクシー等利用助成</t>
    <rPh sb="0" eb="3">
      <t>ヤマトシ</t>
    </rPh>
    <rPh sb="3" eb="5">
      <t>フクシ</t>
    </rPh>
    <rPh sb="9" eb="10">
      <t>トウ</t>
    </rPh>
    <rPh sb="10" eb="12">
      <t>リヨウ</t>
    </rPh>
    <rPh sb="12" eb="14">
      <t>ジョセイ</t>
    </rPh>
    <phoneticPr fontId="2"/>
  </si>
  <si>
    <t>通常の交通機関を利用することの困難な重度の障がい児者がタクシー等、移送サービスを利用する場合に、その費用の一部を助成する。</t>
    <rPh sb="0" eb="2">
      <t>ツウジョウ</t>
    </rPh>
    <rPh sb="3" eb="7">
      <t>コウツウキカン</t>
    </rPh>
    <rPh sb="8" eb="10">
      <t>リヨウ</t>
    </rPh>
    <rPh sb="15" eb="17">
      <t>コンナン</t>
    </rPh>
    <rPh sb="18" eb="20">
      <t>ジュウド</t>
    </rPh>
    <rPh sb="21" eb="22">
      <t>ショウ</t>
    </rPh>
    <rPh sb="24" eb="25">
      <t>ジ</t>
    </rPh>
    <rPh sb="25" eb="26">
      <t>シャ</t>
    </rPh>
    <rPh sb="31" eb="32">
      <t>トウ</t>
    </rPh>
    <rPh sb="33" eb="35">
      <t>イソウ</t>
    </rPh>
    <rPh sb="40" eb="42">
      <t>リヨウ</t>
    </rPh>
    <rPh sb="44" eb="46">
      <t>バアイ</t>
    </rPh>
    <rPh sb="50" eb="52">
      <t>ヒヨウ</t>
    </rPh>
    <rPh sb="53" eb="55">
      <t>イチブ</t>
    </rPh>
    <rPh sb="56" eb="58">
      <t>ジョセイ</t>
    </rPh>
    <phoneticPr fontId="2"/>
  </si>
  <si>
    <t>https://www.city.yamato.lg.jp/gyosei/soshik/57/shogaishafukushi/kakushuwaribiki_zeikinnogemmennado/5258.html</t>
    <phoneticPr fontId="1"/>
  </si>
  <si>
    <t>障がい福祉課
(046)260-5665</t>
    <rPh sb="0" eb="1">
      <t>ショウ</t>
    </rPh>
    <rPh sb="3" eb="6">
      <t>フクシカ</t>
    </rPh>
    <phoneticPr fontId="2"/>
  </si>
  <si>
    <t>大和市身体障がい者等自動車燃料費助成事業</t>
    <rPh sb="0" eb="3">
      <t>ヤマトシ</t>
    </rPh>
    <rPh sb="3" eb="5">
      <t>シンタイ</t>
    </rPh>
    <rPh sb="5" eb="6">
      <t>ショウ</t>
    </rPh>
    <rPh sb="8" eb="9">
      <t>シャ</t>
    </rPh>
    <rPh sb="9" eb="10">
      <t>トウ</t>
    </rPh>
    <rPh sb="10" eb="13">
      <t>ジドウシャ</t>
    </rPh>
    <rPh sb="13" eb="16">
      <t>ネンリョウヒ</t>
    </rPh>
    <rPh sb="16" eb="18">
      <t>ジョセイ</t>
    </rPh>
    <rPh sb="18" eb="20">
      <t>ジギョウ</t>
    </rPh>
    <phoneticPr fontId="2"/>
  </si>
  <si>
    <t>身体障がい者等が移動手段を確保するために、自己の所有する自動車を運行する場合に、その使用燃料費の一部を助成する。</t>
    <rPh sb="0" eb="2">
      <t>シンタイ</t>
    </rPh>
    <rPh sb="2" eb="3">
      <t>ショウ</t>
    </rPh>
    <rPh sb="5" eb="6">
      <t>シャ</t>
    </rPh>
    <rPh sb="6" eb="7">
      <t>トウ</t>
    </rPh>
    <rPh sb="8" eb="10">
      <t>イドウ</t>
    </rPh>
    <rPh sb="10" eb="12">
      <t>シュダン</t>
    </rPh>
    <rPh sb="13" eb="15">
      <t>カクホ</t>
    </rPh>
    <rPh sb="21" eb="23">
      <t>ジコ</t>
    </rPh>
    <rPh sb="24" eb="26">
      <t>ショユウ</t>
    </rPh>
    <rPh sb="28" eb="31">
      <t>ジドウシャ</t>
    </rPh>
    <rPh sb="32" eb="34">
      <t>ウンコウ</t>
    </rPh>
    <rPh sb="36" eb="38">
      <t>バアイ</t>
    </rPh>
    <rPh sb="42" eb="44">
      <t>シヨウ</t>
    </rPh>
    <rPh sb="44" eb="47">
      <t>ネンリョウヒ</t>
    </rPh>
    <rPh sb="48" eb="50">
      <t>イチブ</t>
    </rPh>
    <rPh sb="51" eb="53">
      <t>ジョセイ</t>
    </rPh>
    <phoneticPr fontId="2"/>
  </si>
  <si>
    <t xml:space="preserve">https://www.city.yamato.lg.jp/gyosei/soshik/57/shogaishafukushi/kakushujosei_kyufuseido/6438.html
</t>
    <phoneticPr fontId="1"/>
  </si>
  <si>
    <t>大和市移動制約者の外出介助サービス事業</t>
    <rPh sb="0" eb="3">
      <t>ヤマトシ</t>
    </rPh>
    <rPh sb="3" eb="8">
      <t>イドウセイヤクシャ</t>
    </rPh>
    <rPh sb="9" eb="11">
      <t>ガイシュツ</t>
    </rPh>
    <rPh sb="11" eb="13">
      <t>カイジョ</t>
    </rPh>
    <rPh sb="17" eb="19">
      <t>ジギョウ</t>
    </rPh>
    <phoneticPr fontId="2"/>
  </si>
  <si>
    <t>負担金</t>
    <rPh sb="0" eb="3">
      <t>フタンキン</t>
    </rPh>
    <phoneticPr fontId="1"/>
  </si>
  <si>
    <t>NPO法人との協働事業として、障がい者や高齢者などを対象に車両による外出介助サービス。</t>
    <rPh sb="3" eb="5">
      <t>ホウジン</t>
    </rPh>
    <rPh sb="7" eb="9">
      <t>キョウドウ</t>
    </rPh>
    <rPh sb="9" eb="11">
      <t>ジギョウ</t>
    </rPh>
    <rPh sb="15" eb="16">
      <t>ショウ</t>
    </rPh>
    <rPh sb="18" eb="19">
      <t>シャ</t>
    </rPh>
    <rPh sb="20" eb="23">
      <t>コウレイシャ</t>
    </rPh>
    <rPh sb="26" eb="28">
      <t>タイショウ</t>
    </rPh>
    <rPh sb="29" eb="31">
      <t>シャリョウ</t>
    </rPh>
    <rPh sb="34" eb="36">
      <t>ガイシュツ</t>
    </rPh>
    <rPh sb="36" eb="38">
      <t>カイジョ</t>
    </rPh>
    <phoneticPr fontId="2"/>
  </si>
  <si>
    <t>https://www.city.yamato.lg.jp/gyosei/iryo_kenkofukushi/shogaishafukushi/shogaifukushiservice/10069.html</t>
    <phoneticPr fontId="1"/>
  </si>
  <si>
    <t>大和市</t>
    <rPh sb="0" eb="3">
      <t>ヤマトシ</t>
    </rPh>
    <phoneticPr fontId="1"/>
  </si>
  <si>
    <t>高齢者おでかけ支援事業</t>
    <rPh sb="0" eb="3">
      <t>コウレイシャ</t>
    </rPh>
    <rPh sb="7" eb="9">
      <t>シエン</t>
    </rPh>
    <rPh sb="9" eb="11">
      <t>ジギョウ</t>
    </rPh>
    <phoneticPr fontId="1"/>
  </si>
  <si>
    <t>医療法人が行っている、医療機関と駅間の送迎バスについて、65歳以上の地域住民が利用できるよう医療法人と協定を結んでいる。これにより、地域住民が駅周辺の商業施設への買い物等に外出しやすい環境を整えている。（登録制）</t>
    <phoneticPr fontId="1"/>
  </si>
  <si>
    <t>医療法人</t>
    <rPh sb="0" eb="4">
      <t>イリョウホウジン</t>
    </rPh>
    <phoneticPr fontId="1"/>
  </si>
  <si>
    <t>https://www.city.yamato.lg.jp/gyosei/soshik/22/communitybasu/shienjigyo/4773.html</t>
    <phoneticPr fontId="1"/>
  </si>
  <si>
    <t>街づくり総務課
(046)260-5444</t>
    <rPh sb="0" eb="1">
      <t>マチ</t>
    </rPh>
    <rPh sb="4" eb="7">
      <t>ソウムカ</t>
    </rPh>
    <phoneticPr fontId="1"/>
  </si>
  <si>
    <t>伊勢原市</t>
    <rPh sb="0" eb="4">
      <t>イセハラシ</t>
    </rPh>
    <phoneticPr fontId="1"/>
  </si>
  <si>
    <t>重度障害者福祉タクシー利用助成事業</t>
    <phoneticPr fontId="1"/>
  </si>
  <si>
    <t>在宅の重度障がい者がタクシーを利用する際、その費用の一部としてタクシー券を交付することにより、障害者の社会参加を促進し、外出の支援を目的とする（自動車燃料費助成事業との併用不可）。</t>
    <phoneticPr fontId="1"/>
  </si>
  <si>
    <t>https://www.city.isehara.kanagawa.jp/docs/2014071100321/</t>
    <phoneticPr fontId="1"/>
  </si>
  <si>
    <t>障がい福祉課
障がい福祉係
(0463)94-4720</t>
    <phoneticPr fontId="1"/>
  </si>
  <si>
    <t>障害者自動車燃料費助成事業</t>
    <phoneticPr fontId="1"/>
  </si>
  <si>
    <t>障がい者が自ら運転する自動車及び障がい児・者のために介護者が運転する自動車の燃料費の一部を助成することにより、障害者の社会参加を促進し、外出の支援を目的とする（福祉タクシー利用券助成事業の併用不可）。</t>
    <phoneticPr fontId="1"/>
  </si>
  <si>
    <t>https://www.city.isehara.kanagawa.jp/docs/2014071100796/</t>
    <phoneticPr fontId="1"/>
  </si>
  <si>
    <t>地域生活支援事業（移動支援事業）</t>
    <phoneticPr fontId="1"/>
  </si>
  <si>
    <t>地域生活支援事業の移動支援事業（ガイドヘルパー）にて買い物の同行支援が提供可能。支給できる時間は地域生活支援事業にて定められている。</t>
    <phoneticPr fontId="1"/>
  </si>
  <si>
    <t>事業者,_x000D_
社会福祉協議会,_x000D_
NPO法人,</t>
  </si>
  <si>
    <t>https://www.city.isehara.kanagawa.jp/docs/2014071100420/</t>
    <phoneticPr fontId="1"/>
  </si>
  <si>
    <t>障がい福祉課
障がい者支援係
(0463)94-472１</t>
    <phoneticPr fontId="1"/>
  </si>
  <si>
    <t>神奈川県</t>
    <rPh sb="0" eb="4">
      <t>カナガワケン</t>
    </rPh>
    <phoneticPr fontId="5"/>
  </si>
  <si>
    <t>伊勢原市</t>
    <rPh sb="0" eb="4">
      <t>イセハラシ</t>
    </rPh>
    <phoneticPr fontId="5"/>
  </si>
  <si>
    <t>在宅で暮らす高齢者向け情報誌「おたっしゃ情報誌」による情報提供</t>
    <rPh sb="27" eb="29">
      <t>ジョウホウ</t>
    </rPh>
    <rPh sb="29" eb="31">
      <t>テイキョウ</t>
    </rPh>
    <phoneticPr fontId="5"/>
  </si>
  <si>
    <t>在宅で暮らす高齢者向け情報誌「おたっしゃ情報誌」を発行し、市内で利用できる移動スーパーや、買物を自宅に配送するスーパー、宅配サービス、配食サービス等の情報について、情報提供を行います。</t>
    <rPh sb="0" eb="2">
      <t>ザイタク</t>
    </rPh>
    <rPh sb="3" eb="4">
      <t>ク</t>
    </rPh>
    <rPh sb="6" eb="9">
      <t>コウレイシャ</t>
    </rPh>
    <rPh sb="9" eb="10">
      <t>ム</t>
    </rPh>
    <rPh sb="11" eb="14">
      <t>ジョウホウシ</t>
    </rPh>
    <rPh sb="20" eb="23">
      <t>ジョウホウシ</t>
    </rPh>
    <rPh sb="25" eb="27">
      <t>ハッコウ</t>
    </rPh>
    <rPh sb="29" eb="31">
      <t>シナイ</t>
    </rPh>
    <rPh sb="32" eb="34">
      <t>リヨウ</t>
    </rPh>
    <rPh sb="37" eb="39">
      <t>イドウ</t>
    </rPh>
    <rPh sb="45" eb="47">
      <t>カイモノ</t>
    </rPh>
    <rPh sb="48" eb="50">
      <t>ジタク</t>
    </rPh>
    <rPh sb="51" eb="53">
      <t>ハイソウ</t>
    </rPh>
    <rPh sb="60" eb="62">
      <t>タクハイ</t>
    </rPh>
    <rPh sb="67" eb="69">
      <t>ハイショク</t>
    </rPh>
    <rPh sb="73" eb="74">
      <t>トウ</t>
    </rPh>
    <rPh sb="75" eb="77">
      <t>ジョウホウ</t>
    </rPh>
    <rPh sb="82" eb="84">
      <t>ジョウホウ</t>
    </rPh>
    <rPh sb="84" eb="86">
      <t>テイキョウ</t>
    </rPh>
    <rPh sb="87" eb="88">
      <t>オコナ</t>
    </rPh>
    <phoneticPr fontId="5"/>
  </si>
  <si>
    <t>https://www.city.isehara.kanagawa.jp/docs/2018101600041/</t>
    <phoneticPr fontId="1"/>
  </si>
  <si>
    <t>海老名市</t>
    <rPh sb="0" eb="4">
      <t>エビナシ</t>
    </rPh>
    <phoneticPr fontId="1"/>
  </si>
  <si>
    <t>海老名市移動販売等車両燃料補助金</t>
  </si>
  <si>
    <t>　身近な商店の減少や高齢化等により、日常生活に必要な食料品等の買い物が困難な市内地域において移動販売等を実施する事業者のスタートアップを支援し、安定的な事業の継続を図るため、移動販売等車両の燃料に係る経費に対し、補助金を交付するもの</t>
  </si>
  <si>
    <t>https://www.city.ebina.kanagawa.jp/guide/kyodo/hojo/1003514.html（海老名市ホームページ内「団体への補助制度について」）</t>
    <phoneticPr fontId="1"/>
  </si>
  <si>
    <t>商工課
(046)235-4843</t>
    <rPh sb="0" eb="2">
      <t>ショウコウ</t>
    </rPh>
    <rPh sb="2" eb="3">
      <t>カ</t>
    </rPh>
    <phoneticPr fontId="1"/>
  </si>
  <si>
    <t>海老名市高齢者等移動支援事業</t>
    <phoneticPr fontId="1"/>
  </si>
  <si>
    <t>高齢者等移動支援事業</t>
    <rPh sb="0" eb="3">
      <t>コウレイシャ</t>
    </rPh>
    <rPh sb="3" eb="4">
      <t>トウ</t>
    </rPh>
    <rPh sb="4" eb="8">
      <t>イドウシエン</t>
    </rPh>
    <rPh sb="8" eb="10">
      <t>ジギョウ</t>
    </rPh>
    <phoneticPr fontId="1"/>
  </si>
  <si>
    <t>高齢者等移動支援を行っている市内NPO法人、福祉有償運送実施団体、地域ボランティアに対し補助金を支払うもの。</t>
    <rPh sb="0" eb="3">
      <t>コウレイシャ</t>
    </rPh>
    <rPh sb="3" eb="4">
      <t>トウ</t>
    </rPh>
    <rPh sb="4" eb="8">
      <t>イドウシエン</t>
    </rPh>
    <rPh sb="9" eb="10">
      <t>オコナ</t>
    </rPh>
    <rPh sb="14" eb="16">
      <t>シナイ</t>
    </rPh>
    <rPh sb="19" eb="21">
      <t>ホウジン</t>
    </rPh>
    <rPh sb="22" eb="24">
      <t>フクシ</t>
    </rPh>
    <rPh sb="24" eb="26">
      <t>ユウショウ</t>
    </rPh>
    <rPh sb="26" eb="28">
      <t>ウンソウ</t>
    </rPh>
    <rPh sb="28" eb="30">
      <t>ジッシ</t>
    </rPh>
    <rPh sb="30" eb="32">
      <t>ダンタイ</t>
    </rPh>
    <rPh sb="33" eb="35">
      <t>チイキ</t>
    </rPh>
    <rPh sb="42" eb="43">
      <t>タイ</t>
    </rPh>
    <rPh sb="44" eb="47">
      <t>ホジョキン</t>
    </rPh>
    <rPh sb="48" eb="50">
      <t>シハラ</t>
    </rPh>
    <phoneticPr fontId="1"/>
  </si>
  <si>
    <t>NPO法人、福祉有償運送実施団体、地域ボランティア</t>
    <rPh sb="3" eb="5">
      <t>ホウジン</t>
    </rPh>
    <rPh sb="6" eb="8">
      <t>フクシ</t>
    </rPh>
    <rPh sb="8" eb="10">
      <t>ユウショウ</t>
    </rPh>
    <rPh sb="10" eb="12">
      <t>ウンソウ</t>
    </rPh>
    <rPh sb="12" eb="14">
      <t>ジッシ</t>
    </rPh>
    <rPh sb="14" eb="16">
      <t>ダンタイ</t>
    </rPh>
    <rPh sb="17" eb="19">
      <t>チイキ</t>
    </rPh>
    <phoneticPr fontId="1"/>
  </si>
  <si>
    <t>福祉政策課
(046)235-4820</t>
    <rPh sb="0" eb="5">
      <t>フクシセイサクカ</t>
    </rPh>
    <phoneticPr fontId="1"/>
  </si>
  <si>
    <t>海老名市福祉タクシー利用助成事業</t>
    <rPh sb="14" eb="16">
      <t>ジギョウ</t>
    </rPh>
    <phoneticPr fontId="3"/>
  </si>
  <si>
    <t>在宅の重度障害者がタクシーを利用する場合に、その利用料金の一部を助成することにより、重度障害者の社会参加及び生活圏の拡大を促進し、もって福祉の増進を図ることを目的とする。</t>
    <phoneticPr fontId="1"/>
  </si>
  <si>
    <t xml:space="preserve">https://www.city.ebina.kanagawa.jp/index.html
</t>
    <phoneticPr fontId="1"/>
  </si>
  <si>
    <t>障がい福祉課
(046)235-4813</t>
    <rPh sb="0" eb="1">
      <t>ショウ</t>
    </rPh>
    <rPh sb="3" eb="6">
      <t>フクシカ</t>
    </rPh>
    <phoneticPr fontId="3"/>
  </si>
  <si>
    <t>訪問型サービスＡ</t>
    <rPh sb="0" eb="3">
      <t>ホウモンガタ</t>
    </rPh>
    <phoneticPr fontId="1"/>
  </si>
  <si>
    <t>有資格者及び市の研修を修了した者が、日常生活に対する援助を行うサービス
具体例）買い物代行、掃除、洗濯、調理</t>
    <rPh sb="36" eb="39">
      <t>グタイレイ</t>
    </rPh>
    <rPh sb="40" eb="41">
      <t>カ</t>
    </rPh>
    <rPh sb="42" eb="43">
      <t>モノ</t>
    </rPh>
    <rPh sb="43" eb="45">
      <t>ダイコウ</t>
    </rPh>
    <rPh sb="46" eb="48">
      <t>ソウジ</t>
    </rPh>
    <rPh sb="49" eb="51">
      <t>センタク</t>
    </rPh>
    <rPh sb="52" eb="54">
      <t>チョウリ</t>
    </rPh>
    <phoneticPr fontId="1"/>
  </si>
  <si>
    <t>https://www.city.ebina.kanagawa.jp/guide/shogaisha/kaigo/1007613/1007230.html</t>
    <phoneticPr fontId="1"/>
  </si>
  <si>
    <t>海老名市
保健福祉部地域包括ケア推進課
高齢者支援係
(046)235-4950(直通)</t>
    <rPh sb="0" eb="4">
      <t>エビナシ</t>
    </rPh>
    <rPh sb="5" eb="14">
      <t>ホケンフクシブチイキホウカツ</t>
    </rPh>
    <rPh sb="16" eb="19">
      <t>スイシンカ</t>
    </rPh>
    <rPh sb="20" eb="25">
      <t>コウレイシャシエン</t>
    </rPh>
    <rPh sb="25" eb="26">
      <t>カカリ</t>
    </rPh>
    <rPh sb="41" eb="43">
      <t>チョクツウ</t>
    </rPh>
    <phoneticPr fontId="1"/>
  </si>
  <si>
    <t>座間市</t>
  </si>
  <si>
    <t>座間市在宅重度障害者福祉タクシー等助成事業</t>
  </si>
  <si>
    <t>福祉タクシー（自動車燃料給油）利用券交付</t>
  </si>
  <si>
    <t>在宅の重度障がい者がタクシーを利用する際、その費用の一部としてタクシー券を交付することにより、障害者の社会参加を促進し、外出の支援を目的とする。</t>
  </si>
  <si>
    <t xml:space="preserve">https://www.city.zama.kanagawa.jp/fukushi/shogai/josei/1002879.html
</t>
    <phoneticPr fontId="1"/>
  </si>
  <si>
    <t>障がい福祉課
(046)252-7978</t>
    <phoneticPr fontId="1"/>
  </si>
  <si>
    <t>南足柄市</t>
    <rPh sb="0" eb="4">
      <t>ミナミアシガラシ</t>
    </rPh>
    <phoneticPr fontId="1"/>
  </si>
  <si>
    <t>おたがいさまネット南足柄</t>
    <rPh sb="9" eb="12">
      <t>ミナミアシガラ</t>
    </rPh>
    <phoneticPr fontId="1"/>
  </si>
  <si>
    <t>買い物支援、ゴミ出し支援、その他生活支援</t>
    <rPh sb="0" eb="1">
      <t>カ</t>
    </rPh>
    <rPh sb="2" eb="3">
      <t>モノ</t>
    </rPh>
    <rPh sb="3" eb="5">
      <t>シエン</t>
    </rPh>
    <rPh sb="8" eb="9">
      <t>ダ</t>
    </rPh>
    <rPh sb="10" eb="12">
      <t>シエン</t>
    </rPh>
    <rPh sb="15" eb="16">
      <t>ホカ</t>
    </rPh>
    <rPh sb="16" eb="18">
      <t>セイカツ</t>
    </rPh>
    <rPh sb="18" eb="20">
      <t>シエン</t>
    </rPh>
    <phoneticPr fontId="1"/>
  </si>
  <si>
    <t>住民の有志が立ち上げた住民同士の助け合いの組織による有償ボランティア活動で、買い物支援を含む生活の困りごとのサポートを行う。</t>
    <phoneticPr fontId="1"/>
  </si>
  <si>
    <t>南足柄市
社会福祉協議会
(0465)72-2299</t>
    <phoneticPr fontId="1"/>
  </si>
  <si>
    <t>予約型乗合タクシー運行業務委託</t>
    <rPh sb="0" eb="3">
      <t>ヨヤクガタ</t>
    </rPh>
    <rPh sb="3" eb="5">
      <t>ノリアイ</t>
    </rPh>
    <rPh sb="9" eb="11">
      <t>ウンコウ</t>
    </rPh>
    <rPh sb="11" eb="13">
      <t>ギョウム</t>
    </rPh>
    <rPh sb="13" eb="15">
      <t>イタク</t>
    </rPh>
    <phoneticPr fontId="1"/>
  </si>
  <si>
    <t>予約型乗合タクシーの運行</t>
    <rPh sb="0" eb="3">
      <t>ヨヤクガタ</t>
    </rPh>
    <rPh sb="3" eb="5">
      <t>ノリアイ</t>
    </rPh>
    <rPh sb="10" eb="12">
      <t>ウンコウ</t>
    </rPh>
    <phoneticPr fontId="1"/>
  </si>
  <si>
    <t>路線バス退出後の通勤・通学等の代替交通手段のほか、高齢者等の移動制約者の移動手段の確保を目的として、市民の日常生活における移動手段の補完するため、予約型乗合タクシー（デマンドタクシー）の運行を市からタクシー事業者に業務委託して実施している。</t>
    <phoneticPr fontId="1"/>
  </si>
  <si>
    <t>①三竹・グリーンヒル地区予約型乗合タクシーについて
https://www.city.minamiashigara.kanagawa.jp/machi/seisaku/koukyo_koutuu/p07000.html
②南足柄地区（狩野）における予約型乗合タクシー「おでかけ号」の実証運行を実施しています。
https://www.city.minamiashigara.kanagawa.jp/machi/seisaku/koukyo_koutuu/p07021.html
③岡本地区（板屋窪・日向山下・駒形新宿）における予約型乗合タクシー「おでかけ号」の実証運行を実施しています。
https://www.city.minamiashigara.kanagawa.jp/machi/seisaku/koukyo_koutuu/p07022.html
④予約型乗合タクシー「おでかけ号・福沢」について
https://www.city.minamiashigara.kanagawa.jp/machi/seisaku/koukyo_koutuu/p06097.html</t>
    <phoneticPr fontId="1"/>
  </si>
  <si>
    <t>企画部企画課
(0465)73-8001</t>
    <rPh sb="0" eb="2">
      <t>キカク</t>
    </rPh>
    <rPh sb="2" eb="3">
      <t>ブ</t>
    </rPh>
    <rPh sb="3" eb="5">
      <t>キカク</t>
    </rPh>
    <rPh sb="5" eb="6">
      <t>カ</t>
    </rPh>
    <phoneticPr fontId="1"/>
  </si>
  <si>
    <t>よいしょ君の便利帖</t>
    <phoneticPr fontId="1"/>
  </si>
  <si>
    <t>高齢者向けの弁当業者やタクシー業者などの地域資源情報をまとめた情報誌「よいしょ君の便利帖」の発行・更新を行う。</t>
    <phoneticPr fontId="1"/>
  </si>
  <si>
    <t>https://www.city.minamiashigara.kanagawa.jp/kurashi/fukushi/kaigo/p05172.html</t>
    <phoneticPr fontId="1"/>
  </si>
  <si>
    <t>綾瀬市</t>
  </si>
  <si>
    <t>移動支援事業（個別支援型）</t>
  </si>
  <si>
    <t>外出支援</t>
    <rPh sb="0" eb="2">
      <t>ガイシュツ</t>
    </rPh>
    <rPh sb="2" eb="4">
      <t>シエン</t>
    </rPh>
    <phoneticPr fontId="1"/>
  </si>
  <si>
    <t>視覚障害児者や肢体不自由1級所持者で両上下肢の機能障害及びこれに準ずる者、知的障害児者、精神障害児者及び精神通院支給決定者にガイドヘルパーが同行し、外出の際の支援を行い、公的機関に行く場合の他に生活必需品の買い物やレクリエーション、映画鑑賞などの社会参加のための余暇的外出をするときに活用できる。</t>
    <phoneticPr fontId="1"/>
  </si>
  <si>
    <t>福祉部
障がい福祉課
障がい福祉担当
(0467)70-5623</t>
    <rPh sb="4" eb="5">
      <t>ショウ</t>
    </rPh>
    <rPh sb="7" eb="9">
      <t>フクシ</t>
    </rPh>
    <rPh sb="9" eb="10">
      <t>カ</t>
    </rPh>
    <rPh sb="11" eb="12">
      <t>ショウ</t>
    </rPh>
    <rPh sb="14" eb="16">
      <t>フクシ</t>
    </rPh>
    <rPh sb="16" eb="18">
      <t>タントウ</t>
    </rPh>
    <phoneticPr fontId="1"/>
  </si>
  <si>
    <t>意思疎通支援（手話通訳者及び要約筆記者派遣）</t>
    <rPh sb="12" eb="13">
      <t>オヨ</t>
    </rPh>
    <rPh sb="14" eb="16">
      <t>ヨウヤク</t>
    </rPh>
    <rPh sb="16" eb="18">
      <t>ヒッキ</t>
    </rPh>
    <rPh sb="18" eb="19">
      <t>シャ</t>
    </rPh>
    <phoneticPr fontId="1"/>
  </si>
  <si>
    <t>聴覚障害や音声機能、言語機能またはそしゃく機能障害の身体障害者手帳をお持ちで手話通訳、要約筆記を必要とされる方が公的機関、医療機関に行く場合の他に日常生活または社会活動に参加するうえで必要な場合や生活必需品を買うときに活用できる。</t>
    <rPh sb="98" eb="100">
      <t>セイカツ</t>
    </rPh>
    <rPh sb="100" eb="103">
      <t>ヒツジュヒン</t>
    </rPh>
    <rPh sb="104" eb="105">
      <t>カ</t>
    </rPh>
    <rPh sb="109" eb="111">
      <t>カツヨウ</t>
    </rPh>
    <phoneticPr fontId="1"/>
  </si>
  <si>
    <t>市の登録手話通訳者及び要約筆記者</t>
    <phoneticPr fontId="1"/>
  </si>
  <si>
    <t>綾瀬市タクシー運賃及び自動車燃料費助成事業</t>
    <rPh sb="0" eb="3">
      <t>アヤセシ</t>
    </rPh>
    <rPh sb="7" eb="9">
      <t>ウンチン</t>
    </rPh>
    <rPh sb="9" eb="10">
      <t>オヨ</t>
    </rPh>
    <rPh sb="11" eb="14">
      <t>ジドウシャ</t>
    </rPh>
    <rPh sb="14" eb="17">
      <t>ネンリョウヒ</t>
    </rPh>
    <rPh sb="17" eb="19">
      <t>ジョセイ</t>
    </rPh>
    <rPh sb="19" eb="21">
      <t>ジギョウ</t>
    </rPh>
    <phoneticPr fontId="1"/>
  </si>
  <si>
    <t>電車、バス等の交通機関を利用することが困難な障害者が移動のため、タクシー又は自動車（原付含む）を利用する場合に、一人につき年間２万円を限度にタクシー運賃又は自動車燃料費を助成をし、障害者の日常生活の利便と生活圏の拡大を図ることが目的です。</t>
    <phoneticPr fontId="1"/>
  </si>
  <si>
    <t>綾瀬市</t>
    <rPh sb="0" eb="3">
      <t>アヤセシ</t>
    </rPh>
    <phoneticPr fontId="2"/>
  </si>
  <si>
    <t>綾瀬市住民参加型移動支援事業補助金</t>
    <rPh sb="3" eb="5">
      <t>ジュウミン</t>
    </rPh>
    <rPh sb="5" eb="8">
      <t>サンカガタ</t>
    </rPh>
    <rPh sb="8" eb="10">
      <t>イドウ</t>
    </rPh>
    <rPh sb="10" eb="12">
      <t>シエン</t>
    </rPh>
    <rPh sb="12" eb="14">
      <t>ジギョウ</t>
    </rPh>
    <phoneticPr fontId="2"/>
  </si>
  <si>
    <t>住民参加型移動支援事業</t>
    <rPh sb="0" eb="4">
      <t>ジュウミンサンカ</t>
    </rPh>
    <rPh sb="4" eb="5">
      <t>ガタ</t>
    </rPh>
    <rPh sb="5" eb="11">
      <t>イドウシエンジギョウ</t>
    </rPh>
    <phoneticPr fontId="1"/>
  </si>
  <si>
    <t>高齢者や障がい者等の買い物やサロン送迎等を住民相互の
助け合いにより実施する住民参加型移動支援事業の活動に要する経費に対し、補助金を交付する。</t>
    <rPh sb="47" eb="49">
      <t>ジギョウ</t>
    </rPh>
    <rPh sb="50" eb="52">
      <t>カツドウ</t>
    </rPh>
    <rPh sb="53" eb="54">
      <t>ヨウ</t>
    </rPh>
    <rPh sb="56" eb="58">
      <t>ケイヒ</t>
    </rPh>
    <rPh sb="59" eb="60">
      <t>タイ</t>
    </rPh>
    <rPh sb="62" eb="65">
      <t>ホジョキン</t>
    </rPh>
    <rPh sb="66" eb="68">
      <t>コウフ</t>
    </rPh>
    <phoneticPr fontId="1"/>
  </si>
  <si>
    <t>福祉部
福祉総務課
福祉・生活支援担当
(0467)70-5613</t>
    <phoneticPr fontId="1"/>
  </si>
  <si>
    <t>綾瀬市福祉有償運送事業補助金</t>
    <rPh sb="3" eb="5">
      <t>フクシ</t>
    </rPh>
    <rPh sb="5" eb="7">
      <t>ユウショウ</t>
    </rPh>
    <rPh sb="7" eb="9">
      <t>ウンソウ</t>
    </rPh>
    <rPh sb="9" eb="11">
      <t>ジギョウ</t>
    </rPh>
    <phoneticPr fontId="2"/>
  </si>
  <si>
    <t>福祉有償運送事業</t>
    <rPh sb="5" eb="7">
      <t>ジギョウ</t>
    </rPh>
    <phoneticPr fontId="1"/>
  </si>
  <si>
    <t>運送の区域及び事務所の位置が市内である特定非営利活動法人が実施する福祉有償運送事業に使用する車両に係る経費に対し、補助金を交付する。</t>
    <rPh sb="29" eb="31">
      <t>ジッシ</t>
    </rPh>
    <rPh sb="42" eb="44">
      <t>シヨウ</t>
    </rPh>
    <rPh sb="46" eb="48">
      <t>シャリョウ</t>
    </rPh>
    <rPh sb="49" eb="50">
      <t>カカ</t>
    </rPh>
    <rPh sb="51" eb="53">
      <t>ケイヒ</t>
    </rPh>
    <rPh sb="54" eb="55">
      <t>タイ</t>
    </rPh>
    <rPh sb="57" eb="60">
      <t>ホジョキン</t>
    </rPh>
    <rPh sb="61" eb="63">
      <t>コウフ</t>
    </rPh>
    <phoneticPr fontId="1"/>
  </si>
  <si>
    <t>葉山町</t>
    <rPh sb="0" eb="2">
      <t>ハヤマ</t>
    </rPh>
    <rPh sb="2" eb="3">
      <t>マチ</t>
    </rPh>
    <phoneticPr fontId="1"/>
  </si>
  <si>
    <t>高齢者等送迎サービス事業</t>
    <rPh sb="0" eb="3">
      <t>コウレイシャ</t>
    </rPh>
    <rPh sb="3" eb="4">
      <t>トウ</t>
    </rPh>
    <rPh sb="4" eb="6">
      <t>ソウゲイ</t>
    </rPh>
    <rPh sb="10" eb="12">
      <t>ジギョウ</t>
    </rPh>
    <phoneticPr fontId="1"/>
  </si>
  <si>
    <t>要介護1以上の者（所得を考慮）、重度障害者で公共交通機関の利用が困難な者を対象に、無料送迎による買い物支援を行う。送迎は福祉有償運送事業者に委託する。</t>
    <rPh sb="0" eb="3">
      <t>ヨウカイゴ</t>
    </rPh>
    <rPh sb="4" eb="6">
      <t>イジョウ</t>
    </rPh>
    <rPh sb="7" eb="8">
      <t>モノ</t>
    </rPh>
    <rPh sb="9" eb="11">
      <t>ショトク</t>
    </rPh>
    <rPh sb="12" eb="14">
      <t>コウリョ</t>
    </rPh>
    <rPh sb="16" eb="18">
      <t>ジュウド</t>
    </rPh>
    <rPh sb="18" eb="21">
      <t>ショウガイシャ</t>
    </rPh>
    <rPh sb="22" eb="24">
      <t>コウキョウ</t>
    </rPh>
    <rPh sb="24" eb="28">
      <t>コウツウキカン</t>
    </rPh>
    <rPh sb="29" eb="31">
      <t>リヨウ</t>
    </rPh>
    <rPh sb="32" eb="34">
      <t>コンナン</t>
    </rPh>
    <rPh sb="35" eb="36">
      <t>モノ</t>
    </rPh>
    <rPh sb="37" eb="39">
      <t>タイショウ</t>
    </rPh>
    <rPh sb="41" eb="45">
      <t>ムリョウソウゲイ</t>
    </rPh>
    <rPh sb="48" eb="49">
      <t>カ</t>
    </rPh>
    <rPh sb="50" eb="51">
      <t>モノ</t>
    </rPh>
    <rPh sb="51" eb="53">
      <t>シエン</t>
    </rPh>
    <rPh sb="54" eb="55">
      <t>オコナ</t>
    </rPh>
    <rPh sb="57" eb="59">
      <t>ソウゲイ</t>
    </rPh>
    <rPh sb="60" eb="62">
      <t>フクシ</t>
    </rPh>
    <rPh sb="62" eb="64">
      <t>ユウショウ</t>
    </rPh>
    <rPh sb="64" eb="66">
      <t>ウンソウ</t>
    </rPh>
    <rPh sb="66" eb="69">
      <t>ジギョウシャ</t>
    </rPh>
    <rPh sb="70" eb="72">
      <t>イタク</t>
    </rPh>
    <phoneticPr fontId="1"/>
  </si>
  <si>
    <t>福祉課
(046)876-1111</t>
    <rPh sb="0" eb="3">
      <t>フクシカ</t>
    </rPh>
    <phoneticPr fontId="1"/>
  </si>
  <si>
    <t>寒川町</t>
    <rPh sb="0" eb="3">
      <t>サムカワマチ</t>
    </rPh>
    <phoneticPr fontId="1"/>
  </si>
  <si>
    <t>福祉タクシー利用助成事業</t>
    <rPh sb="0" eb="2">
      <t>フクシ</t>
    </rPh>
    <rPh sb="6" eb="10">
      <t>リヨウジョセイ</t>
    </rPh>
    <rPh sb="10" eb="12">
      <t>ジギョウ</t>
    </rPh>
    <phoneticPr fontId="1"/>
  </si>
  <si>
    <t>在宅の重度心身障害者等に対し、福祉タクシーの運賃の一部を助成することにより、障害者等の社会参加及び生活圏の拡大を促進し、もって障害者福祉の増進を図ることを目的とする。
【対象者】(1)　身体障害者手帳：下肢障害1～2級(2)　身体障害者手帳：上肢障害1級(3)　身体障害者手帳：内部機能障害1級(4)　身体障害者手帳：体幹障害1～2級(5)　身体障害者手帳：視覚障害1～2級(6)　療育手帳：A1・A2をお持ちの方(7)　知能指数35以下の方(8)　特定疾病医療受給者証をお持ちの方
平成30年度より(1)　～（8）まで非課税世帯が対象。生活保護世帯、また、普通自動車税、軽自動車税の減免を受けている方は対象外。
【助成額】平成30年度より1月当たり4枚で、申請された月から年度末までの一括交付。年度内48枚まで。1回の利用は500円。ただし、初乗り料金が1,000円を超える場合は1,000円。</t>
    <phoneticPr fontId="1"/>
  </si>
  <si>
    <t xml:space="preserve">https://www.town.samukawa.kanagawa.jp/soshiki/fukushi/fukushi/shogaifukushi/info/iryoseido_josei/1361689210192.html
</t>
    <phoneticPr fontId="1"/>
  </si>
  <si>
    <t>健康福祉部
福祉課
(0467)74-1111
（内線145）</t>
    <rPh sb="6" eb="9">
      <t>フクシカ</t>
    </rPh>
    <rPh sb="25" eb="27">
      <t>ナイセン</t>
    </rPh>
    <phoneticPr fontId="1"/>
  </si>
  <si>
    <t>寒川町</t>
    <rPh sb="0" eb="2">
      <t>サムカワ</t>
    </rPh>
    <rPh sb="2" eb="3">
      <t>マチ</t>
    </rPh>
    <phoneticPr fontId="3"/>
  </si>
  <si>
    <t>寒川町介護予防・生活支援サービス事業</t>
    <rPh sb="0" eb="3">
      <t>サムカワマチ</t>
    </rPh>
    <rPh sb="3" eb="5">
      <t>カイゴ</t>
    </rPh>
    <rPh sb="5" eb="7">
      <t>ヨボウ</t>
    </rPh>
    <rPh sb="8" eb="10">
      <t>セイカツ</t>
    </rPh>
    <rPh sb="10" eb="12">
      <t>シエン</t>
    </rPh>
    <rPh sb="16" eb="18">
      <t>ジギョウ</t>
    </rPh>
    <phoneticPr fontId="3"/>
  </si>
  <si>
    <t>食事の支度が困難で、一人暮らしや高齢者のみの世帯の方を対象とする。自宅まで栄養バランスの取れた昼食を届けるとともに、安否確認を行う。</t>
    <phoneticPr fontId="1"/>
  </si>
  <si>
    <t>https://www.town.samukawa.kanagawa.jp/soshiki/fukushi/koreikaigo/koreifukushi/info/koureishsien/1361412466801.html</t>
    <phoneticPr fontId="1"/>
  </si>
  <si>
    <t>健康福祉部
高齢介護課
(0467)74-1111
（内線133）</t>
    <phoneticPr fontId="1"/>
  </si>
  <si>
    <t>大磯町</t>
    <rPh sb="0" eb="3">
      <t>オオイソマチ</t>
    </rPh>
    <phoneticPr fontId="3"/>
  </si>
  <si>
    <t>配食見守りサービス</t>
    <rPh sb="0" eb="2">
      <t>ハイショク</t>
    </rPh>
    <rPh sb="2" eb="4">
      <t>ミマモ</t>
    </rPh>
    <phoneticPr fontId="3"/>
  </si>
  <si>
    <t>家庭内において何らかの理由により食事の確保が困難で見守りが必要な高齢者に対し、お弁当を配達し、健康で自立した生活の助けとするとともに安否の確認をします。</t>
    <phoneticPr fontId="1"/>
  </si>
  <si>
    <t>http://www.town.oiso.kanagawa.jp/kenko/koureisyahukusi/1359098209939.html</t>
    <phoneticPr fontId="1"/>
  </si>
  <si>
    <t>福祉課高齢福祉係
(0463)61-4100
（内線302,315,316）</t>
    <rPh sb="24" eb="26">
      <t>ナイセン</t>
    </rPh>
    <phoneticPr fontId="1"/>
  </si>
  <si>
    <t>補助路線バスの運行</t>
    <rPh sb="0" eb="2">
      <t>ホジョ</t>
    </rPh>
    <rPh sb="2" eb="4">
      <t>ロセン</t>
    </rPh>
    <rPh sb="7" eb="9">
      <t>ウンコウ</t>
    </rPh>
    <phoneticPr fontId="1"/>
  </si>
  <si>
    <t>公共交通不便地域において、高齢者や子どもたちなどマイカーを利用できない方々を対象に補助路線バスを運行します。</t>
    <rPh sb="0" eb="2">
      <t>コウキョウ</t>
    </rPh>
    <rPh sb="2" eb="4">
      <t>コウツウ</t>
    </rPh>
    <rPh sb="4" eb="6">
      <t>フベン</t>
    </rPh>
    <rPh sb="6" eb="8">
      <t>チイキ</t>
    </rPh>
    <rPh sb="13" eb="16">
      <t>コウレイシャ</t>
    </rPh>
    <rPh sb="35" eb="37">
      <t>カタガタ</t>
    </rPh>
    <rPh sb="38" eb="40">
      <t>タイショウ</t>
    </rPh>
    <rPh sb="41" eb="43">
      <t>ホジョ</t>
    </rPh>
    <rPh sb="43" eb="45">
      <t>ロセン</t>
    </rPh>
    <rPh sb="48" eb="50">
      <t>ウンコウ</t>
    </rPh>
    <phoneticPr fontId="1"/>
  </si>
  <si>
    <t>https://www.town.oiso.kanagawa.jp/soshiki/toshikensetsubu/toshi/tanto/koukyoukoutuu/hojobasu/14580.html</t>
    <phoneticPr fontId="1"/>
  </si>
  <si>
    <t>都市計画課都市計画係
(0463)61-4100
（内線221,239,243)</t>
    <rPh sb="0" eb="2">
      <t>トシ</t>
    </rPh>
    <rPh sb="2" eb="4">
      <t>ケイカク</t>
    </rPh>
    <rPh sb="4" eb="5">
      <t>カ</t>
    </rPh>
    <rPh sb="5" eb="7">
      <t>トシ</t>
    </rPh>
    <rPh sb="7" eb="9">
      <t>ケイカク</t>
    </rPh>
    <rPh sb="9" eb="10">
      <t>カカリ</t>
    </rPh>
    <rPh sb="26" eb="28">
      <t>ナイセン</t>
    </rPh>
    <phoneticPr fontId="1"/>
  </si>
  <si>
    <t>大磯町</t>
    <rPh sb="0" eb="3">
      <t>オオイソマチ</t>
    </rPh>
    <phoneticPr fontId="1"/>
  </si>
  <si>
    <t>西小磯東区の一部地域において利用できる地域、目的地を限定した予約制の乗り物です。決められた乗降場所、時刻表により、予約のあった乗降場所間を運行します。</t>
    <rPh sb="14" eb="16">
      <t>リヨウ</t>
    </rPh>
    <phoneticPr fontId="1"/>
  </si>
  <si>
    <t>https://www.town.oiso.kanagawa.jp/soshiki/toshikensetsubu/toshi/tanto/koukyoukoutuu/1458089694298.html</t>
    <phoneticPr fontId="1"/>
  </si>
  <si>
    <t>都市計画課
都市計画係
(0463)61-4100
（内線221,239,243)</t>
    <rPh sb="0" eb="2">
      <t>トシ</t>
    </rPh>
    <rPh sb="2" eb="4">
      <t>ケイカク</t>
    </rPh>
    <rPh sb="4" eb="5">
      <t>カ</t>
    </rPh>
    <rPh sb="6" eb="8">
      <t>トシ</t>
    </rPh>
    <rPh sb="8" eb="10">
      <t>ケイカク</t>
    </rPh>
    <rPh sb="10" eb="11">
      <t>カカリ</t>
    </rPh>
    <rPh sb="27" eb="29">
      <t>ナイセン</t>
    </rPh>
    <phoneticPr fontId="1"/>
  </si>
  <si>
    <t>二宮町</t>
    <rPh sb="0" eb="3">
      <t>ニノミヤマチ</t>
    </rPh>
    <phoneticPr fontId="3"/>
  </si>
  <si>
    <t>要介護（要支援）高齢者移送サービス</t>
    <phoneticPr fontId="3"/>
  </si>
  <si>
    <t xml:space="preserve"> 要介護高齢者で下肢筋力の低下等により、１人で外出が出来ない方に、500円のタクシー助成券(最大48枚)を交付する。</t>
    <rPh sb="46" eb="48">
      <t>サイダイ</t>
    </rPh>
    <rPh sb="50" eb="51">
      <t>マイ</t>
    </rPh>
    <phoneticPr fontId="3"/>
  </si>
  <si>
    <t>タクシー、バス事業者等,</t>
    <phoneticPr fontId="3"/>
  </si>
  <si>
    <t>https://www.town.ninomiya.kanagawa.jp/0000000264.html</t>
    <phoneticPr fontId="1"/>
  </si>
  <si>
    <t>高齢介護課
(0463)75-9542</t>
    <phoneticPr fontId="1"/>
  </si>
  <si>
    <t>高齢者移動支援事業（試行）</t>
    <rPh sb="0" eb="3">
      <t>コウレイシャ</t>
    </rPh>
    <rPh sb="3" eb="9">
      <t>イドウシエンジギョウ</t>
    </rPh>
    <rPh sb="10" eb="12">
      <t>シコウ</t>
    </rPh>
    <phoneticPr fontId="1"/>
  </si>
  <si>
    <t>他のタクシー利用助成を受けていない高齢者の方（対象要件あり）を対象に500円のタクシー助成券（最大48枚）を交付する</t>
    <rPh sb="0" eb="1">
      <t>タ</t>
    </rPh>
    <rPh sb="6" eb="10">
      <t>リヨウジョセイ</t>
    </rPh>
    <rPh sb="11" eb="12">
      <t>ウ</t>
    </rPh>
    <rPh sb="17" eb="20">
      <t>コウレイシャ</t>
    </rPh>
    <rPh sb="21" eb="22">
      <t>カタ</t>
    </rPh>
    <rPh sb="23" eb="27">
      <t>タイショウヨウケン</t>
    </rPh>
    <rPh sb="31" eb="33">
      <t>タイショウ</t>
    </rPh>
    <rPh sb="37" eb="38">
      <t>エン</t>
    </rPh>
    <rPh sb="43" eb="46">
      <t>ジョセイケン</t>
    </rPh>
    <rPh sb="47" eb="49">
      <t>サイダイ</t>
    </rPh>
    <rPh sb="51" eb="52">
      <t>マイ</t>
    </rPh>
    <rPh sb="54" eb="56">
      <t>コウフ</t>
    </rPh>
    <phoneticPr fontId="1"/>
  </si>
  <si>
    <t>https://www.town.ninomiya.kanagawa.jp/0000002401.html</t>
    <phoneticPr fontId="1"/>
  </si>
  <si>
    <t>在宅障害者タクシー利用助成券</t>
    <phoneticPr fontId="1"/>
  </si>
  <si>
    <t>障がい者(対象要件あり)に対して、1枚につき500円を上限とし、外出時のタクシー利用料金の助成する。</t>
    <phoneticPr fontId="1"/>
  </si>
  <si>
    <t>https://www.town.ninomiya.kanagawa.jp/0000000207.html</t>
    <phoneticPr fontId="1"/>
  </si>
  <si>
    <t>福祉保険課
(0463)75-9289</t>
    <phoneticPr fontId="1"/>
  </si>
  <si>
    <t>神奈川県</t>
    <rPh sb="0" eb="3">
      <t>カナガワケン</t>
    </rPh>
    <phoneticPr fontId="1"/>
  </si>
  <si>
    <t>中井町</t>
    <rPh sb="0" eb="2">
      <t>ナカイマチ</t>
    </rPh>
    <phoneticPr fontId="1"/>
  </si>
  <si>
    <t>中井町オンデマンドバス実証運行事業</t>
    <rPh sb="10" eb="14">
      <t>ジッショウウンコウ</t>
    </rPh>
    <rPh sb="14" eb="16">
      <t>ジギョウ</t>
    </rPh>
    <phoneticPr fontId="5"/>
  </si>
  <si>
    <t>町が委託運営している事業であり、交通空白地域や、高齢者等の交通弱者（買い物弱者）の移動手段の確保など、町民の日常的な生活の交通手段を補完するため、予約式のオンデマンドバスを運行。</t>
    <rPh sb="1" eb="5">
      <t>イタクウンエイ</t>
    </rPh>
    <rPh sb="9" eb="11">
      <t>ジギョウ</t>
    </rPh>
    <rPh sb="15" eb="19">
      <t>コウツウクウハク</t>
    </rPh>
    <rPh sb="19" eb="21">
      <t>チイキ</t>
    </rPh>
    <rPh sb="23" eb="26">
      <t>コウレイシャ</t>
    </rPh>
    <rPh sb="26" eb="27">
      <t>トウ</t>
    </rPh>
    <rPh sb="28" eb="32">
      <t>コウツウジャクシャ</t>
    </rPh>
    <rPh sb="33" eb="34">
      <t>カ</t>
    </rPh>
    <rPh sb="35" eb="38">
      <t>モノジャクシャ</t>
    </rPh>
    <rPh sb="40" eb="44">
      <t>イドウシュダン</t>
    </rPh>
    <rPh sb="45" eb="47">
      <t>カクホ</t>
    </rPh>
    <rPh sb="50" eb="52">
      <t>チョウミン</t>
    </rPh>
    <rPh sb="53" eb="55">
      <t>ニチジョウ</t>
    </rPh>
    <rPh sb="55" eb="56">
      <t>テキ</t>
    </rPh>
    <rPh sb="57" eb="59">
      <t>セイカツ</t>
    </rPh>
    <rPh sb="60" eb="64">
      <t>コウツウシュダン</t>
    </rPh>
    <rPh sb="65" eb="67">
      <t>ホカン</t>
    </rPh>
    <rPh sb="72" eb="75">
      <t>ヨヤクシキ</t>
    </rPh>
    <rPh sb="85" eb="87">
      <t>ウンコウ</t>
    </rPh>
    <phoneticPr fontId="1"/>
  </si>
  <si>
    <t>https://www.town.nakai.kanagawa.jp/kurashi_tetsuzuki/doro_kotsu/1044.html</t>
    <phoneticPr fontId="1"/>
  </si>
  <si>
    <t>企画課
(0465)81-1112</t>
    <rPh sb="0" eb="1">
      <t>カ</t>
    </rPh>
    <phoneticPr fontId="1"/>
  </si>
  <si>
    <t>中井町</t>
    <rPh sb="0" eb="3">
      <t>ナカイマチ</t>
    </rPh>
    <phoneticPr fontId="3"/>
  </si>
  <si>
    <t>福祉有償運送しらさぎ送迎サービス</t>
    <rPh sb="0" eb="2">
      <t>フクシ</t>
    </rPh>
    <rPh sb="2" eb="4">
      <t>ユウショウ</t>
    </rPh>
    <rPh sb="4" eb="6">
      <t>ウンソウ</t>
    </rPh>
    <rPh sb="10" eb="12">
      <t>ソウゲイ</t>
    </rPh>
    <phoneticPr fontId="3"/>
  </si>
  <si>
    <t>社会福祉協議会が実施する要支援者、要介護者、身体障がい児者、精神障害などのさまざまな障がい等の理由で電車やバスなどの公共交通機関を1人で利用出来ない人に対して、通院や買物等の外出の手助けとして、福祉車両などを利用して有償による福祉移送サービス事業に対する補助金。</t>
    <phoneticPr fontId="3"/>
  </si>
  <si>
    <t>http://www.nakai-shakyo.or.jp/</t>
    <phoneticPr fontId="1"/>
  </si>
  <si>
    <t>福祉課
(0465)81-5548</t>
    <phoneticPr fontId="1"/>
  </si>
  <si>
    <t>中井町重度障害者等タクシー券助成事業</t>
    <phoneticPr fontId="5"/>
  </si>
  <si>
    <t>扶助費、印刷製本費</t>
    <rPh sb="0" eb="3">
      <t>フジョヒ</t>
    </rPh>
    <rPh sb="4" eb="6">
      <t>インサツ</t>
    </rPh>
    <rPh sb="6" eb="8">
      <t>セイホン</t>
    </rPh>
    <rPh sb="8" eb="9">
      <t>ヒ</t>
    </rPh>
    <phoneticPr fontId="1"/>
  </si>
  <si>
    <t>在宅重度障害者等に対し、社会活動への参加を促進するとともに通院及び日常生活の利便に供するため、タクシーを利用した場合において、運賃の一部を助成する。
なお、配布枚数は年間24枚（人工透析の対象者は72枚）を限度。</t>
    <phoneticPr fontId="42"/>
  </si>
  <si>
    <t>https://www.town.nakai.kanagawa.jp/soshiki/fukushikafukushihan/shogaifukushi/479.html</t>
    <phoneticPr fontId="1"/>
  </si>
  <si>
    <t>大井町</t>
    <rPh sb="0" eb="3">
      <t>オオイマチ</t>
    </rPh>
    <phoneticPr fontId="1"/>
  </si>
  <si>
    <t>おおいゆめバスシルバーパス交付事業</t>
    <rPh sb="13" eb="17">
      <t>コウフジギョウ</t>
    </rPh>
    <phoneticPr fontId="1"/>
  </si>
  <si>
    <t>高齢者の移動支援として、75歳以上の町民を対象に大井町内を巡回する「おおいゆめバス」の無料乗車証を申請に基づき、交付する。</t>
    <rPh sb="0" eb="3">
      <t>コウレイシャ</t>
    </rPh>
    <rPh sb="4" eb="6">
      <t>イドウ</t>
    </rPh>
    <rPh sb="6" eb="8">
      <t>シエン</t>
    </rPh>
    <rPh sb="14" eb="15">
      <t>サイ</t>
    </rPh>
    <rPh sb="15" eb="17">
      <t>イジョウ</t>
    </rPh>
    <rPh sb="18" eb="20">
      <t>チョウミン</t>
    </rPh>
    <rPh sb="21" eb="23">
      <t>タイショウ</t>
    </rPh>
    <rPh sb="24" eb="28">
      <t>オオイチョウナイ</t>
    </rPh>
    <rPh sb="29" eb="31">
      <t>ジュンカイ</t>
    </rPh>
    <rPh sb="43" eb="45">
      <t>ムリョウ</t>
    </rPh>
    <rPh sb="45" eb="48">
      <t>ジョウシャショウ</t>
    </rPh>
    <rPh sb="49" eb="51">
      <t>シンセイ</t>
    </rPh>
    <rPh sb="52" eb="53">
      <t>モト</t>
    </rPh>
    <rPh sb="56" eb="58">
      <t>コウフ</t>
    </rPh>
    <phoneticPr fontId="1"/>
  </si>
  <si>
    <t>https://www.town.oi.kanagawa.jp/soshiki/7/r60401silverpass.html</t>
    <phoneticPr fontId="1"/>
  </si>
  <si>
    <t>福祉課
(0465)83-8024</t>
    <rPh sb="0" eb="3">
      <t>フクシカ</t>
    </rPh>
    <phoneticPr fontId="1"/>
  </si>
  <si>
    <t>大井町在宅重度障害者福祉タクシー利用助成及び自動車燃料費助成事業</t>
    <phoneticPr fontId="1"/>
  </si>
  <si>
    <t>在宅重度障がい者を対象にタクシー券（初乗り運賃程度）、ガソリン券（１枚：1,200円）を申請に基づき交付する。
タクシー券：年間24枚まで（人工透析の方は36枚）
燃料費助成：年間12枚まで　　　　　　</t>
    <rPh sb="0" eb="2">
      <t>ザイタク</t>
    </rPh>
    <rPh sb="2" eb="4">
      <t>ジュウド</t>
    </rPh>
    <rPh sb="4" eb="5">
      <t>ショウ</t>
    </rPh>
    <rPh sb="7" eb="8">
      <t>シャ</t>
    </rPh>
    <rPh sb="9" eb="11">
      <t>タイショウ</t>
    </rPh>
    <rPh sb="16" eb="17">
      <t>ケン</t>
    </rPh>
    <rPh sb="18" eb="20">
      <t>ハツノ</t>
    </rPh>
    <rPh sb="21" eb="25">
      <t>ウンチンテイド</t>
    </rPh>
    <rPh sb="31" eb="32">
      <t>ケン</t>
    </rPh>
    <rPh sb="34" eb="35">
      <t>マイ</t>
    </rPh>
    <rPh sb="41" eb="42">
      <t>エン</t>
    </rPh>
    <rPh sb="44" eb="46">
      <t>シンセイ</t>
    </rPh>
    <rPh sb="47" eb="48">
      <t>モト</t>
    </rPh>
    <rPh sb="50" eb="52">
      <t>コウフ</t>
    </rPh>
    <rPh sb="60" eb="61">
      <t>ケン</t>
    </rPh>
    <rPh sb="82" eb="85">
      <t>ネンリョウヒ</t>
    </rPh>
    <rPh sb="85" eb="87">
      <t>ジョセイ</t>
    </rPh>
    <rPh sb="88" eb="90">
      <t>ネンカン</t>
    </rPh>
    <rPh sb="92" eb="93">
      <t>マイ</t>
    </rPh>
    <phoneticPr fontId="1"/>
  </si>
  <si>
    <t>松田町</t>
  </si>
  <si>
    <t>主に買い物が困難な地域を中心に移動販売を行う事業者に対し、経費の一部を支援。（２台体制で運行）</t>
  </si>
  <si>
    <t>https://town.matsuda.kanagawa.jp/soshiki/9/kurumatsu-kun.html</t>
  </si>
  <si>
    <t>観光経済課
商工農林係
(0465)83-1228</t>
    <phoneticPr fontId="1"/>
  </si>
  <si>
    <t>山北町</t>
    <rPh sb="0" eb="3">
      <t>ヤマキタマチ</t>
    </rPh>
    <phoneticPr fontId="1"/>
  </si>
  <si>
    <t>移動支援サービス事業</t>
    <rPh sb="0" eb="2">
      <t>イドウ</t>
    </rPh>
    <rPh sb="2" eb="4">
      <t>シエン</t>
    </rPh>
    <rPh sb="8" eb="10">
      <t>ジギョウ</t>
    </rPh>
    <phoneticPr fontId="1"/>
  </si>
  <si>
    <t>外出の際に一般公共交通機関を利用することが困難である高齢者や障がい者を対象に送迎を行う。</t>
    <rPh sb="0" eb="2">
      <t>ガイシュツ</t>
    </rPh>
    <rPh sb="3" eb="4">
      <t>サイ</t>
    </rPh>
    <rPh sb="5" eb="7">
      <t>イッパン</t>
    </rPh>
    <rPh sb="7" eb="9">
      <t>コウキョウ</t>
    </rPh>
    <rPh sb="9" eb="11">
      <t>コウツウ</t>
    </rPh>
    <rPh sb="11" eb="13">
      <t>キカン</t>
    </rPh>
    <rPh sb="14" eb="16">
      <t>リヨウ</t>
    </rPh>
    <rPh sb="21" eb="23">
      <t>コンナン</t>
    </rPh>
    <rPh sb="26" eb="29">
      <t>コウレイシャ</t>
    </rPh>
    <rPh sb="30" eb="31">
      <t>ショウ</t>
    </rPh>
    <rPh sb="33" eb="34">
      <t>シャ</t>
    </rPh>
    <rPh sb="35" eb="37">
      <t>タイショウ</t>
    </rPh>
    <rPh sb="38" eb="40">
      <t>ソウゲイ</t>
    </rPh>
    <rPh sb="41" eb="42">
      <t>オコナ</t>
    </rPh>
    <phoneticPr fontId="1"/>
  </si>
  <si>
    <t>福祉課
福祉推進班
(0465)75-3644</t>
    <rPh sb="0" eb="3">
      <t>フクシカ</t>
    </rPh>
    <rPh sb="4" eb="6">
      <t>フクシ</t>
    </rPh>
    <rPh sb="6" eb="8">
      <t>スイシン</t>
    </rPh>
    <rPh sb="8" eb="9">
      <t>ハン</t>
    </rPh>
    <phoneticPr fontId="1"/>
  </si>
  <si>
    <t>高齢者福祉タクシー助成事業</t>
    <rPh sb="0" eb="3">
      <t>コウレイシャ</t>
    </rPh>
    <rPh sb="3" eb="5">
      <t>フクシ</t>
    </rPh>
    <rPh sb="9" eb="11">
      <t>ジョセイ</t>
    </rPh>
    <rPh sb="11" eb="13">
      <t>ジギョウ</t>
    </rPh>
    <phoneticPr fontId="1"/>
  </si>
  <si>
    <t>山間部にお住いの70歳以上の高齢者に対して外出を支援する目的でタクシー券を配布する。</t>
    <rPh sb="0" eb="3">
      <t>サンカンブ</t>
    </rPh>
    <rPh sb="5" eb="6">
      <t>ス</t>
    </rPh>
    <rPh sb="10" eb="11">
      <t>サイ</t>
    </rPh>
    <rPh sb="11" eb="13">
      <t>イジョウ</t>
    </rPh>
    <rPh sb="14" eb="17">
      <t>コウレイシャ</t>
    </rPh>
    <rPh sb="18" eb="19">
      <t>タイ</t>
    </rPh>
    <rPh sb="21" eb="23">
      <t>ガイシュツ</t>
    </rPh>
    <rPh sb="24" eb="26">
      <t>シエン</t>
    </rPh>
    <rPh sb="28" eb="30">
      <t>モクテキ</t>
    </rPh>
    <rPh sb="35" eb="36">
      <t>ケン</t>
    </rPh>
    <rPh sb="37" eb="39">
      <t>ハイフ</t>
    </rPh>
    <phoneticPr fontId="1"/>
  </si>
  <si>
    <t>タクシー・路線バス事業者</t>
    <rPh sb="5" eb="7">
      <t>ロセン</t>
    </rPh>
    <rPh sb="9" eb="12">
      <t>ジギョウシャ</t>
    </rPh>
    <phoneticPr fontId="1"/>
  </si>
  <si>
    <t>障がい者福祉タクシー助成事業</t>
    <rPh sb="0" eb="1">
      <t>ショウ</t>
    </rPh>
    <rPh sb="3" eb="4">
      <t>シャ</t>
    </rPh>
    <rPh sb="4" eb="6">
      <t>フクシ</t>
    </rPh>
    <rPh sb="10" eb="12">
      <t>ジョセイ</t>
    </rPh>
    <rPh sb="12" eb="14">
      <t>ジギョウ</t>
    </rPh>
    <phoneticPr fontId="1"/>
  </si>
  <si>
    <t>重度の障がいのある方の外出を支援する目的でタクシー券を配布する。</t>
    <rPh sb="0" eb="2">
      <t>ジュウド</t>
    </rPh>
    <rPh sb="3" eb="4">
      <t>ショウ</t>
    </rPh>
    <rPh sb="9" eb="10">
      <t>ホウ</t>
    </rPh>
    <rPh sb="11" eb="13">
      <t>ガイシュツ</t>
    </rPh>
    <rPh sb="14" eb="16">
      <t>シエン</t>
    </rPh>
    <rPh sb="18" eb="20">
      <t>モクテキ</t>
    </rPh>
    <rPh sb="25" eb="26">
      <t>ケン</t>
    </rPh>
    <rPh sb="27" eb="29">
      <t>ハイフ</t>
    </rPh>
    <phoneticPr fontId="1"/>
  </si>
  <si>
    <t>タクシー事業者</t>
    <rPh sb="4" eb="7">
      <t>ジギョウシャ</t>
    </rPh>
    <phoneticPr fontId="1"/>
  </si>
  <si>
    <t>循環バス回数券助成事業</t>
    <rPh sb="0" eb="2">
      <t>ジュンカン</t>
    </rPh>
    <rPh sb="4" eb="7">
      <t>カイスウケン</t>
    </rPh>
    <rPh sb="7" eb="9">
      <t>ジョセイ</t>
    </rPh>
    <rPh sb="9" eb="11">
      <t>ジギョウ</t>
    </rPh>
    <phoneticPr fontId="1"/>
  </si>
  <si>
    <t>循環バス運行地域にお住いの70歳以上の高齢者に対して、バス回数券を配布する。</t>
    <rPh sb="0" eb="2">
      <t>ジュンカン</t>
    </rPh>
    <rPh sb="4" eb="6">
      <t>ウンコウ</t>
    </rPh>
    <rPh sb="6" eb="8">
      <t>チイキ</t>
    </rPh>
    <rPh sb="10" eb="11">
      <t>スマ</t>
    </rPh>
    <rPh sb="15" eb="16">
      <t>サイ</t>
    </rPh>
    <rPh sb="16" eb="18">
      <t>イジョウ</t>
    </rPh>
    <rPh sb="19" eb="22">
      <t>コウレイシャ</t>
    </rPh>
    <rPh sb="23" eb="24">
      <t>タイ</t>
    </rPh>
    <rPh sb="29" eb="31">
      <t>カイスウ</t>
    </rPh>
    <rPh sb="31" eb="32">
      <t>ケン</t>
    </rPh>
    <rPh sb="33" eb="35">
      <t>ハイフ</t>
    </rPh>
    <phoneticPr fontId="1"/>
  </si>
  <si>
    <t>路線バス事業者</t>
    <rPh sb="0" eb="2">
      <t>ロセン</t>
    </rPh>
    <rPh sb="4" eb="7">
      <t>ジギョウシャ</t>
    </rPh>
    <phoneticPr fontId="1"/>
  </si>
  <si>
    <t>民間移動販売事業の開設支援</t>
    <rPh sb="0" eb="2">
      <t>ミンカン</t>
    </rPh>
    <rPh sb="2" eb="4">
      <t>イドウ</t>
    </rPh>
    <rPh sb="4" eb="6">
      <t>ハンバイ</t>
    </rPh>
    <rPh sb="6" eb="8">
      <t>ジギョウ</t>
    </rPh>
    <rPh sb="9" eb="11">
      <t>カイセツ</t>
    </rPh>
    <rPh sb="11" eb="13">
      <t>シエン</t>
    </rPh>
    <phoneticPr fontId="1"/>
  </si>
  <si>
    <t>買物不便地域における主に高齢者の買い物支援として、マックスバリュ東海株式会社による移動販売事業の開設に伴い、実施場所の選定や事業周知等において、町内自治会との連絡調整を行った。
移動販売事業の開設に伴い、マックスバリュ東海株式会社と町、町社会福祉協議会の３者による「高齢者の見守り活動に関する協定」を締結。</t>
    <rPh sb="0" eb="2">
      <t>カイモノ</t>
    </rPh>
    <rPh sb="2" eb="4">
      <t>フベン</t>
    </rPh>
    <rPh sb="4" eb="6">
      <t>チイキ</t>
    </rPh>
    <rPh sb="10" eb="11">
      <t>オモ</t>
    </rPh>
    <rPh sb="12" eb="14">
      <t>コウレイ</t>
    </rPh>
    <rPh sb="14" eb="15">
      <t>シャ</t>
    </rPh>
    <rPh sb="16" eb="17">
      <t>カ</t>
    </rPh>
    <rPh sb="18" eb="19">
      <t>モノ</t>
    </rPh>
    <rPh sb="19" eb="21">
      <t>シエン</t>
    </rPh>
    <rPh sb="32" eb="38">
      <t>トウカイカブシキガイシャ</t>
    </rPh>
    <rPh sb="41" eb="43">
      <t>イドウ</t>
    </rPh>
    <rPh sb="43" eb="45">
      <t>ハンバイ</t>
    </rPh>
    <rPh sb="45" eb="47">
      <t>ジギョウ</t>
    </rPh>
    <rPh sb="48" eb="50">
      <t>カイセツ</t>
    </rPh>
    <rPh sb="51" eb="52">
      <t>トモナ</t>
    </rPh>
    <rPh sb="54" eb="56">
      <t>ジッシ</t>
    </rPh>
    <rPh sb="56" eb="58">
      <t>バショ</t>
    </rPh>
    <rPh sb="59" eb="61">
      <t>センテイ</t>
    </rPh>
    <rPh sb="62" eb="64">
      <t>ジギョウ</t>
    </rPh>
    <rPh sb="64" eb="66">
      <t>シュウチ</t>
    </rPh>
    <rPh sb="66" eb="67">
      <t>ナド</t>
    </rPh>
    <rPh sb="72" eb="74">
      <t>チョウナイ</t>
    </rPh>
    <rPh sb="74" eb="77">
      <t>ジチカイ</t>
    </rPh>
    <rPh sb="76" eb="77">
      <t>カイ</t>
    </rPh>
    <rPh sb="79" eb="81">
      <t>レンラク</t>
    </rPh>
    <rPh sb="81" eb="83">
      <t>チョウセイ</t>
    </rPh>
    <rPh sb="84" eb="85">
      <t>オコナ</t>
    </rPh>
    <rPh sb="89" eb="91">
      <t>イドウ</t>
    </rPh>
    <rPh sb="91" eb="95">
      <t>ハンバイジギョウ</t>
    </rPh>
    <rPh sb="96" eb="98">
      <t>カイセツ</t>
    </rPh>
    <rPh sb="99" eb="100">
      <t>トモナ</t>
    </rPh>
    <rPh sb="109" eb="115">
      <t>トウカイカブシキガイシャ</t>
    </rPh>
    <rPh sb="116" eb="117">
      <t>マチ</t>
    </rPh>
    <rPh sb="118" eb="119">
      <t>マチ</t>
    </rPh>
    <rPh sb="119" eb="121">
      <t>シャカイ</t>
    </rPh>
    <rPh sb="133" eb="136">
      <t>コウレイシャ</t>
    </rPh>
    <rPh sb="137" eb="139">
      <t>ミマモ</t>
    </rPh>
    <rPh sb="140" eb="142">
      <t>カツドウ</t>
    </rPh>
    <rPh sb="143" eb="144">
      <t>カン</t>
    </rPh>
    <rPh sb="146" eb="148">
      <t>キョウテイ</t>
    </rPh>
    <rPh sb="150" eb="152">
      <t>テイケツ</t>
    </rPh>
    <phoneticPr fontId="1"/>
  </si>
  <si>
    <t>マックスバリュ東海株式会社</t>
    <rPh sb="7" eb="13">
      <t>トウカイカブシキガイシャ</t>
    </rPh>
    <phoneticPr fontId="1"/>
  </si>
  <si>
    <t>箱根町</t>
    <rPh sb="0" eb="3">
      <t>ハコネマチ</t>
    </rPh>
    <phoneticPr fontId="1"/>
  </si>
  <si>
    <t>独居高齢者や高齢者世帯等に、食生活の改善、健康状態の確認を目的として配食サービスを行う。</t>
    <rPh sb="0" eb="5">
      <t>ドッキョコウレイシャ</t>
    </rPh>
    <rPh sb="6" eb="11">
      <t>コウレイシャセタイ</t>
    </rPh>
    <rPh sb="11" eb="12">
      <t>トウ</t>
    </rPh>
    <rPh sb="14" eb="17">
      <t>ショクセイカツ</t>
    </rPh>
    <rPh sb="18" eb="20">
      <t>カイゼン</t>
    </rPh>
    <rPh sb="21" eb="25">
      <t>ケンコウジョウタイ</t>
    </rPh>
    <rPh sb="26" eb="28">
      <t>カクニン</t>
    </rPh>
    <rPh sb="29" eb="31">
      <t>モクテキ</t>
    </rPh>
    <rPh sb="34" eb="36">
      <t>ハイショク</t>
    </rPh>
    <rPh sb="41" eb="42">
      <t>オコナ</t>
    </rPh>
    <phoneticPr fontId="1"/>
  </si>
  <si>
    <t>福祉課
(0460)85-7790</t>
    <rPh sb="0" eb="3">
      <t>フクシカ</t>
    </rPh>
    <phoneticPr fontId="1"/>
  </si>
  <si>
    <t>高齢者サポート事業</t>
    <rPh sb="0" eb="3">
      <t>コウレイシャ</t>
    </rPh>
    <rPh sb="7" eb="9">
      <t>ジギョウ</t>
    </rPh>
    <phoneticPr fontId="1"/>
  </si>
  <si>
    <t>住民への交通費交付,_x000D_
買物支援（代行、送迎、宅配等）、配食サービス,</t>
    <phoneticPr fontId="1"/>
  </si>
  <si>
    <t>高齢者の引きこもりを防止するため、地域の高齢者サロン等の参加者を対象として、マイクロバスで大型商業施設等に買い物ツアーに出かけるものである。また、高齢者のバス回数券購入費の一部を助成するもの。</t>
    <rPh sb="0" eb="3">
      <t>コウレイシャ</t>
    </rPh>
    <rPh sb="4" eb="5">
      <t>ヒ</t>
    </rPh>
    <rPh sb="10" eb="12">
      <t>ボウシ</t>
    </rPh>
    <rPh sb="17" eb="19">
      <t>チイキ</t>
    </rPh>
    <rPh sb="20" eb="23">
      <t>コウレイシャ</t>
    </rPh>
    <rPh sb="26" eb="27">
      <t>トウ</t>
    </rPh>
    <rPh sb="28" eb="31">
      <t>サンカシャ</t>
    </rPh>
    <rPh sb="32" eb="34">
      <t>タイショウ</t>
    </rPh>
    <rPh sb="45" eb="49">
      <t>オオガタショウギョウ</t>
    </rPh>
    <rPh sb="49" eb="52">
      <t>シセツトウ</t>
    </rPh>
    <rPh sb="53" eb="54">
      <t>カ</t>
    </rPh>
    <rPh sb="55" eb="56">
      <t>モノ</t>
    </rPh>
    <rPh sb="60" eb="61">
      <t>デ</t>
    </rPh>
    <rPh sb="73" eb="76">
      <t>コウレイシャ</t>
    </rPh>
    <rPh sb="79" eb="82">
      <t>カイスウケン</t>
    </rPh>
    <rPh sb="82" eb="85">
      <t>コウニュウヒ</t>
    </rPh>
    <rPh sb="86" eb="88">
      <t>イチブ</t>
    </rPh>
    <rPh sb="89" eb="91">
      <t>ジョセイ</t>
    </rPh>
    <phoneticPr fontId="1"/>
  </si>
  <si>
    <t>民間移動販売事業</t>
    <rPh sb="0" eb="2">
      <t>ミンカン</t>
    </rPh>
    <rPh sb="2" eb="4">
      <t>イドウ</t>
    </rPh>
    <rPh sb="4" eb="6">
      <t>ハンバイ</t>
    </rPh>
    <rPh sb="6" eb="8">
      <t>ジギョウ</t>
    </rPh>
    <phoneticPr fontId="1"/>
  </si>
  <si>
    <t>町内における買い物不便の解消のため、マックスバリュ東海による移動販売事業を実施</t>
    <rPh sb="0" eb="2">
      <t>チョウナイ</t>
    </rPh>
    <rPh sb="6" eb="7">
      <t>カ</t>
    </rPh>
    <rPh sb="8" eb="9">
      <t>モノ</t>
    </rPh>
    <rPh sb="9" eb="11">
      <t>フベン</t>
    </rPh>
    <rPh sb="12" eb="14">
      <t>カイショウ</t>
    </rPh>
    <rPh sb="25" eb="27">
      <t>トウカイ</t>
    </rPh>
    <rPh sb="30" eb="32">
      <t>イドウ</t>
    </rPh>
    <rPh sb="32" eb="36">
      <t>ハンバイジギョウ</t>
    </rPh>
    <rPh sb="37" eb="39">
      <t>ジッシ</t>
    </rPh>
    <phoneticPr fontId="1"/>
  </si>
  <si>
    <t>マックスバリュ東海</t>
    <rPh sb="7" eb="9">
      <t>トウカイ</t>
    </rPh>
    <phoneticPr fontId="1"/>
  </si>
  <si>
    <t>神奈川県</t>
    <phoneticPr fontId="1"/>
  </si>
  <si>
    <t>真鶴町</t>
    <rPh sb="0" eb="2">
      <t>マナヅル</t>
    </rPh>
    <rPh sb="2" eb="3">
      <t>マチ</t>
    </rPh>
    <phoneticPr fontId="1"/>
  </si>
  <si>
    <t>真鶴町住民参加型生活支援サービス（まなづる協力隊「まなサポ」）</t>
    <phoneticPr fontId="1"/>
  </si>
  <si>
    <t>有償ボランティア活動として、町社会福祉協議会に事務局を設置し、町に申請のあった高齢者住宅に支援者を派遣して、買い物等の日常支援活動を行う。</t>
    <phoneticPr fontId="1"/>
  </si>
  <si>
    <t>自治体,
社会福祉協議会,</t>
    <phoneticPr fontId="1"/>
  </si>
  <si>
    <t>真鶴町</t>
    <rPh sb="0" eb="3">
      <t>マナヅルマチ</t>
    </rPh>
    <phoneticPr fontId="1"/>
  </si>
  <si>
    <t>真鶴町コミュニティバス運行事業</t>
    <phoneticPr fontId="1"/>
  </si>
  <si>
    <t>高齢者や障がい者、学生など交通弱者の移動手段を確保するため、平成28年から運行開始。（買物弱者支援に特化したものではなく、地域の公共交通確保のため）</t>
    <phoneticPr fontId="1"/>
  </si>
  <si>
    <t>まちづくり課
都市計画係
(0465)68-1131</t>
    <rPh sb="5" eb="6">
      <t>カ</t>
    </rPh>
    <rPh sb="7" eb="9">
      <t>トシ</t>
    </rPh>
    <rPh sb="9" eb="11">
      <t>ケイカク</t>
    </rPh>
    <rPh sb="11" eb="12">
      <t>カカリ</t>
    </rPh>
    <phoneticPr fontId="3"/>
  </si>
  <si>
    <t>湯河原町</t>
    <rPh sb="0" eb="4">
      <t>ユガワラマチ</t>
    </rPh>
    <phoneticPr fontId="1"/>
  </si>
  <si>
    <t>交通不便地域対策事業</t>
    <rPh sb="0" eb="4">
      <t>コウツウフベン</t>
    </rPh>
    <rPh sb="4" eb="6">
      <t>チイキ</t>
    </rPh>
    <rPh sb="6" eb="8">
      <t>タイサク</t>
    </rPh>
    <rPh sb="8" eb="10">
      <t>ジギョウ</t>
    </rPh>
    <phoneticPr fontId="1"/>
  </si>
  <si>
    <t>公共交通不便地域の改善を図るため、町内の４エリアと湯河原駅周辺の公共施設、大規模店舗等、医院・病院等とを直通運行する、予約型乗合い交通「ゆたぽん号」及び湯河原駅と真鶴駅間のコミュニティバスの運行を実施している。</t>
    <phoneticPr fontId="1"/>
  </si>
  <si>
    <t>「ゆたぽん号」https://www.town.yugawara.kanagawa.jp/soshiki/17/2015.html
「コミュニティバス」
https://www.town.yugawara.kanagawa.jp/soshiki/17/2004.html</t>
    <phoneticPr fontId="1"/>
  </si>
  <si>
    <t>地域政策課企画係
(0465)63-2111(代表)</t>
    <phoneticPr fontId="1"/>
  </si>
  <si>
    <t>湯河原町</t>
    <rPh sb="0" eb="4">
      <t>ユガワラマチ</t>
    </rPh>
    <phoneticPr fontId="3"/>
  </si>
  <si>
    <t>在宅重度障がい者等福祉タクシー利用助成事業</t>
    <rPh sb="0" eb="2">
      <t>ザイタク</t>
    </rPh>
    <rPh sb="2" eb="4">
      <t>ジュウド</t>
    </rPh>
    <rPh sb="4" eb="5">
      <t>ショウ</t>
    </rPh>
    <rPh sb="7" eb="8">
      <t>シャ</t>
    </rPh>
    <rPh sb="8" eb="9">
      <t>トウ</t>
    </rPh>
    <rPh sb="9" eb="11">
      <t>フクシ</t>
    </rPh>
    <rPh sb="15" eb="17">
      <t>リヨウ</t>
    </rPh>
    <rPh sb="17" eb="19">
      <t>ジョセイ</t>
    </rPh>
    <rPh sb="19" eb="21">
      <t>ジギョウ</t>
    </rPh>
    <phoneticPr fontId="3"/>
  </si>
  <si>
    <t>在宅重度障がい者等が福祉タクシーを利用する場合に、タクシー利用券により１回の乗車につき初乗り運賃相当額を助成するもの。
障がい児者の外出（買物を含む。）に係る経済的負担の軽減を図る。</t>
    <phoneticPr fontId="1"/>
  </si>
  <si>
    <t>https://www.town.yugawara.kanagawa.jp/uploaded/attachment/2517.pdf</t>
    <phoneticPr fontId="1"/>
  </si>
  <si>
    <t>社会福祉課
障がい福祉係
(0465)63-2111（代表）</t>
    <phoneticPr fontId="1"/>
  </si>
  <si>
    <t>愛川町</t>
    <rPh sb="0" eb="3">
      <t>アイカワマチ</t>
    </rPh>
    <phoneticPr fontId="2"/>
  </si>
  <si>
    <t>移動スーパー事業</t>
    <phoneticPr fontId="1"/>
  </si>
  <si>
    <t>民間事業者による移動スーパー実施に伴い、「広報活動」や「町有地での販売許可」に対して協力を行う</t>
    <rPh sb="42" eb="44">
      <t>キョウリョク</t>
    </rPh>
    <phoneticPr fontId="1"/>
  </si>
  <si>
    <t>高齢介護課
(046)285-6938</t>
    <phoneticPr fontId="1"/>
  </si>
  <si>
    <t>ひとり暮らし高齢者等給食サービス事業</t>
    <rPh sb="16" eb="18">
      <t>ジギョウ</t>
    </rPh>
    <phoneticPr fontId="2"/>
  </si>
  <si>
    <t>自分で食事の支度をすることが容易でなく、かつ、扶養義務者から食事の提供を受けることができない、満６５歳以上のひとり暮らし高齢者等に定期的に栄養バランスのとれた夕食を利用者宅まで届けるサービス。</t>
    <phoneticPr fontId="1"/>
  </si>
  <si>
    <t>高齢者運転免許自主返納支援事業</t>
    <rPh sb="0" eb="3">
      <t>コウレイシャ</t>
    </rPh>
    <rPh sb="3" eb="5">
      <t>ウンテン</t>
    </rPh>
    <rPh sb="5" eb="7">
      <t>メンキョ</t>
    </rPh>
    <rPh sb="7" eb="9">
      <t>ジシュ</t>
    </rPh>
    <rPh sb="9" eb="11">
      <t>ヘンノウ</t>
    </rPh>
    <rPh sb="11" eb="13">
      <t>シエン</t>
    </rPh>
    <rPh sb="13" eb="15">
      <t>ジギョウ</t>
    </rPh>
    <phoneticPr fontId="2"/>
  </si>
  <si>
    <t>住民の外出に対する支援</t>
    <rPh sb="0" eb="2">
      <t>ジュウミン</t>
    </rPh>
    <rPh sb="3" eb="5">
      <t>ガイシュツ</t>
    </rPh>
    <rPh sb="6" eb="7">
      <t>タイ</t>
    </rPh>
    <rPh sb="9" eb="11">
      <t>シエン</t>
    </rPh>
    <phoneticPr fontId="2"/>
  </si>
  <si>
    <t>75歳以上の高齢者で自主的に運転免許証を返納した方に対し、町内循環バス回数券（５年間）及び、民間バス会社が販売している高齢者バス割引乗車券(１年券)の購入費の全額（申請初年度のみ）をセットで助成する。</t>
    <rPh sb="6" eb="9">
      <t>コウレイシャ</t>
    </rPh>
    <rPh sb="24" eb="25">
      <t>カタ</t>
    </rPh>
    <rPh sb="71" eb="72">
      <t>トシ</t>
    </rPh>
    <rPh sb="72" eb="73">
      <t>ケン</t>
    </rPh>
    <rPh sb="79" eb="81">
      <t>ゼンガク</t>
    </rPh>
    <phoneticPr fontId="2"/>
  </si>
  <si>
    <t>高齢者タクシー助成事業</t>
    <rPh sb="0" eb="3">
      <t>コウレイシャ</t>
    </rPh>
    <rPh sb="7" eb="9">
      <t>ジョセイ</t>
    </rPh>
    <rPh sb="9" eb="11">
      <t>ジギョウ</t>
    </rPh>
    <phoneticPr fontId="2"/>
  </si>
  <si>
    <t>80歳以上の高齢者を対象に、通院をはじめ、買い物等への外出支援のため、タクシー利用の費用の一部を助成する。</t>
  </si>
  <si>
    <t>高齢者バス割引乗車券購入費助成事業</t>
  </si>
  <si>
    <t>70歳以上の高齢者を対象に、外出機会の拡大と社会参加への支援、健康づくり・いきがい増進を目的とし、民間バス会社が販売している高齢者バス割引乗車券(１年券)購入費の一部を助成する</t>
    <rPh sb="74" eb="75">
      <t>ネン</t>
    </rPh>
    <rPh sb="75" eb="76">
      <t>ケン</t>
    </rPh>
    <phoneticPr fontId="2"/>
  </si>
  <si>
    <t>電動アシスト三輪自転車購入費助成事業</t>
  </si>
  <si>
    <t>70歳以上の高齢者を対象に、外出機会の拡大と社会参加への支援、健康づくり・いきがい増進を目的とし、電動アシスト三輪自転車購入費の一部を助成する。</t>
    <phoneticPr fontId="1"/>
  </si>
  <si>
    <t>愛川町</t>
    <rPh sb="0" eb="3">
      <t>アイカワマチ</t>
    </rPh>
    <phoneticPr fontId="1"/>
  </si>
  <si>
    <t>愛川町在宅重度障害者タクシー・自動車燃料費助成事業</t>
    <rPh sb="0" eb="3">
      <t>アイカワマチ</t>
    </rPh>
    <rPh sb="3" eb="5">
      <t>ザイタク</t>
    </rPh>
    <rPh sb="5" eb="7">
      <t>ジュウド</t>
    </rPh>
    <rPh sb="7" eb="10">
      <t>ショウガイシャ</t>
    </rPh>
    <rPh sb="15" eb="18">
      <t>ジドウシャ</t>
    </rPh>
    <rPh sb="18" eb="20">
      <t>ネンリョウ</t>
    </rPh>
    <rPh sb="20" eb="21">
      <t>ヒ</t>
    </rPh>
    <rPh sb="21" eb="23">
      <t>ジョセイ</t>
    </rPh>
    <rPh sb="23" eb="25">
      <t>ジギョウ</t>
    </rPh>
    <phoneticPr fontId="1"/>
  </si>
  <si>
    <t>買物弱者支援と位置付けた事業ではないが、公共交通機関を利用することが困難な在宅の重度障がい者に対し、日常生活の利便と生活圏の拡大を図るため、タクシーおよび自動車燃料券の選択による助成券を交付。
【対象者】１・２級の身体障害者手帳所持者、Ａ１・Ａ２の療育手帳所持者、１級の精神保健福祉手帳所持者</t>
    <rPh sb="0" eb="2">
      <t>カイモノ</t>
    </rPh>
    <rPh sb="2" eb="4">
      <t>ジャクシャ</t>
    </rPh>
    <rPh sb="4" eb="6">
      <t>シエン</t>
    </rPh>
    <rPh sb="7" eb="10">
      <t>イチヅ</t>
    </rPh>
    <rPh sb="12" eb="14">
      <t>ジギョウ</t>
    </rPh>
    <rPh sb="20" eb="22">
      <t>コウキョウ</t>
    </rPh>
    <rPh sb="22" eb="24">
      <t>コウツウ</t>
    </rPh>
    <rPh sb="24" eb="26">
      <t>キカン</t>
    </rPh>
    <rPh sb="27" eb="29">
      <t>リヨウ</t>
    </rPh>
    <rPh sb="34" eb="36">
      <t>コンナン</t>
    </rPh>
    <rPh sb="37" eb="39">
      <t>ザイタク</t>
    </rPh>
    <rPh sb="40" eb="42">
      <t>ジュウド</t>
    </rPh>
    <rPh sb="42" eb="43">
      <t>ショウ</t>
    </rPh>
    <rPh sb="45" eb="46">
      <t>シャ</t>
    </rPh>
    <rPh sb="47" eb="48">
      <t>タイ</t>
    </rPh>
    <rPh sb="50" eb="52">
      <t>ニチジョウ</t>
    </rPh>
    <rPh sb="52" eb="54">
      <t>セイカツ</t>
    </rPh>
    <rPh sb="55" eb="57">
      <t>リベン</t>
    </rPh>
    <rPh sb="58" eb="61">
      <t>セイカツケン</t>
    </rPh>
    <rPh sb="62" eb="64">
      <t>カクダイ</t>
    </rPh>
    <rPh sb="65" eb="66">
      <t>ハカ</t>
    </rPh>
    <rPh sb="77" eb="80">
      <t>ジドウシャ</t>
    </rPh>
    <rPh sb="80" eb="82">
      <t>ネンリョウ</t>
    </rPh>
    <rPh sb="82" eb="83">
      <t>ケン</t>
    </rPh>
    <rPh sb="84" eb="86">
      <t>センタク</t>
    </rPh>
    <rPh sb="89" eb="91">
      <t>ジョセイ</t>
    </rPh>
    <rPh sb="91" eb="92">
      <t>ケン</t>
    </rPh>
    <rPh sb="93" eb="95">
      <t>コウフ</t>
    </rPh>
    <rPh sb="98" eb="101">
      <t>タイショウシャ</t>
    </rPh>
    <rPh sb="105" eb="106">
      <t>キュウ</t>
    </rPh>
    <rPh sb="107" eb="109">
      <t>シンタイ</t>
    </rPh>
    <rPh sb="109" eb="111">
      <t>ショウガイ</t>
    </rPh>
    <rPh sb="111" eb="112">
      <t>シャ</t>
    </rPh>
    <rPh sb="112" eb="114">
      <t>テチョウ</t>
    </rPh>
    <rPh sb="114" eb="117">
      <t>ショジシャ</t>
    </rPh>
    <rPh sb="124" eb="126">
      <t>リョウイク</t>
    </rPh>
    <rPh sb="126" eb="128">
      <t>テチョウ</t>
    </rPh>
    <rPh sb="128" eb="131">
      <t>ショジシャ</t>
    </rPh>
    <rPh sb="133" eb="134">
      <t>キュウ</t>
    </rPh>
    <rPh sb="135" eb="137">
      <t>セイシン</t>
    </rPh>
    <rPh sb="137" eb="139">
      <t>ホケン</t>
    </rPh>
    <rPh sb="139" eb="141">
      <t>フクシ</t>
    </rPh>
    <rPh sb="141" eb="143">
      <t>テチョウ</t>
    </rPh>
    <rPh sb="143" eb="146">
      <t>ショジシャ</t>
    </rPh>
    <phoneticPr fontId="1"/>
  </si>
  <si>
    <t>【在宅重度障害者タクシー・自動車燃料費助成事業】町内で在宅にて生活している重度障害者に対し、タクシーへの乗車または自家用車への給油の際に利用することができる年間１８，０００円（自動車税の障害者減免を受けている場合は９，０００円）の助成券を交付</t>
    <rPh sb="1" eb="3">
      <t>ザイタク</t>
    </rPh>
    <phoneticPr fontId="1"/>
  </si>
  <si>
    <t>契約を締結したタクシー事業者および県石油協同組合厚木支部愛川部会に加入している給油所</t>
    <rPh sb="0" eb="2">
      <t>ケイヤク</t>
    </rPh>
    <rPh sb="3" eb="5">
      <t>テイケツ</t>
    </rPh>
    <rPh sb="11" eb="14">
      <t>ジギョウシャ</t>
    </rPh>
    <rPh sb="17" eb="18">
      <t>ケン</t>
    </rPh>
    <rPh sb="18" eb="20">
      <t>セキユ</t>
    </rPh>
    <rPh sb="20" eb="22">
      <t>キョウドウ</t>
    </rPh>
    <rPh sb="22" eb="24">
      <t>クミアイ</t>
    </rPh>
    <rPh sb="24" eb="26">
      <t>アツギ</t>
    </rPh>
    <rPh sb="26" eb="28">
      <t>シブ</t>
    </rPh>
    <rPh sb="28" eb="30">
      <t>アイカワ</t>
    </rPh>
    <rPh sb="30" eb="32">
      <t>ブカイ</t>
    </rPh>
    <rPh sb="33" eb="35">
      <t>カニュウ</t>
    </rPh>
    <rPh sb="39" eb="41">
      <t>キュウユ</t>
    </rPh>
    <rPh sb="41" eb="42">
      <t>ジョ</t>
    </rPh>
    <phoneticPr fontId="1"/>
  </si>
  <si>
    <t>https://www.town.aikawa.kanagawa.jp/soshiki/minsei/fukushi_shien/syogai/info/fukushi_seido_service/1422278572969.html</t>
    <phoneticPr fontId="1"/>
  </si>
  <si>
    <t>福祉支援課
(046)285-6928</t>
    <rPh sb="0" eb="2">
      <t>フクシ</t>
    </rPh>
    <rPh sb="2" eb="4">
      <t>シエン</t>
    </rPh>
    <rPh sb="4" eb="5">
      <t>カ</t>
    </rPh>
    <phoneticPr fontId="1"/>
  </si>
  <si>
    <t>新潟県</t>
    <rPh sb="0" eb="3">
      <t>ニイガタケン</t>
    </rPh>
    <phoneticPr fontId="1"/>
  </si>
  <si>
    <t>買い物利便性向上ビジネス支援事業</t>
    <rPh sb="0" eb="1">
      <t>カ</t>
    </rPh>
    <rPh sb="2" eb="5">
      <t>モノリベン</t>
    </rPh>
    <rPh sb="5" eb="6">
      <t>セイ</t>
    </rPh>
    <rPh sb="6" eb="8">
      <t>コウジョウ</t>
    </rPh>
    <rPh sb="12" eb="14">
      <t>シエン</t>
    </rPh>
    <rPh sb="14" eb="16">
      <t>ジギョウ</t>
    </rPh>
    <phoneticPr fontId="1"/>
  </si>
  <si>
    <t>事業の多角化や新事業展開によって買い物支援事業を行う事業者に対して、市町村が補助する場合に、その事業に必要な経費の一部を補助する。
補助率：１／３　上限額：1,000千円</t>
    <phoneticPr fontId="1"/>
  </si>
  <si>
    <t>市町村</t>
    <phoneticPr fontId="1"/>
  </si>
  <si>
    <t>https://www.pref.niigata.lg.jp/sec/chiikishinko/kaimono-top.html</t>
    <phoneticPr fontId="1"/>
  </si>
  <si>
    <t>地域産業振興課
025-280-5235</t>
    <rPh sb="0" eb="7">
      <t>チイキサンギョウシンコウカ</t>
    </rPh>
    <phoneticPr fontId="1"/>
  </si>
  <si>
    <t>商工団体</t>
    <rPh sb="0" eb="4">
      <t>ショウコウダンタイ</t>
    </rPh>
    <phoneticPr fontId="1"/>
  </si>
  <si>
    <t>買い物ビジネスサポートセンター</t>
    <rPh sb="0" eb="1">
      <t>カ</t>
    </rPh>
    <rPh sb="2" eb="3">
      <t>モノ</t>
    </rPh>
    <phoneticPr fontId="1"/>
  </si>
  <si>
    <t>移動販売事業者等の買い物支援事業者が事業参入前後に抱える経営課題の解決をサポートするため、相談窓口を設置し、専門的な助言が必要な場合は中小企業診断士等の専門家を２回まで無料で派遣する。
窓口設置場所：県地域産業振興課、県内商工会・商工会議所</t>
    <rPh sb="101" eb="108">
      <t>チイキサンギョウシンコウカ</t>
    </rPh>
    <phoneticPr fontId="1"/>
  </si>
  <si>
    <t>https://www.pref.niigata.lg.jp/sec/chiikishinko/1356915155106.html</t>
    <phoneticPr fontId="1"/>
  </si>
  <si>
    <t>新潟市</t>
    <rPh sb="0" eb="3">
      <t>ニイガタシ</t>
    </rPh>
    <phoneticPr fontId="1"/>
  </si>
  <si>
    <t>つながる商店街支援事業</t>
    <rPh sb="4" eb="7">
      <t>ショウテンガイ</t>
    </rPh>
    <rPh sb="7" eb="9">
      <t>シエン</t>
    </rPh>
    <rPh sb="9" eb="11">
      <t>ジギョウ</t>
    </rPh>
    <phoneticPr fontId="1"/>
  </si>
  <si>
    <t xml:space="preserve">商店街が多様化する消費者ニーズに応え、商店街エリアの集客や消費促進、賑わい創出を図るための取り組みを支援する。
※新たな消費者ニーズに応える事業として、宅配や移動販売、商店街への送迎が挙げられる。
</t>
    <rPh sb="0" eb="3">
      <t>ショウテンガイ</t>
    </rPh>
    <rPh sb="4" eb="7">
      <t>タヨウカ</t>
    </rPh>
    <rPh sb="9" eb="12">
      <t>ショウヒシャ</t>
    </rPh>
    <rPh sb="16" eb="17">
      <t>コタ</t>
    </rPh>
    <rPh sb="19" eb="21">
      <t>ショウテン</t>
    </rPh>
    <rPh sb="21" eb="22">
      <t>ガイ</t>
    </rPh>
    <rPh sb="26" eb="28">
      <t>シュウキャク</t>
    </rPh>
    <rPh sb="29" eb="31">
      <t>ショウヒ</t>
    </rPh>
    <rPh sb="31" eb="33">
      <t>ソクシン</t>
    </rPh>
    <rPh sb="34" eb="35">
      <t>ニギ</t>
    </rPh>
    <rPh sb="37" eb="39">
      <t>ソウシュツ</t>
    </rPh>
    <rPh sb="40" eb="41">
      <t>ハカ</t>
    </rPh>
    <rPh sb="45" eb="46">
      <t>ト</t>
    </rPh>
    <rPh sb="47" eb="48">
      <t>ク</t>
    </rPh>
    <rPh sb="50" eb="52">
      <t>シエン</t>
    </rPh>
    <rPh sb="57" eb="58">
      <t>アラタ</t>
    </rPh>
    <rPh sb="60" eb="63">
      <t>ショウヒシャ</t>
    </rPh>
    <rPh sb="67" eb="68">
      <t>コタ</t>
    </rPh>
    <rPh sb="70" eb="72">
      <t>ジギョウ</t>
    </rPh>
    <rPh sb="76" eb="78">
      <t>タクハイ</t>
    </rPh>
    <rPh sb="79" eb="81">
      <t>イドウ</t>
    </rPh>
    <rPh sb="81" eb="83">
      <t>ハンバイ</t>
    </rPh>
    <rPh sb="84" eb="87">
      <t>ショウテンガイ</t>
    </rPh>
    <rPh sb="89" eb="91">
      <t>ソウゲイ</t>
    </rPh>
    <rPh sb="92" eb="93">
      <t>ア</t>
    </rPh>
    <phoneticPr fontId="1"/>
  </si>
  <si>
    <t>商店街等団体</t>
    <rPh sb="0" eb="3">
      <t>ショウテンガイ</t>
    </rPh>
    <rPh sb="3" eb="4">
      <t>トウ</t>
    </rPh>
    <rPh sb="4" eb="6">
      <t>ダンタイ</t>
    </rPh>
    <phoneticPr fontId="1"/>
  </si>
  <si>
    <t>https://www.city.niigata.lg.jp/business/shoko/shokoshien/shien/tunagaru.html</t>
  </si>
  <si>
    <t>経済部商業振興課,
025-226-1633</t>
    <rPh sb="0" eb="2">
      <t>ケイザイ</t>
    </rPh>
    <rPh sb="2" eb="3">
      <t>ブ</t>
    </rPh>
    <rPh sb="3" eb="5">
      <t>ショウギョウ</t>
    </rPh>
    <rPh sb="5" eb="8">
      <t>シンコウカ</t>
    </rPh>
    <phoneticPr fontId="1"/>
  </si>
  <si>
    <t>長岡市</t>
    <rPh sb="0" eb="3">
      <t>ナガオカシ</t>
    </rPh>
    <phoneticPr fontId="1"/>
  </si>
  <si>
    <t>デジタル活用支援事業</t>
    <rPh sb="4" eb="10">
      <t>カツヨウシエンジギョウ</t>
    </rPh>
    <phoneticPr fontId="1"/>
  </si>
  <si>
    <t>デジタルデバイド解消を目的とした、スマホ教室を主と主とする事業の、メニューの一つとして、基本的操作に関する高齢者向けのネットショッピング体験講座を行う。</t>
    <rPh sb="8" eb="10">
      <t>カイショウ</t>
    </rPh>
    <rPh sb="11" eb="13">
      <t>モクテキ</t>
    </rPh>
    <rPh sb="20" eb="22">
      <t>キョウシツ</t>
    </rPh>
    <rPh sb="23" eb="24">
      <t>シュ</t>
    </rPh>
    <rPh sb="25" eb="26">
      <t>シュ</t>
    </rPh>
    <rPh sb="29" eb="31">
      <t>ジギョウ</t>
    </rPh>
    <rPh sb="38" eb="39">
      <t>ヒト</t>
    </rPh>
    <rPh sb="44" eb="47">
      <t>キホンテキ</t>
    </rPh>
    <rPh sb="47" eb="49">
      <t>ソウサ</t>
    </rPh>
    <rPh sb="50" eb="51">
      <t>カン</t>
    </rPh>
    <rPh sb="53" eb="56">
      <t>コウレイシャ</t>
    </rPh>
    <rPh sb="56" eb="57">
      <t>ム</t>
    </rPh>
    <rPh sb="68" eb="70">
      <t>タイケン</t>
    </rPh>
    <rPh sb="70" eb="72">
      <t>コウザ</t>
    </rPh>
    <rPh sb="73" eb="74">
      <t>オコナ</t>
    </rPh>
    <phoneticPr fontId="1"/>
  </si>
  <si>
    <t>（株）雷神</t>
    <rPh sb="1" eb="2">
      <t>カブ</t>
    </rPh>
    <rPh sb="3" eb="5">
      <t>ライジン</t>
    </rPh>
    <phoneticPr fontId="1"/>
  </si>
  <si>
    <t>https://risingkosen.com/</t>
  </si>
  <si>
    <t>地域振興戦略部
0258-39-2260</t>
    <rPh sb="0" eb="7">
      <t>チイキシンコウセンリャクブ</t>
    </rPh>
    <phoneticPr fontId="1"/>
  </si>
  <si>
    <t>集落対策検討補助金</t>
    <rPh sb="0" eb="4">
      <t>シュウラクタイサク</t>
    </rPh>
    <rPh sb="4" eb="9">
      <t>ケントウホジョキン</t>
    </rPh>
    <phoneticPr fontId="1"/>
  </si>
  <si>
    <t>過疎高齢化が進む集落において、住民同士等の間で集落の課題等に対し集落の維持活性化に取り組む集落に対し補助を行うもの。買い物弱者の支援とのみと位置付けた事業ではないが、補助の1メニューとして集落が住民同士の助け合いにより相乗りで必要な移動に使用する車両に対し燃料費を補助するもの。</t>
    <rPh sb="0" eb="5">
      <t>カソコウレイカ</t>
    </rPh>
    <rPh sb="6" eb="7">
      <t>スス</t>
    </rPh>
    <rPh sb="8" eb="10">
      <t>シュウラク</t>
    </rPh>
    <rPh sb="15" eb="17">
      <t>ジュウミン</t>
    </rPh>
    <rPh sb="17" eb="19">
      <t>ドウシ</t>
    </rPh>
    <rPh sb="19" eb="20">
      <t>トウ</t>
    </rPh>
    <rPh sb="21" eb="22">
      <t>アイダ</t>
    </rPh>
    <rPh sb="23" eb="25">
      <t>シュウラク</t>
    </rPh>
    <rPh sb="26" eb="29">
      <t>カダイトウ</t>
    </rPh>
    <rPh sb="30" eb="31">
      <t>タイ</t>
    </rPh>
    <rPh sb="32" eb="34">
      <t>シュウラク</t>
    </rPh>
    <rPh sb="35" eb="37">
      <t>イジ</t>
    </rPh>
    <rPh sb="37" eb="39">
      <t>カッセイ</t>
    </rPh>
    <rPh sb="39" eb="40">
      <t>カ</t>
    </rPh>
    <rPh sb="41" eb="42">
      <t>ト</t>
    </rPh>
    <rPh sb="43" eb="44">
      <t>ク</t>
    </rPh>
    <rPh sb="45" eb="47">
      <t>シュウラク</t>
    </rPh>
    <rPh sb="48" eb="49">
      <t>タイ</t>
    </rPh>
    <rPh sb="50" eb="52">
      <t>ホジョ</t>
    </rPh>
    <rPh sb="53" eb="54">
      <t>オコナ</t>
    </rPh>
    <rPh sb="58" eb="59">
      <t>カ</t>
    </rPh>
    <rPh sb="60" eb="63">
      <t>モノジャクシャ</t>
    </rPh>
    <rPh sb="64" eb="66">
      <t>シエン</t>
    </rPh>
    <rPh sb="70" eb="73">
      <t>イチヅ</t>
    </rPh>
    <rPh sb="75" eb="77">
      <t>ジギョウ</t>
    </rPh>
    <rPh sb="83" eb="85">
      <t>ホジョ</t>
    </rPh>
    <rPh sb="94" eb="96">
      <t>シュウラク</t>
    </rPh>
    <rPh sb="97" eb="101">
      <t>ジュウミンドウシ</t>
    </rPh>
    <rPh sb="102" eb="103">
      <t>タス</t>
    </rPh>
    <rPh sb="104" eb="105">
      <t>ア</t>
    </rPh>
    <rPh sb="109" eb="111">
      <t>アイノ</t>
    </rPh>
    <rPh sb="113" eb="115">
      <t>ヒツヨウ</t>
    </rPh>
    <rPh sb="116" eb="118">
      <t>イドウ</t>
    </rPh>
    <rPh sb="119" eb="121">
      <t>シヨウ</t>
    </rPh>
    <rPh sb="123" eb="125">
      <t>シャリョウ</t>
    </rPh>
    <rPh sb="126" eb="127">
      <t>タイ</t>
    </rPh>
    <rPh sb="128" eb="130">
      <t>ネンリョウ</t>
    </rPh>
    <rPh sb="130" eb="131">
      <t>ヒ</t>
    </rPh>
    <rPh sb="132" eb="134">
      <t>ホジョ</t>
    </rPh>
    <phoneticPr fontId="1"/>
  </si>
  <si>
    <t>生活交通補助事業
（デマンド型乗合タクシー）</t>
    <rPh sb="0" eb="6">
      <t>セイカツコウツウホジョ</t>
    </rPh>
    <rPh sb="6" eb="8">
      <t>ジギョウ</t>
    </rPh>
    <rPh sb="14" eb="15">
      <t>ガタ</t>
    </rPh>
    <rPh sb="15" eb="17">
      <t>ノリアイ</t>
    </rPh>
    <phoneticPr fontId="1"/>
  </si>
  <si>
    <t>路線バスが廃止された地域や公共交通空白地において、地域住
民の生活交通を確保するため、事業者が運行するデマンド型乗合タクシーの経費に対し、補助金を交付するもの｛小国地域、栃尾地域（西谷地区、塩谷地区、東谷地区）、和島地域、寺泊地域｝。</t>
  </si>
  <si>
    <t>https://www.city.nagaoka.niigata.jp/kurashi/cate06/index.html</t>
  </si>
  <si>
    <t>都市政策課交通政策室
0258-39-2267</t>
    <phoneticPr fontId="1"/>
  </si>
  <si>
    <t>新潟県</t>
  </si>
  <si>
    <t>三条市</t>
  </si>
  <si>
    <t>地域生活支援事業</t>
  </si>
  <si>
    <t>中山間地域において、高齢化が進み買い物などの日常生活に不便をしている地域に対して、中山間地域における日常生活の安定に寄与するため、下田地区自治会長協議会を通じて、移動販売に燃料代相当を補助するもの。</t>
  </si>
  <si>
    <t>下田地区自治会
（下田地区会議）</t>
    <rPh sb="0" eb="2">
      <t>シタダ</t>
    </rPh>
    <rPh sb="2" eb="4">
      <t>チク</t>
    </rPh>
    <rPh sb="4" eb="6">
      <t>ジチ</t>
    </rPh>
    <rPh sb="6" eb="7">
      <t>カイ</t>
    </rPh>
    <rPh sb="9" eb="11">
      <t>シタダ</t>
    </rPh>
    <rPh sb="11" eb="13">
      <t>チク</t>
    </rPh>
    <rPh sb="13" eb="15">
      <t>カイギ</t>
    </rPh>
    <phoneticPr fontId="14"/>
  </si>
  <si>
    <t>（補助金申請）
下田サービスセンター総務グループ
0256-46-5905
（補助金交付）
地域経営課地域振興係
0256-34-5624</t>
    <rPh sb="1" eb="4">
      <t>ホジョキン</t>
    </rPh>
    <rPh sb="4" eb="6">
      <t>シンセイ</t>
    </rPh>
    <rPh sb="8" eb="10">
      <t>シタダ</t>
    </rPh>
    <rPh sb="18" eb="20">
      <t>ソウム</t>
    </rPh>
    <rPh sb="39" eb="42">
      <t>ホジョキン</t>
    </rPh>
    <rPh sb="42" eb="44">
      <t>コウフ</t>
    </rPh>
    <phoneticPr fontId="14"/>
  </si>
  <si>
    <t>柏崎市</t>
    <rPh sb="0" eb="2">
      <t>カシワザキ</t>
    </rPh>
    <rPh sb="2" eb="3">
      <t>シ</t>
    </rPh>
    <phoneticPr fontId="1"/>
  </si>
  <si>
    <t>ふれあい給食サービス事業</t>
    <rPh sb="4" eb="6">
      <t>キュウショク</t>
    </rPh>
    <rPh sb="10" eb="12">
      <t>ジギョウ</t>
    </rPh>
    <phoneticPr fontId="1"/>
  </si>
  <si>
    <t>日常生活に支障のある一人暮らし高齢者等に対し、定期的に食事を提供することにより、食生活の確保を通した健康保持及び安否の確認を行い、在宅での生活を支援する。柏崎市社会福祉協議会が主管で行い、市は補助金を交付している。</t>
    <phoneticPr fontId="3"/>
  </si>
  <si>
    <t>https://www.city.kashiwazaki.lg.jp/soshikiichiran/fukushihokembu/kaigokoreika/4/3/6040.html</t>
  </si>
  <si>
    <t>介護高齢課
0257-21-2228</t>
    <phoneticPr fontId="3"/>
  </si>
  <si>
    <t>柏崎市</t>
    <rPh sb="0" eb="3">
      <t>カシワザキシ</t>
    </rPh>
    <phoneticPr fontId="1"/>
  </si>
  <si>
    <t>柏崎市シルバー人材センターが独自で行っている事業で、センター半径10㎞圏内在住の高齢者、障がい者の方で、自力で買い物することが困難な方を対象にシルバー会員である支援者が依頼者宅に訪問し、ネットスーパーの利用者登録から商品選択、発注までの作業を一緒に行うというもの。（市はシルバー人材センターの運営に対し補助金を交付している。）</t>
    <rPh sb="30" eb="32">
      <t>ハンケイ</t>
    </rPh>
    <rPh sb="35" eb="37">
      <t>ケンナイ</t>
    </rPh>
    <rPh sb="101" eb="106">
      <t>リヨウシャトウロク</t>
    </rPh>
    <rPh sb="108" eb="112">
      <t>ショウヒンセンタク</t>
    </rPh>
    <rPh sb="113" eb="115">
      <t>ハッチュウ</t>
    </rPh>
    <rPh sb="118" eb="120">
      <t>サギョウ</t>
    </rPh>
    <rPh sb="121" eb="123">
      <t>イッショ</t>
    </rPh>
    <rPh sb="124" eb="125">
      <t>オコナ</t>
    </rPh>
    <phoneticPr fontId="3"/>
  </si>
  <si>
    <t>https://www.city.kashiwazaki.lg.jp/soshikiichiran/fukushihokembu/kaigokoreika/4/3/6040.html</t>
    <phoneticPr fontId="1"/>
  </si>
  <si>
    <t>新潟県</t>
    <phoneticPr fontId="1"/>
  </si>
  <si>
    <t>柏崎市</t>
    <phoneticPr fontId="1"/>
  </si>
  <si>
    <t>買い物支援事業</t>
    <phoneticPr fontId="1"/>
  </si>
  <si>
    <t>柏崎市シルバー人材センターが独自で行っている事業で、依頼した食材や、日用生活品をシルバー人材センター会員が買い物代行を行うもの。（市はシルバー人材センターの運営に対し補助金を交付している。）</t>
    <rPh sb="26" eb="28">
      <t>イライ</t>
    </rPh>
    <rPh sb="30" eb="32">
      <t>ショクザイ</t>
    </rPh>
    <rPh sb="34" eb="38">
      <t>ニチヨウセイカツ</t>
    </rPh>
    <rPh sb="38" eb="39">
      <t>ヒン</t>
    </rPh>
    <rPh sb="44" eb="46">
      <t>ジンザイ</t>
    </rPh>
    <rPh sb="50" eb="52">
      <t>カイイン</t>
    </rPh>
    <rPh sb="53" eb="54">
      <t>カ</t>
    </rPh>
    <rPh sb="55" eb="56">
      <t>モノ</t>
    </rPh>
    <rPh sb="56" eb="58">
      <t>ダイコウ</t>
    </rPh>
    <rPh sb="59" eb="60">
      <t>オコナ</t>
    </rPh>
    <phoneticPr fontId="1"/>
  </si>
  <si>
    <t>シルバー人材センター,</t>
    <phoneticPr fontId="1"/>
  </si>
  <si>
    <t>身体障害者等交通費助成事業
（タクシー券）</t>
    <phoneticPr fontId="1"/>
  </si>
  <si>
    <t>心身障害者の社会参加の促進と社会生活の利便性を向上させるため、タクシー利用券を交付し、タクシー利用に係る費用の一部を助成する。</t>
    <phoneticPr fontId="1"/>
  </si>
  <si>
    <t>https://www.city.kashiwazaki.lg.jp/soshikiichiran/fukushihokembu/fukushika/3/2/4/3959.html</t>
    <phoneticPr fontId="1"/>
  </si>
  <si>
    <t>福祉課　
0257-21-2299</t>
    <phoneticPr fontId="1"/>
  </si>
  <si>
    <t>新潟県</t>
    <rPh sb="0" eb="3">
      <t>ニイガタケン</t>
    </rPh>
    <phoneticPr fontId="15"/>
  </si>
  <si>
    <t>新発田市</t>
    <rPh sb="0" eb="4">
      <t>シバタシ</t>
    </rPh>
    <phoneticPr fontId="15"/>
  </si>
  <si>
    <t>新発田市新規創業支援事業</t>
    <rPh sb="0" eb="4">
      <t>シバタシ</t>
    </rPh>
    <rPh sb="4" eb="6">
      <t>シンキ</t>
    </rPh>
    <rPh sb="6" eb="8">
      <t>ソウギョウ</t>
    </rPh>
    <rPh sb="8" eb="10">
      <t>シエン</t>
    </rPh>
    <rPh sb="10" eb="12">
      <t>ジギョウ</t>
    </rPh>
    <phoneticPr fontId="1"/>
  </si>
  <si>
    <t>市内で移動販売事業を新たに創業する者を対象とし、
運営費用等への支援を行う。</t>
    <rPh sb="0" eb="2">
      <t>シナイ</t>
    </rPh>
    <rPh sb="3" eb="5">
      <t>イドウ</t>
    </rPh>
    <rPh sb="5" eb="7">
      <t>ハンバイ</t>
    </rPh>
    <rPh sb="7" eb="9">
      <t>ジギョウ</t>
    </rPh>
    <rPh sb="10" eb="11">
      <t>アラ</t>
    </rPh>
    <rPh sb="13" eb="15">
      <t>ソウギョウ</t>
    </rPh>
    <rPh sb="17" eb="18">
      <t>モノ</t>
    </rPh>
    <rPh sb="19" eb="21">
      <t>タイショウ</t>
    </rPh>
    <rPh sb="25" eb="27">
      <t>ウンエイ</t>
    </rPh>
    <rPh sb="27" eb="29">
      <t>ヒヨウ</t>
    </rPh>
    <rPh sb="29" eb="30">
      <t>トウ</t>
    </rPh>
    <rPh sb="32" eb="34">
      <t>シエン</t>
    </rPh>
    <rPh sb="35" eb="36">
      <t>オコナ</t>
    </rPh>
    <phoneticPr fontId="1"/>
  </si>
  <si>
    <t>https://www.city.shibata.lg.jp/jigyosha/sougyou/sougyo/1004745.html</t>
    <phoneticPr fontId="1"/>
  </si>
  <si>
    <t>商工振興課　商業・まちなか振興係
0254-28-9650</t>
    <rPh sb="6" eb="8">
      <t>ショウギョウ</t>
    </rPh>
    <rPh sb="13" eb="16">
      <t>シンコウカカリ</t>
    </rPh>
    <phoneticPr fontId="1"/>
  </si>
  <si>
    <t>生活支援体制整備事業（冊子「買い物支援サービス実施店一覧」の作成と周知）</t>
    <rPh sb="0" eb="2">
      <t>セイカツ</t>
    </rPh>
    <rPh sb="2" eb="10">
      <t>シエンタイセイセイビジギョウ</t>
    </rPh>
    <rPh sb="11" eb="13">
      <t>サッシ</t>
    </rPh>
    <rPh sb="14" eb="15">
      <t>カ</t>
    </rPh>
    <rPh sb="16" eb="17">
      <t>モノ</t>
    </rPh>
    <rPh sb="17" eb="19">
      <t>シエン</t>
    </rPh>
    <rPh sb="23" eb="25">
      <t>ジッシ</t>
    </rPh>
    <rPh sb="25" eb="26">
      <t>テン</t>
    </rPh>
    <rPh sb="26" eb="28">
      <t>イチラン</t>
    </rPh>
    <rPh sb="30" eb="32">
      <t>サクセイ</t>
    </rPh>
    <rPh sb="33" eb="35">
      <t>シュウチ</t>
    </rPh>
    <phoneticPr fontId="15"/>
  </si>
  <si>
    <t>高齢になっても住み慣れた地域で安心して暮らし続けられるよう、市内の配達・出張・訪問等のサービスを行っている店舗情報を取りまとめた冊子を市民向けに配布しているほか、市ホームページに掲載している。※地域支援事業交付金の対象</t>
    <rPh sb="0" eb="2">
      <t>コウレイ</t>
    </rPh>
    <rPh sb="7" eb="8">
      <t>ス</t>
    </rPh>
    <rPh sb="9" eb="10">
      <t>ナ</t>
    </rPh>
    <rPh sb="12" eb="14">
      <t>チイキ</t>
    </rPh>
    <rPh sb="15" eb="17">
      <t>アンシン</t>
    </rPh>
    <rPh sb="19" eb="20">
      <t>ク</t>
    </rPh>
    <rPh sb="22" eb="23">
      <t>ツヅ</t>
    </rPh>
    <rPh sb="30" eb="32">
      <t>シナイ</t>
    </rPh>
    <rPh sb="33" eb="35">
      <t>ハイタツ</t>
    </rPh>
    <rPh sb="36" eb="38">
      <t>シュッチョウ</t>
    </rPh>
    <rPh sb="39" eb="41">
      <t>ホウモン</t>
    </rPh>
    <rPh sb="41" eb="42">
      <t>トウ</t>
    </rPh>
    <rPh sb="48" eb="49">
      <t>オコナ</t>
    </rPh>
    <rPh sb="53" eb="55">
      <t>テンポ</t>
    </rPh>
    <rPh sb="55" eb="57">
      <t>ジョウホウ</t>
    </rPh>
    <rPh sb="58" eb="59">
      <t>ト</t>
    </rPh>
    <rPh sb="64" eb="66">
      <t>サッシ</t>
    </rPh>
    <rPh sb="67" eb="69">
      <t>シミン</t>
    </rPh>
    <rPh sb="69" eb="70">
      <t>ム</t>
    </rPh>
    <rPh sb="72" eb="74">
      <t>ハイフ</t>
    </rPh>
    <rPh sb="81" eb="82">
      <t>シ</t>
    </rPh>
    <rPh sb="89" eb="91">
      <t>ケイサイ</t>
    </rPh>
    <rPh sb="97" eb="106">
      <t>チイキシエンジギョウコウフキン</t>
    </rPh>
    <rPh sb="107" eb="109">
      <t>タイショウ</t>
    </rPh>
    <phoneticPr fontId="15"/>
  </si>
  <si>
    <t>https://www.city.shibata.lg.jp/kurashi/kenko/koureisha/ikigai/1012628.html</t>
    <phoneticPr fontId="1"/>
  </si>
  <si>
    <t>新潟県</t>
    <rPh sb="0" eb="2">
      <t>ニイガタ</t>
    </rPh>
    <rPh sb="2" eb="3">
      <t>ケン</t>
    </rPh>
    <phoneticPr fontId="5"/>
  </si>
  <si>
    <t>小千谷市</t>
    <rPh sb="0" eb="4">
      <t>オヂヤシ</t>
    </rPh>
    <phoneticPr fontId="5"/>
  </si>
  <si>
    <t>公共交通対策事業
（乗合タクシー運行補助金）</t>
    <rPh sb="0" eb="2">
      <t>コウキョウ</t>
    </rPh>
    <rPh sb="2" eb="4">
      <t>コウツウ</t>
    </rPh>
    <rPh sb="4" eb="6">
      <t>タイサク</t>
    </rPh>
    <rPh sb="6" eb="8">
      <t>ジギョウ</t>
    </rPh>
    <rPh sb="10" eb="12">
      <t>ノリアイ</t>
    </rPh>
    <rPh sb="16" eb="18">
      <t>ウンコウ</t>
    </rPh>
    <rPh sb="18" eb="21">
      <t>ホジョキン</t>
    </rPh>
    <phoneticPr fontId="5"/>
  </si>
  <si>
    <t>路線バスが廃止となった地域の代替交通として、デマンド型乗合タクシーを運行し、運行費の欠損額を運行事業者へ補助するもの。</t>
    <rPh sb="0" eb="2">
      <t>ロセン</t>
    </rPh>
    <rPh sb="5" eb="7">
      <t>ハイシ</t>
    </rPh>
    <rPh sb="11" eb="13">
      <t>チイキ</t>
    </rPh>
    <rPh sb="14" eb="16">
      <t>ダイガエ</t>
    </rPh>
    <rPh sb="16" eb="18">
      <t>コウツウ</t>
    </rPh>
    <rPh sb="26" eb="27">
      <t>ガタ</t>
    </rPh>
    <rPh sb="27" eb="29">
      <t>ノリアイ</t>
    </rPh>
    <rPh sb="34" eb="36">
      <t>ウンコウ</t>
    </rPh>
    <rPh sb="38" eb="40">
      <t>ウンコウ</t>
    </rPh>
    <rPh sb="40" eb="41">
      <t>ヒ</t>
    </rPh>
    <rPh sb="42" eb="44">
      <t>ケッソン</t>
    </rPh>
    <rPh sb="44" eb="45">
      <t>ガク</t>
    </rPh>
    <rPh sb="46" eb="48">
      <t>ウンコウ</t>
    </rPh>
    <rPh sb="48" eb="51">
      <t>ジギョウシャ</t>
    </rPh>
    <rPh sb="52" eb="54">
      <t>ホジョ</t>
    </rPh>
    <phoneticPr fontId="5"/>
  </si>
  <si>
    <t>市内タクシー事業者2社</t>
    <rPh sb="0" eb="2">
      <t>シナイ</t>
    </rPh>
    <rPh sb="6" eb="9">
      <t>ジギョウシャ</t>
    </rPh>
    <rPh sb="10" eb="11">
      <t>シャ</t>
    </rPh>
    <phoneticPr fontId="5"/>
  </si>
  <si>
    <t>https://www.city.ojiya.niigata.jp/site/iju/koukyoukoutuu.html</t>
  </si>
  <si>
    <t>にぎわい交流課交流推進係
0258-83-3512</t>
    <rPh sb="4" eb="6">
      <t>コウリュウ</t>
    </rPh>
    <rPh sb="6" eb="7">
      <t>カ</t>
    </rPh>
    <rPh sb="7" eb="9">
      <t>コウリュウ</t>
    </rPh>
    <rPh sb="9" eb="11">
      <t>スイシン</t>
    </rPh>
    <rPh sb="11" eb="12">
      <t>カカリ</t>
    </rPh>
    <phoneticPr fontId="5"/>
  </si>
  <si>
    <t>公共交通対策事業
（コミュニティバス配置）</t>
    <rPh sb="0" eb="2">
      <t>コウキョウ</t>
    </rPh>
    <rPh sb="2" eb="4">
      <t>コウツウ</t>
    </rPh>
    <rPh sb="4" eb="6">
      <t>タイサク</t>
    </rPh>
    <rPh sb="6" eb="8">
      <t>ジギョウ</t>
    </rPh>
    <rPh sb="18" eb="20">
      <t>ハイチ</t>
    </rPh>
    <phoneticPr fontId="5"/>
  </si>
  <si>
    <t>市が地域に貸与している車両を活用して、移動支援を行う中で、買い物支援を行っている。</t>
    <rPh sb="0" eb="1">
      <t>シ</t>
    </rPh>
    <rPh sb="2" eb="4">
      <t>チイキ</t>
    </rPh>
    <rPh sb="5" eb="7">
      <t>タイヨ</t>
    </rPh>
    <rPh sb="11" eb="13">
      <t>シャリョウ</t>
    </rPh>
    <rPh sb="14" eb="16">
      <t>カツヨウ</t>
    </rPh>
    <rPh sb="19" eb="21">
      <t>イドウ</t>
    </rPh>
    <rPh sb="21" eb="23">
      <t>シエン</t>
    </rPh>
    <rPh sb="24" eb="25">
      <t>オコナ</t>
    </rPh>
    <rPh sb="26" eb="27">
      <t>ナカ</t>
    </rPh>
    <rPh sb="29" eb="30">
      <t>カ</t>
    </rPh>
    <rPh sb="31" eb="32">
      <t>モノ</t>
    </rPh>
    <rPh sb="32" eb="34">
      <t>シエン</t>
    </rPh>
    <rPh sb="35" eb="36">
      <t>オコナ</t>
    </rPh>
    <phoneticPr fontId="5"/>
  </si>
  <si>
    <t>地域コミュニティ団体</t>
    <rPh sb="0" eb="2">
      <t>チイキ</t>
    </rPh>
    <rPh sb="8" eb="10">
      <t>ダンタイ</t>
    </rPh>
    <phoneticPr fontId="5"/>
  </si>
  <si>
    <t>加茂市</t>
    <rPh sb="0" eb="3">
      <t>カモシ</t>
    </rPh>
    <phoneticPr fontId="1"/>
  </si>
  <si>
    <t>創業チャレンジ支援事業</t>
    <rPh sb="0" eb="2">
      <t>ソウギョウ</t>
    </rPh>
    <rPh sb="7" eb="11">
      <t>シエンジギョウ</t>
    </rPh>
    <phoneticPr fontId="1"/>
  </si>
  <si>
    <t>地域経済の活性化を目的として、市内での創業時にかかる費用の一部を補助する（補助対象経費の2分の1以内、上限100万円）。補助対象事業の一つとして、買い物弱者対策事業を挙げている。</t>
  </si>
  <si>
    <t>https://www.city.kamo.niigata.jp/docs/47931.html</t>
  </si>
  <si>
    <t>商工観光課商工振興係
0256-52-0080（内線133）</t>
  </si>
  <si>
    <t>空き店舗対策事業</t>
    <rPh sb="0" eb="1">
      <t>ア</t>
    </rPh>
    <rPh sb="2" eb="8">
      <t>テンポタイサクジギョウ</t>
    </rPh>
    <phoneticPr fontId="1"/>
  </si>
  <si>
    <t>中心市街地の活性化を目的として、市内商店街の空き店舗等への出店を促すため、その店舗の改修費用や賃借料の一部を補助する（改修費用の2分の1以内 ※トイレ改修に係る分は3分の2以内、賃借料の最大6か月分、上限100万円）。補助対象事業の一つとして、買い物弱者対策事業を挙げている。</t>
    <rPh sb="75" eb="77">
      <t>カイシュウ</t>
    </rPh>
    <rPh sb="78" eb="79">
      <t>カカ</t>
    </rPh>
    <rPh sb="80" eb="81">
      <t>ブン</t>
    </rPh>
    <rPh sb="83" eb="84">
      <t>ブン</t>
    </rPh>
    <rPh sb="86" eb="88">
      <t>イナイ</t>
    </rPh>
    <rPh sb="97" eb="98">
      <t>ゲツ</t>
    </rPh>
    <phoneticPr fontId="5"/>
  </si>
  <si>
    <t>https://www.city.kamo.niigata.jp/docs/47952.html</t>
  </si>
  <si>
    <t>新潟県</t>
    <rPh sb="0" eb="3">
      <t>ニイガタケン</t>
    </rPh>
    <phoneticPr fontId="5"/>
  </si>
  <si>
    <t>十日町市</t>
    <rPh sb="0" eb="4">
      <t>トオカマチシ</t>
    </rPh>
    <phoneticPr fontId="5"/>
  </si>
  <si>
    <t>予約型乗合タクシー運行事業</t>
    <rPh sb="0" eb="2">
      <t>ヨヤク</t>
    </rPh>
    <rPh sb="2" eb="3">
      <t>ガタ</t>
    </rPh>
    <rPh sb="3" eb="5">
      <t>ノリアイ</t>
    </rPh>
    <rPh sb="9" eb="11">
      <t>ウンコウ</t>
    </rPh>
    <rPh sb="11" eb="13">
      <t>ジギョウ</t>
    </rPh>
    <phoneticPr fontId="5"/>
  </si>
  <si>
    <t>公共交通空白地を解消し、高齢者等の移動手段を確保するため、予約型乗合タクシーを運行するもの。
※買物弱者の支援と位置付けた事業ではない。</t>
    <rPh sb="0" eb="2">
      <t>コウキョウ</t>
    </rPh>
    <rPh sb="2" eb="4">
      <t>コウツウ</t>
    </rPh>
    <rPh sb="4" eb="6">
      <t>クウハク</t>
    </rPh>
    <rPh sb="6" eb="7">
      <t>チ</t>
    </rPh>
    <rPh sb="8" eb="10">
      <t>カイショウ</t>
    </rPh>
    <rPh sb="12" eb="15">
      <t>コウレイシャ</t>
    </rPh>
    <rPh sb="15" eb="16">
      <t>トウ</t>
    </rPh>
    <rPh sb="17" eb="19">
      <t>イドウ</t>
    </rPh>
    <rPh sb="19" eb="21">
      <t>シュダン</t>
    </rPh>
    <rPh sb="22" eb="24">
      <t>カクホ</t>
    </rPh>
    <rPh sb="29" eb="31">
      <t>ヨヤク</t>
    </rPh>
    <rPh sb="31" eb="32">
      <t>ガタ</t>
    </rPh>
    <rPh sb="32" eb="34">
      <t>ノリアイ</t>
    </rPh>
    <rPh sb="39" eb="41">
      <t>ウンコウ</t>
    </rPh>
    <rPh sb="48" eb="50">
      <t>カイモノ</t>
    </rPh>
    <rPh sb="50" eb="52">
      <t>ジャクシャ</t>
    </rPh>
    <rPh sb="53" eb="55">
      <t>シエン</t>
    </rPh>
    <rPh sb="56" eb="59">
      <t>イチヅ</t>
    </rPh>
    <rPh sb="61" eb="63">
      <t>ジギョウ</t>
    </rPh>
    <phoneticPr fontId="5"/>
  </si>
  <si>
    <t>https://www.city.tokamachi.lg.jp/soshiki/somubu/kikakuseisakuka/2/gyomu/1450418991385.html</t>
    <phoneticPr fontId="1"/>
  </si>
  <si>
    <t>総務部企画政策課
企画政策係
025-757-3193</t>
    <phoneticPr fontId="1"/>
  </si>
  <si>
    <t>十日町市</t>
    <rPh sb="0" eb="4">
      <t>トオカマチシ</t>
    </rPh>
    <phoneticPr fontId="1"/>
  </si>
  <si>
    <t>重度障がい者交通費助成事業</t>
    <rPh sb="0" eb="2">
      <t>ジュウド</t>
    </rPh>
    <rPh sb="2" eb="3">
      <t>ショウ</t>
    </rPh>
    <rPh sb="5" eb="6">
      <t>シャ</t>
    </rPh>
    <rPh sb="6" eb="9">
      <t>コウツウヒ</t>
    </rPh>
    <rPh sb="9" eb="11">
      <t>ジョセイ</t>
    </rPh>
    <rPh sb="11" eb="13">
      <t>ジギョウ</t>
    </rPh>
    <phoneticPr fontId="1"/>
  </si>
  <si>
    <t>重度障がい者の社会参加意欲の助長と、経済負担の軽減を図るため、タクシー等の利用料金の一部を助成する。</t>
    <rPh sb="0" eb="2">
      <t>ジュウド</t>
    </rPh>
    <rPh sb="2" eb="3">
      <t>ショウ</t>
    </rPh>
    <rPh sb="5" eb="6">
      <t>シャ</t>
    </rPh>
    <rPh sb="7" eb="9">
      <t>シャカイ</t>
    </rPh>
    <rPh sb="9" eb="11">
      <t>サンカ</t>
    </rPh>
    <rPh sb="11" eb="13">
      <t>イヨク</t>
    </rPh>
    <rPh sb="14" eb="16">
      <t>ジョチョウ</t>
    </rPh>
    <rPh sb="18" eb="20">
      <t>ケイザイ</t>
    </rPh>
    <rPh sb="20" eb="22">
      <t>フタン</t>
    </rPh>
    <rPh sb="23" eb="25">
      <t>ケイゲン</t>
    </rPh>
    <rPh sb="26" eb="27">
      <t>ハカ</t>
    </rPh>
    <rPh sb="35" eb="36">
      <t>トウ</t>
    </rPh>
    <rPh sb="37" eb="41">
      <t>リヨウリョウキン</t>
    </rPh>
    <rPh sb="42" eb="44">
      <t>イチブ</t>
    </rPh>
    <rPh sb="45" eb="47">
      <t>ジョセイ</t>
    </rPh>
    <phoneticPr fontId="1"/>
  </si>
  <si>
    <t>https://www.city.tokamachi.lg.jp/soshiki/shiminfukushibu/fukushika/2/gyomu/1454380644408.html</t>
    <phoneticPr fontId="1"/>
  </si>
  <si>
    <t>市民福祉部福祉課
障がい者福祉係
025-757-3782</t>
    <rPh sb="0" eb="2">
      <t>シミン</t>
    </rPh>
    <rPh sb="2" eb="4">
      <t>フクシ</t>
    </rPh>
    <rPh sb="4" eb="5">
      <t>ブ</t>
    </rPh>
    <rPh sb="5" eb="8">
      <t>フクシカ</t>
    </rPh>
    <rPh sb="9" eb="10">
      <t>ショウ</t>
    </rPh>
    <rPh sb="12" eb="13">
      <t>シャ</t>
    </rPh>
    <rPh sb="13" eb="15">
      <t>フクシ</t>
    </rPh>
    <rPh sb="15" eb="16">
      <t>カカリ</t>
    </rPh>
    <phoneticPr fontId="1"/>
  </si>
  <si>
    <t>高齢者・障がい者安心サービス事業</t>
    <rPh sb="0" eb="3">
      <t>コウレイシャ</t>
    </rPh>
    <rPh sb="4" eb="5">
      <t>ショウ</t>
    </rPh>
    <rPh sb="7" eb="8">
      <t>シャ</t>
    </rPh>
    <rPh sb="8" eb="10">
      <t>アンシン</t>
    </rPh>
    <rPh sb="14" eb="16">
      <t>ジギョウ</t>
    </rPh>
    <phoneticPr fontId="1"/>
  </si>
  <si>
    <t>日常的な困りごとのある高齢者及び障がい者の生活支援サービスの提供を行う団体に対し、支援実績に応じて補助金を交付する。
補助対象サービス：日常的な買い物・掃除等
助成額：サービス提供0.5時間につき、500円</t>
    <rPh sb="0" eb="2">
      <t>ニチジョウ</t>
    </rPh>
    <rPh sb="2" eb="3">
      <t>テキ</t>
    </rPh>
    <rPh sb="4" eb="5">
      <t>コマ</t>
    </rPh>
    <rPh sb="11" eb="14">
      <t>コウレイシャ</t>
    </rPh>
    <rPh sb="14" eb="15">
      <t>オヨ</t>
    </rPh>
    <rPh sb="16" eb="17">
      <t>ショウ</t>
    </rPh>
    <rPh sb="19" eb="20">
      <t>シャ</t>
    </rPh>
    <rPh sb="21" eb="23">
      <t>セイカツ</t>
    </rPh>
    <rPh sb="23" eb="25">
      <t>シエン</t>
    </rPh>
    <rPh sb="30" eb="32">
      <t>テイキョウ</t>
    </rPh>
    <rPh sb="33" eb="34">
      <t>オコナ</t>
    </rPh>
    <rPh sb="35" eb="37">
      <t>ダンタイ</t>
    </rPh>
    <rPh sb="38" eb="39">
      <t>タイ</t>
    </rPh>
    <rPh sb="41" eb="43">
      <t>シエン</t>
    </rPh>
    <rPh sb="43" eb="45">
      <t>ジッセキ</t>
    </rPh>
    <rPh sb="46" eb="47">
      <t>オウ</t>
    </rPh>
    <rPh sb="49" eb="52">
      <t>ホジョキン</t>
    </rPh>
    <rPh sb="53" eb="55">
      <t>コウフ</t>
    </rPh>
    <rPh sb="59" eb="61">
      <t>ホジョ</t>
    </rPh>
    <rPh sb="61" eb="63">
      <t>タイショウ</t>
    </rPh>
    <rPh sb="68" eb="70">
      <t>ニチジョウ</t>
    </rPh>
    <rPh sb="70" eb="71">
      <t>テキ</t>
    </rPh>
    <rPh sb="72" eb="73">
      <t>カ</t>
    </rPh>
    <rPh sb="74" eb="75">
      <t>モノ</t>
    </rPh>
    <rPh sb="76" eb="78">
      <t>ソウジ</t>
    </rPh>
    <rPh sb="78" eb="79">
      <t>トウ</t>
    </rPh>
    <rPh sb="80" eb="82">
      <t>ジョセイ</t>
    </rPh>
    <rPh sb="82" eb="83">
      <t>ガク</t>
    </rPh>
    <rPh sb="88" eb="90">
      <t>テイキョウ</t>
    </rPh>
    <rPh sb="93" eb="95">
      <t>ジカン</t>
    </rPh>
    <rPh sb="102" eb="103">
      <t>エン</t>
    </rPh>
    <phoneticPr fontId="1"/>
  </si>
  <si>
    <t>地域振興会</t>
    <rPh sb="0" eb="2">
      <t>チイキ</t>
    </rPh>
    <rPh sb="2" eb="5">
      <t>シンコウカイ</t>
    </rPh>
    <phoneticPr fontId="1"/>
  </si>
  <si>
    <t>https://www.city.tokamachi.lg.jp/soshiki/shiminfukushibu/fukushika/1/gyomu/1450417861908.html</t>
    <phoneticPr fontId="1"/>
  </si>
  <si>
    <t>市民福祉部福祉課
高齢者支援係
025-757-9758</t>
    <rPh sb="0" eb="2">
      <t>シミン</t>
    </rPh>
    <rPh sb="2" eb="4">
      <t>フクシ</t>
    </rPh>
    <rPh sb="4" eb="5">
      <t>ブ</t>
    </rPh>
    <rPh sb="5" eb="8">
      <t>フクシカ</t>
    </rPh>
    <rPh sb="9" eb="12">
      <t>コウレイシャ</t>
    </rPh>
    <rPh sb="12" eb="14">
      <t>シエン</t>
    </rPh>
    <rPh sb="14" eb="15">
      <t>カカリ</t>
    </rPh>
    <phoneticPr fontId="1"/>
  </si>
  <si>
    <t>見附市</t>
    <rPh sb="0" eb="3">
      <t>ミツケシ</t>
    </rPh>
    <phoneticPr fontId="1"/>
  </si>
  <si>
    <t>まちなか賑わい補助金</t>
    <rPh sb="4" eb="5">
      <t>ニギ</t>
    </rPh>
    <rPh sb="7" eb="10">
      <t>ホジョキン</t>
    </rPh>
    <phoneticPr fontId="1"/>
  </si>
  <si>
    <t>中心市街地の空き店舗への出店を促すことで、まちなかの魅力を高め、まちなかの
賑わいを創出するため、商店街等のまちなかの空き店舗への出店に対して補助を実施します。</t>
    <phoneticPr fontId="1"/>
  </si>
  <si>
    <t>https://www.city.mitsuke.niigata.jp/soshiki/19/2325.html</t>
    <phoneticPr fontId="1"/>
  </si>
  <si>
    <t>地域経済課　交流促進係
0258-62-1700</t>
    <rPh sb="0" eb="2">
      <t>チイキ</t>
    </rPh>
    <rPh sb="2" eb="5">
      <t>ケイザイカ</t>
    </rPh>
    <rPh sb="6" eb="8">
      <t>コウリュウ</t>
    </rPh>
    <rPh sb="8" eb="10">
      <t>ソクシン</t>
    </rPh>
    <rPh sb="10" eb="11">
      <t>カカリ</t>
    </rPh>
    <phoneticPr fontId="1"/>
  </si>
  <si>
    <t>市場組合補助金</t>
    <rPh sb="0" eb="2">
      <t>イチバ</t>
    </rPh>
    <rPh sb="2" eb="4">
      <t>クミアイ</t>
    </rPh>
    <rPh sb="4" eb="7">
      <t>ホジョキン</t>
    </rPh>
    <phoneticPr fontId="1"/>
  </si>
  <si>
    <t>住宅地から徒歩圏内で実施する市内二ヵ所の朝市（定期市）の運営等に対する補助支援事業</t>
    <rPh sb="0" eb="3">
      <t>ジュウタクチ</t>
    </rPh>
    <rPh sb="5" eb="7">
      <t>トホ</t>
    </rPh>
    <rPh sb="7" eb="9">
      <t>ケンナイ</t>
    </rPh>
    <rPh sb="10" eb="12">
      <t>ジッシ</t>
    </rPh>
    <rPh sb="14" eb="16">
      <t>シナイ</t>
    </rPh>
    <rPh sb="16" eb="19">
      <t>ニカショ</t>
    </rPh>
    <rPh sb="20" eb="22">
      <t>アサイチ</t>
    </rPh>
    <rPh sb="23" eb="25">
      <t>テイキ</t>
    </rPh>
    <rPh sb="25" eb="26">
      <t>イチ</t>
    </rPh>
    <rPh sb="28" eb="30">
      <t>ウンエイ</t>
    </rPh>
    <rPh sb="30" eb="31">
      <t>トウ</t>
    </rPh>
    <rPh sb="32" eb="33">
      <t>タイ</t>
    </rPh>
    <rPh sb="35" eb="37">
      <t>ホジョ</t>
    </rPh>
    <rPh sb="37" eb="39">
      <t>シエン</t>
    </rPh>
    <rPh sb="39" eb="41">
      <t>ジギョウ</t>
    </rPh>
    <phoneticPr fontId="1"/>
  </si>
  <si>
    <t>日常生活に支障のある高齢者に対し、定期的に食事を提供することにより、安定した食生活の確保、健康保持を図るとともに安否の確認を行う支援事業（一部国からの地域支援事業交付金を財源とする）。</t>
    <rPh sb="0" eb="2">
      <t>ニチジョウ</t>
    </rPh>
    <rPh sb="2" eb="4">
      <t>セイカツ</t>
    </rPh>
    <rPh sb="5" eb="7">
      <t>シショウ</t>
    </rPh>
    <rPh sb="10" eb="13">
      <t>コウレイシャ</t>
    </rPh>
    <rPh sb="14" eb="15">
      <t>タイ</t>
    </rPh>
    <rPh sb="17" eb="20">
      <t>テイキテキ</t>
    </rPh>
    <rPh sb="21" eb="23">
      <t>ショクジ</t>
    </rPh>
    <rPh sb="24" eb="26">
      <t>テイキョウ</t>
    </rPh>
    <rPh sb="34" eb="36">
      <t>アンテイ</t>
    </rPh>
    <rPh sb="38" eb="39">
      <t>ショク</t>
    </rPh>
    <rPh sb="39" eb="41">
      <t>セイカツ</t>
    </rPh>
    <rPh sb="42" eb="44">
      <t>カクホ</t>
    </rPh>
    <rPh sb="45" eb="47">
      <t>ケンコウ</t>
    </rPh>
    <rPh sb="47" eb="49">
      <t>ホジ</t>
    </rPh>
    <rPh sb="50" eb="51">
      <t>ハカ</t>
    </rPh>
    <rPh sb="56" eb="58">
      <t>アンピ</t>
    </rPh>
    <rPh sb="59" eb="61">
      <t>カクニン</t>
    </rPh>
    <rPh sb="62" eb="63">
      <t>オコナ</t>
    </rPh>
    <rPh sb="64" eb="66">
      <t>シエン</t>
    </rPh>
    <rPh sb="66" eb="68">
      <t>ジギョウ</t>
    </rPh>
    <rPh sb="69" eb="71">
      <t>イチブ</t>
    </rPh>
    <rPh sb="71" eb="72">
      <t>クニ</t>
    </rPh>
    <rPh sb="75" eb="77">
      <t>チイキ</t>
    </rPh>
    <rPh sb="77" eb="79">
      <t>シエン</t>
    </rPh>
    <rPh sb="79" eb="81">
      <t>ジギョウ</t>
    </rPh>
    <rPh sb="81" eb="84">
      <t>コウフキン</t>
    </rPh>
    <rPh sb="85" eb="87">
      <t>ザイゲン</t>
    </rPh>
    <phoneticPr fontId="1"/>
  </si>
  <si>
    <t>https://www.city.mitsuke.niigata.jp/soshiki/6/2992.html</t>
    <phoneticPr fontId="1"/>
  </si>
  <si>
    <t>健康福祉課 
高齢福祉係（0258-61-1350）</t>
    <rPh sb="0" eb="2">
      <t>ケンコウ</t>
    </rPh>
    <rPh sb="2" eb="4">
      <t>フクシ</t>
    </rPh>
    <rPh sb="4" eb="5">
      <t>カ</t>
    </rPh>
    <rPh sb="7" eb="9">
      <t>コウレイ</t>
    </rPh>
    <rPh sb="9" eb="11">
      <t>フクシ</t>
    </rPh>
    <rPh sb="11" eb="12">
      <t>カカリ</t>
    </rPh>
    <phoneticPr fontId="1"/>
  </si>
  <si>
    <t>見附市</t>
  </si>
  <si>
    <t>地域交通体系整備事業</t>
  </si>
  <si>
    <t>公共交通空白地域にデマンド型乗合タクシーを運行し、運行費の欠損額を事業者へ補助するもの</t>
  </si>
  <si>
    <t>地域活性化公共交通協議会</t>
  </si>
  <si>
    <t>都市環境課　地域交通係
0258-62-1700</t>
  </si>
  <si>
    <t>地域自治推進事業</t>
    <rPh sb="0" eb="2">
      <t>チイキ</t>
    </rPh>
    <rPh sb="2" eb="4">
      <t>ジチ</t>
    </rPh>
    <rPh sb="4" eb="6">
      <t>スイシン</t>
    </rPh>
    <rPh sb="6" eb="8">
      <t>ジギョウ</t>
    </rPh>
    <phoneticPr fontId="1"/>
  </si>
  <si>
    <t>地域コミュニティ組織がワゴン車を利用して定期運行をするにあたり、燃料費分と定期運行に係る経費の一部分を補助する。</t>
    <phoneticPr fontId="1"/>
  </si>
  <si>
    <t>地域コミュニティ</t>
    <phoneticPr fontId="1"/>
  </si>
  <si>
    <t>https://www.city.mitsuke.niigata.jp/soshiki/4/2733.html</t>
    <phoneticPr fontId="1"/>
  </si>
  <si>
    <t>まちづくり課地域自治係
0258-62-7801</t>
    <rPh sb="5" eb="6">
      <t>カ</t>
    </rPh>
    <rPh sb="6" eb="8">
      <t>チイキ</t>
    </rPh>
    <rPh sb="8" eb="10">
      <t>ジチ</t>
    </rPh>
    <rPh sb="10" eb="11">
      <t>カカリ</t>
    </rPh>
    <phoneticPr fontId="1"/>
  </si>
  <si>
    <t>村上市</t>
    <rPh sb="0" eb="3">
      <t>ムラカミシ</t>
    </rPh>
    <phoneticPr fontId="1"/>
  </si>
  <si>
    <t>該当する心身障がい者に対し、福祉タクシー券を支給。</t>
    <rPh sb="0" eb="2">
      <t>ガイトウ</t>
    </rPh>
    <rPh sb="4" eb="6">
      <t>シンシン</t>
    </rPh>
    <rPh sb="6" eb="7">
      <t>ショウ</t>
    </rPh>
    <rPh sb="9" eb="10">
      <t>シャ</t>
    </rPh>
    <rPh sb="11" eb="12">
      <t>タイ</t>
    </rPh>
    <rPh sb="14" eb="16">
      <t>フクシ</t>
    </rPh>
    <rPh sb="20" eb="21">
      <t>ケン</t>
    </rPh>
    <rPh sb="22" eb="24">
      <t>シキュウ</t>
    </rPh>
    <phoneticPr fontId="1"/>
  </si>
  <si>
    <t>心身障がい者の社会参加の意欲の向上と経済的負担の軽減を図るため、該当する障がい者に対し、福祉タクシー券24枚または48枚（1枚あたり基本料金相当額）を支給する。</t>
    <phoneticPr fontId="1"/>
  </si>
  <si>
    <t>福祉課福祉政策室（0254-75-8940）</t>
    <rPh sb="0" eb="3">
      <t>フクシカ</t>
    </rPh>
    <rPh sb="3" eb="8">
      <t>フクシセイサクシツ</t>
    </rPh>
    <phoneticPr fontId="1"/>
  </si>
  <si>
    <t>集落支援員による取組支援</t>
    <rPh sb="0" eb="2">
      <t>シュウラク</t>
    </rPh>
    <rPh sb="2" eb="4">
      <t>シエン</t>
    </rPh>
    <rPh sb="4" eb="5">
      <t>イン</t>
    </rPh>
    <rPh sb="8" eb="10">
      <t>トリクミ</t>
    </rPh>
    <rPh sb="10" eb="12">
      <t>シエン</t>
    </rPh>
    <phoneticPr fontId="1"/>
  </si>
  <si>
    <t>集落支援員が行う地域課題解決の取組の一つとして、地域と協力しながら買物弱者支援に取り組んでいる。（買い物ツアーの企画・実施、事業者との連携による拠点施設での日用品販売等）</t>
    <rPh sb="0" eb="2">
      <t>シュウラク</t>
    </rPh>
    <rPh sb="2" eb="4">
      <t>シエン</t>
    </rPh>
    <rPh sb="4" eb="5">
      <t>イン</t>
    </rPh>
    <rPh sb="6" eb="7">
      <t>オコナ</t>
    </rPh>
    <rPh sb="8" eb="10">
      <t>チイキ</t>
    </rPh>
    <rPh sb="10" eb="12">
      <t>カダイ</t>
    </rPh>
    <rPh sb="12" eb="14">
      <t>カイケツ</t>
    </rPh>
    <rPh sb="15" eb="17">
      <t>トリクミ</t>
    </rPh>
    <rPh sb="18" eb="19">
      <t>ヒト</t>
    </rPh>
    <rPh sb="24" eb="26">
      <t>チイキ</t>
    </rPh>
    <rPh sb="27" eb="29">
      <t>キョウリョク</t>
    </rPh>
    <rPh sb="33" eb="35">
      <t>カイモノ</t>
    </rPh>
    <rPh sb="35" eb="37">
      <t>ジャクシャ</t>
    </rPh>
    <rPh sb="37" eb="39">
      <t>シエン</t>
    </rPh>
    <rPh sb="40" eb="41">
      <t>ト</t>
    </rPh>
    <rPh sb="42" eb="43">
      <t>ク</t>
    </rPh>
    <rPh sb="49" eb="50">
      <t>カ</t>
    </rPh>
    <rPh sb="51" eb="52">
      <t>モノ</t>
    </rPh>
    <rPh sb="56" eb="58">
      <t>キカク</t>
    </rPh>
    <rPh sb="59" eb="61">
      <t>ジッシ</t>
    </rPh>
    <rPh sb="62" eb="64">
      <t>ジギョウ</t>
    </rPh>
    <rPh sb="64" eb="65">
      <t>シャ</t>
    </rPh>
    <rPh sb="67" eb="69">
      <t>レンケイ</t>
    </rPh>
    <rPh sb="72" eb="74">
      <t>キョテン</t>
    </rPh>
    <rPh sb="74" eb="76">
      <t>シセツ</t>
    </rPh>
    <rPh sb="78" eb="81">
      <t>ニチヨウヒン</t>
    </rPh>
    <rPh sb="81" eb="83">
      <t>ハンバイ</t>
    </rPh>
    <rPh sb="83" eb="84">
      <t>トウ</t>
    </rPh>
    <phoneticPr fontId="1"/>
  </si>
  <si>
    <t>市民課自治振興室
0254-75-8926</t>
    <rPh sb="0" eb="3">
      <t>シミンカ</t>
    </rPh>
    <rPh sb="3" eb="5">
      <t>ジチ</t>
    </rPh>
    <rPh sb="5" eb="7">
      <t>シンコウ</t>
    </rPh>
    <rPh sb="7" eb="8">
      <t>シツ</t>
    </rPh>
    <phoneticPr fontId="1"/>
  </si>
  <si>
    <t>地域づくり団体が実施する取組支援</t>
    <rPh sb="0" eb="2">
      <t>チイキ</t>
    </rPh>
    <rPh sb="5" eb="7">
      <t>ダンタイ</t>
    </rPh>
    <rPh sb="8" eb="10">
      <t>ジッシ</t>
    </rPh>
    <rPh sb="12" eb="14">
      <t>トリクミ</t>
    </rPh>
    <rPh sb="14" eb="16">
      <t>シエン</t>
    </rPh>
    <phoneticPr fontId="1"/>
  </si>
  <si>
    <t>地域づくり団体が地域の課題解決の取組として、買い物ツアーの企画・実施や買い物のためのタクシー連絡取次ぎのサービスを行っている。</t>
    <rPh sb="0" eb="2">
      <t>チイキ</t>
    </rPh>
    <rPh sb="5" eb="7">
      <t>ダンタイ</t>
    </rPh>
    <rPh sb="8" eb="10">
      <t>チイキ</t>
    </rPh>
    <rPh sb="11" eb="13">
      <t>カダイ</t>
    </rPh>
    <rPh sb="13" eb="15">
      <t>カイケツ</t>
    </rPh>
    <rPh sb="16" eb="18">
      <t>トリクミ</t>
    </rPh>
    <rPh sb="22" eb="23">
      <t>カ</t>
    </rPh>
    <rPh sb="24" eb="25">
      <t>モノ</t>
    </rPh>
    <rPh sb="29" eb="31">
      <t>キカク</t>
    </rPh>
    <rPh sb="32" eb="34">
      <t>ジッシ</t>
    </rPh>
    <rPh sb="35" eb="36">
      <t>カ</t>
    </rPh>
    <rPh sb="37" eb="38">
      <t>モノ</t>
    </rPh>
    <rPh sb="46" eb="48">
      <t>レンラク</t>
    </rPh>
    <rPh sb="48" eb="50">
      <t>トリツ</t>
    </rPh>
    <rPh sb="57" eb="58">
      <t>オコナ</t>
    </rPh>
    <phoneticPr fontId="1"/>
  </si>
  <si>
    <t>地域まちづくり組織</t>
    <rPh sb="0" eb="2">
      <t>チイキ</t>
    </rPh>
    <rPh sb="7" eb="9">
      <t>ソシキ</t>
    </rPh>
    <phoneticPr fontId="1"/>
  </si>
  <si>
    <t>デマンド乗合タクシー</t>
    <rPh sb="4" eb="6">
      <t>ノリアイ</t>
    </rPh>
    <phoneticPr fontId="1"/>
  </si>
  <si>
    <t>通院対象を目的とした乗合タクシー事業であるが、乗降場所に商業施設も追加し支援を実施。</t>
    <rPh sb="0" eb="2">
      <t>ツウイン</t>
    </rPh>
    <rPh sb="2" eb="4">
      <t>タイショウ</t>
    </rPh>
    <rPh sb="5" eb="7">
      <t>モクテキ</t>
    </rPh>
    <rPh sb="10" eb="12">
      <t>ノリアイ</t>
    </rPh>
    <rPh sb="16" eb="18">
      <t>ジギョウ</t>
    </rPh>
    <rPh sb="23" eb="25">
      <t>ジョウコウ</t>
    </rPh>
    <rPh sb="25" eb="27">
      <t>バショ</t>
    </rPh>
    <rPh sb="28" eb="30">
      <t>ショウギョウ</t>
    </rPh>
    <rPh sb="30" eb="32">
      <t>シセツ</t>
    </rPh>
    <rPh sb="33" eb="35">
      <t>ツイカ</t>
    </rPh>
    <rPh sb="36" eb="38">
      <t>シエン</t>
    </rPh>
    <rPh sb="39" eb="41">
      <t>ジッシ</t>
    </rPh>
    <phoneticPr fontId="1"/>
  </si>
  <si>
    <t>https://www.city.murakami.lg.jp/soshiki/13/kokyokostsu-kyougikai-20241001.html</t>
    <phoneticPr fontId="1"/>
  </si>
  <si>
    <t>企画戦略課地域交通政策室(0254-75-8927)</t>
    <rPh sb="0" eb="2">
      <t>キカク</t>
    </rPh>
    <rPh sb="2" eb="4">
      <t>センリャク</t>
    </rPh>
    <rPh sb="4" eb="5">
      <t>カ</t>
    </rPh>
    <rPh sb="5" eb="7">
      <t>チイキ</t>
    </rPh>
    <rPh sb="7" eb="9">
      <t>コウツウ</t>
    </rPh>
    <rPh sb="9" eb="11">
      <t>セイサク</t>
    </rPh>
    <rPh sb="11" eb="12">
      <t>シツ</t>
    </rPh>
    <phoneticPr fontId="1"/>
  </si>
  <si>
    <t>軽度生活援助</t>
    <rPh sb="0" eb="6">
      <t>ケイドセイカツエンジョ</t>
    </rPh>
    <phoneticPr fontId="1"/>
  </si>
  <si>
    <t>1.食事の支度　2.衣類の洗濯及び軽易な修繕
3.居室等の清掃及び整理整頓　4.健康管理及び栄養管理の相談
5.食品又は日用品の購入（買物代行）　6.その他軽易な家事援助</t>
    <rPh sb="2" eb="4">
      <t>ショクジ</t>
    </rPh>
    <rPh sb="5" eb="7">
      <t>シタク</t>
    </rPh>
    <rPh sb="10" eb="12">
      <t>イルイ</t>
    </rPh>
    <rPh sb="13" eb="15">
      <t>センタク</t>
    </rPh>
    <rPh sb="15" eb="16">
      <t>オヨ</t>
    </rPh>
    <rPh sb="17" eb="19">
      <t>ケイイ</t>
    </rPh>
    <rPh sb="20" eb="22">
      <t>シュウゼン</t>
    </rPh>
    <rPh sb="25" eb="27">
      <t>キョシツ</t>
    </rPh>
    <rPh sb="27" eb="28">
      <t>トウ</t>
    </rPh>
    <rPh sb="29" eb="31">
      <t>セイソウ</t>
    </rPh>
    <rPh sb="31" eb="32">
      <t>オヨ</t>
    </rPh>
    <rPh sb="33" eb="35">
      <t>セイリ</t>
    </rPh>
    <rPh sb="35" eb="37">
      <t>セイトン</t>
    </rPh>
    <rPh sb="40" eb="42">
      <t>ケンコウ</t>
    </rPh>
    <rPh sb="42" eb="44">
      <t>カンリ</t>
    </rPh>
    <rPh sb="44" eb="45">
      <t>オヨ</t>
    </rPh>
    <rPh sb="46" eb="48">
      <t>エイヨウ</t>
    </rPh>
    <rPh sb="48" eb="50">
      <t>カンリ</t>
    </rPh>
    <rPh sb="51" eb="53">
      <t>ソウダン</t>
    </rPh>
    <rPh sb="56" eb="58">
      <t>ショクヒン</t>
    </rPh>
    <rPh sb="58" eb="59">
      <t>マタ</t>
    </rPh>
    <rPh sb="60" eb="63">
      <t>ニチヨウヒン</t>
    </rPh>
    <rPh sb="64" eb="66">
      <t>コウニュウ</t>
    </rPh>
    <rPh sb="67" eb="69">
      <t>カイモノ</t>
    </rPh>
    <rPh sb="69" eb="71">
      <t>ダイコウ</t>
    </rPh>
    <rPh sb="77" eb="78">
      <t>タ</t>
    </rPh>
    <rPh sb="78" eb="80">
      <t>ケイイ</t>
    </rPh>
    <rPh sb="81" eb="83">
      <t>カジ</t>
    </rPh>
    <rPh sb="83" eb="85">
      <t>エンジョ</t>
    </rPh>
    <phoneticPr fontId="1"/>
  </si>
  <si>
    <t>事業者,_x000D_
社会福祉協議会,</t>
  </si>
  <si>
    <t>https://www.city.murakami.lg.jp/site/koureisya-fukushi/keidoseikatu.html</t>
    <phoneticPr fontId="1"/>
  </si>
  <si>
    <t>介護高齢課　高齢者支援室、0254-75-8935</t>
    <rPh sb="0" eb="2">
      <t>カイゴ</t>
    </rPh>
    <rPh sb="2" eb="4">
      <t>コウレイ</t>
    </rPh>
    <rPh sb="4" eb="5">
      <t>カ</t>
    </rPh>
    <rPh sb="6" eb="9">
      <t>コウレイシャ</t>
    </rPh>
    <rPh sb="9" eb="11">
      <t>シエン</t>
    </rPh>
    <rPh sb="11" eb="12">
      <t>シツ</t>
    </rPh>
    <phoneticPr fontId="1"/>
  </si>
  <si>
    <t>村上市</t>
    <phoneticPr fontId="1"/>
  </si>
  <si>
    <t>産業支援プログラム事業補助金</t>
    <rPh sb="0" eb="2">
      <t>サンギョウ</t>
    </rPh>
    <rPh sb="2" eb="4">
      <t>シエン</t>
    </rPh>
    <rPh sb="9" eb="11">
      <t>ジギョウ</t>
    </rPh>
    <rPh sb="11" eb="14">
      <t>ホジョキン</t>
    </rPh>
    <phoneticPr fontId="1"/>
  </si>
  <si>
    <t>・販路開拓きっかけづくり事業補助金
販路開拓のための新たな取り組みに対して、対象経費の２分の１(市内に本店のある業者を利用した場合、当該経費の補助率を３分の２以内に引上げ)、上限３０万円を補助
・創業応援事業補助金
市内で創業する方に対して、対象経費の２分の１(市内に本店のある業者を利用した場合、当該経費の補助率を３分の２以内に引上げ)、上限５０万円を補助
※上記２つの補助金の中で、買物弱者が居住する地区で移動販売、宅配事業を行う場合に車輛購入費を補助対象経費としている
※他の補助金メニューと併せて11,000千円の予算</t>
    <phoneticPr fontId="1"/>
  </si>
  <si>
    <t>https://www.city.murakami.lg.jp/soshiki/128/sangyoshien-program.html</t>
    <phoneticPr fontId="1"/>
  </si>
  <si>
    <t>地域経済振興課経済振興室（0254-75-8942）</t>
    <rPh sb="0" eb="2">
      <t>チイキ</t>
    </rPh>
    <rPh sb="2" eb="4">
      <t>ケイザイ</t>
    </rPh>
    <rPh sb="4" eb="6">
      <t>シンコウ</t>
    </rPh>
    <rPh sb="6" eb="7">
      <t>カ</t>
    </rPh>
    <rPh sb="7" eb="9">
      <t>ケイザイ</t>
    </rPh>
    <rPh sb="9" eb="11">
      <t>シンコウ</t>
    </rPh>
    <rPh sb="11" eb="12">
      <t>シツ</t>
    </rPh>
    <phoneticPr fontId="1"/>
  </si>
  <si>
    <t>新潟県</t>
    <rPh sb="0" eb="2">
      <t>ニイガタ</t>
    </rPh>
    <rPh sb="2" eb="3">
      <t>ケン</t>
    </rPh>
    <phoneticPr fontId="1"/>
  </si>
  <si>
    <t>ささえ隊</t>
    <rPh sb="3" eb="4">
      <t>タイ</t>
    </rPh>
    <phoneticPr fontId="1"/>
  </si>
  <si>
    <t>法人会員の希望者を乗用車で送迎を行い、隣町ショッピングセンターで買い物をしてもらう。法人で借りている空スペースで軽運動や昼食を取る。</t>
    <rPh sb="0" eb="2">
      <t>ホウジン</t>
    </rPh>
    <rPh sb="2" eb="4">
      <t>カイイン</t>
    </rPh>
    <rPh sb="5" eb="8">
      <t>キボウシャ</t>
    </rPh>
    <rPh sb="9" eb="12">
      <t>ジョウヨウシャ</t>
    </rPh>
    <rPh sb="13" eb="15">
      <t>ソウゲイ</t>
    </rPh>
    <rPh sb="16" eb="17">
      <t>オコナ</t>
    </rPh>
    <rPh sb="19" eb="21">
      <t>トナリマチ</t>
    </rPh>
    <rPh sb="32" eb="33">
      <t>カ</t>
    </rPh>
    <rPh sb="34" eb="35">
      <t>モノ</t>
    </rPh>
    <rPh sb="42" eb="44">
      <t>ホウジン</t>
    </rPh>
    <rPh sb="45" eb="46">
      <t>カ</t>
    </rPh>
    <rPh sb="50" eb="51">
      <t>アキ</t>
    </rPh>
    <rPh sb="56" eb="59">
      <t>ケイウンドウ</t>
    </rPh>
    <rPh sb="60" eb="62">
      <t>チュウショク</t>
    </rPh>
    <rPh sb="63" eb="64">
      <t>ト</t>
    </rPh>
    <phoneticPr fontId="1"/>
  </si>
  <si>
    <t>おでかケア</t>
    <phoneticPr fontId="1"/>
  </si>
  <si>
    <t>法人会員の希望者を乗用車で送迎を行い、隣町ショッピングセンターで１時間の運動と買い物をしてもらう。法人で借りている空スペースで活用し、介護予防と買い物支援を行う。</t>
    <rPh sb="0" eb="2">
      <t>ホウジン</t>
    </rPh>
    <rPh sb="2" eb="4">
      <t>カイイン</t>
    </rPh>
    <rPh sb="5" eb="8">
      <t>キボウシャ</t>
    </rPh>
    <rPh sb="9" eb="12">
      <t>ジョウヨウシャ</t>
    </rPh>
    <rPh sb="13" eb="15">
      <t>ソウゲイ</t>
    </rPh>
    <rPh sb="16" eb="17">
      <t>オコナ</t>
    </rPh>
    <rPh sb="19" eb="21">
      <t>トナリマチ</t>
    </rPh>
    <rPh sb="33" eb="35">
      <t>ジカン</t>
    </rPh>
    <rPh sb="36" eb="38">
      <t>ウンドウ</t>
    </rPh>
    <rPh sb="39" eb="40">
      <t>カ</t>
    </rPh>
    <rPh sb="41" eb="42">
      <t>モノ</t>
    </rPh>
    <rPh sb="49" eb="51">
      <t>ホウジン</t>
    </rPh>
    <rPh sb="52" eb="53">
      <t>カ</t>
    </rPh>
    <rPh sb="57" eb="58">
      <t>アキ</t>
    </rPh>
    <rPh sb="63" eb="65">
      <t>カツヨウ</t>
    </rPh>
    <rPh sb="67" eb="71">
      <t>カイゴヨボウ</t>
    </rPh>
    <rPh sb="72" eb="73">
      <t>カ</t>
    </rPh>
    <rPh sb="74" eb="77">
      <t>モノシエン</t>
    </rPh>
    <rPh sb="78" eb="79">
      <t>オコナ</t>
    </rPh>
    <phoneticPr fontId="1"/>
  </si>
  <si>
    <t>燕市</t>
    <rPh sb="0" eb="2">
      <t>ツバメシ</t>
    </rPh>
    <phoneticPr fontId="1"/>
  </si>
  <si>
    <t>予約制乗合ワゴン車運行事業</t>
    <phoneticPr fontId="1"/>
  </si>
  <si>
    <t>地域公共交通維持確保事業</t>
    <rPh sb="0" eb="4">
      <t>チイキコウキョウ</t>
    </rPh>
    <rPh sb="4" eb="6">
      <t>コウツウ</t>
    </rPh>
    <rPh sb="6" eb="10">
      <t>イジカクホ</t>
    </rPh>
    <rPh sb="10" eb="12">
      <t>ジギョウ</t>
    </rPh>
    <phoneticPr fontId="1"/>
  </si>
  <si>
    <t>燕市・弥彦村全域で地域住民の生活交通を確保するため、予約制デマンド型乗合タクシーを運行。タクシー事業者に委託する。</t>
    <phoneticPr fontId="1"/>
  </si>
  <si>
    <t>交通協議会</t>
    <rPh sb="0" eb="5">
      <t>コウツウキョウギカイ</t>
    </rPh>
    <phoneticPr fontId="1"/>
  </si>
  <si>
    <t>https://www.city.tsubame.niigata.jp/kurashi/kotsu/3/9086.html</t>
    <phoneticPr fontId="1"/>
  </si>
  <si>
    <t>都市計画課、0256-77-8263</t>
    <rPh sb="0" eb="5">
      <t>トシケイカクカ</t>
    </rPh>
    <phoneticPr fontId="1"/>
  </si>
  <si>
    <t>糸魚川市</t>
    <rPh sb="0" eb="4">
      <t>イトイガワシ</t>
    </rPh>
    <phoneticPr fontId="1"/>
  </si>
  <si>
    <t>移動販売支援事業</t>
    <rPh sb="0" eb="2">
      <t>イドウ</t>
    </rPh>
    <rPh sb="2" eb="4">
      <t>ハンバイ</t>
    </rPh>
    <rPh sb="4" eb="6">
      <t>シエン</t>
    </rPh>
    <rPh sb="6" eb="8">
      <t>ジギョウ</t>
    </rPh>
    <phoneticPr fontId="1"/>
  </si>
  <si>
    <t>高齢者世帯の見守り活動を含む移動販売事業者に対して運営経費、車両購入費の一部を負担する。</t>
    <phoneticPr fontId="1"/>
  </si>
  <si>
    <t>商工観光課
企業支援係
025-552-1511</t>
    <rPh sb="10" eb="11">
      <t>カカリ</t>
    </rPh>
    <phoneticPr fontId="3"/>
  </si>
  <si>
    <t>高齢者おでかけ支援事業</t>
  </si>
  <si>
    <t>外出支援のため、①70歳以上の非課税者にタクシー券を支給する。②満65歳以上の人が購入する路線バスの定期乗車券の購入費の一部を市が負担する。</t>
    <rPh sb="0" eb="2">
      <t>ガイシュツ</t>
    </rPh>
    <rPh sb="2" eb="4">
      <t>シエン</t>
    </rPh>
    <rPh sb="11" eb="14">
      <t>サイイジョウ</t>
    </rPh>
    <rPh sb="15" eb="18">
      <t>ヒカゼイ</t>
    </rPh>
    <rPh sb="18" eb="19">
      <t>シャ</t>
    </rPh>
    <rPh sb="39" eb="40">
      <t>ヒト</t>
    </rPh>
    <rPh sb="41" eb="43">
      <t>コウニュウ</t>
    </rPh>
    <rPh sb="45" eb="47">
      <t>ロセン</t>
    </rPh>
    <phoneticPr fontId="4"/>
  </si>
  <si>
    <t>福祉事務所
福祉サービス係
025-552-1511</t>
    <rPh sb="0" eb="2">
      <t>フクシ</t>
    </rPh>
    <rPh sb="2" eb="4">
      <t>ジム</t>
    </rPh>
    <rPh sb="4" eb="5">
      <t>ショ</t>
    </rPh>
    <rPh sb="6" eb="8">
      <t>フクシ</t>
    </rPh>
    <rPh sb="12" eb="13">
      <t>カカリ</t>
    </rPh>
    <phoneticPr fontId="4"/>
  </si>
  <si>
    <t>障害者交通費助成事業</t>
  </si>
  <si>
    <t>外出支援のため、一定程度の等級を持つ障害者に①タクシー利用券・燃料助成券を支給する。②路線バスの定期乗車券の購入費の一部を市が負担する。</t>
    <rPh sb="0" eb="2">
      <t>ガイシュツ</t>
    </rPh>
    <rPh sb="2" eb="4">
      <t>シエン</t>
    </rPh>
    <rPh sb="8" eb="10">
      <t>イッテイ</t>
    </rPh>
    <rPh sb="10" eb="12">
      <t>テイド</t>
    </rPh>
    <rPh sb="13" eb="15">
      <t>トウキュウ</t>
    </rPh>
    <rPh sb="16" eb="17">
      <t>モ</t>
    </rPh>
    <rPh sb="18" eb="21">
      <t>ショウガイシャ</t>
    </rPh>
    <rPh sb="27" eb="29">
      <t>リヨウ</t>
    </rPh>
    <rPh sb="29" eb="30">
      <t>ケン</t>
    </rPh>
    <rPh sb="31" eb="33">
      <t>ネンリョウ</t>
    </rPh>
    <rPh sb="33" eb="35">
      <t>ジョセイ</t>
    </rPh>
    <rPh sb="35" eb="36">
      <t>ケン</t>
    </rPh>
    <rPh sb="37" eb="39">
      <t>シキュウ</t>
    </rPh>
    <rPh sb="48" eb="50">
      <t>テイキ</t>
    </rPh>
    <rPh sb="50" eb="53">
      <t>ジョウシャケン</t>
    </rPh>
    <phoneticPr fontId="4"/>
  </si>
  <si>
    <t>新潟県</t>
    <rPh sb="0" eb="3">
      <t>ニイガタケン</t>
    </rPh>
    <phoneticPr fontId="3"/>
  </si>
  <si>
    <t>妙高市</t>
    <rPh sb="0" eb="3">
      <t>ミョウコウシ</t>
    </rPh>
    <phoneticPr fontId="3"/>
  </si>
  <si>
    <t>地域で買い物促進事業</t>
    <rPh sb="0" eb="2">
      <t>チイキ</t>
    </rPh>
    <rPh sb="3" eb="4">
      <t>カ</t>
    </rPh>
    <rPh sb="5" eb="6">
      <t>モノ</t>
    </rPh>
    <rPh sb="6" eb="8">
      <t>ソクシン</t>
    </rPh>
    <rPh sb="8" eb="10">
      <t>ジギョウ</t>
    </rPh>
    <phoneticPr fontId="3"/>
  </si>
  <si>
    <t>プレミアム商品券事業</t>
    <rPh sb="5" eb="8">
      <t>ショウヒンケン</t>
    </rPh>
    <rPh sb="8" eb="10">
      <t>ジギョウ</t>
    </rPh>
    <phoneticPr fontId="1"/>
  </si>
  <si>
    <t>買い物客の増加、売上の維持向上等により地域内消費の促進又は喚起に効果が見込める取組に対して支援する。
・補助率1/2・補助限度額200万円
【支援対象となりうる買物弱者に対応する取組み事例】
・プレミアム商品券の発行</t>
    <rPh sb="42" eb="43">
      <t>タイ</t>
    </rPh>
    <rPh sb="45" eb="47">
      <t>シエン</t>
    </rPh>
    <rPh sb="55" eb="57">
      <t>ホジョ</t>
    </rPh>
    <rPh sb="57" eb="59">
      <t>ゲンド</t>
    </rPh>
    <rPh sb="59" eb="60">
      <t>ガク</t>
    </rPh>
    <rPh sb="102" eb="104">
      <t>ハッコウ</t>
    </rPh>
    <phoneticPr fontId="3"/>
  </si>
  <si>
    <t>観光商工課　商工振興グループ
0255-74-0019</t>
    <rPh sb="0" eb="2">
      <t>カンコウ</t>
    </rPh>
    <rPh sb="2" eb="5">
      <t>ショウコウカ</t>
    </rPh>
    <rPh sb="6" eb="8">
      <t>ショウコウ</t>
    </rPh>
    <rPh sb="8" eb="10">
      <t>シンコウ</t>
    </rPh>
    <phoneticPr fontId="3"/>
  </si>
  <si>
    <t>がんばる企業応援事業</t>
    <rPh sb="4" eb="6">
      <t>キギョウ</t>
    </rPh>
    <rPh sb="6" eb="8">
      <t>オウエン</t>
    </rPh>
    <rPh sb="8" eb="10">
      <t>ジギョウ</t>
    </rPh>
    <phoneticPr fontId="3"/>
  </si>
  <si>
    <t>移動販売車等の購入補助等</t>
    <rPh sb="0" eb="2">
      <t>イドウ</t>
    </rPh>
    <rPh sb="2" eb="4">
      <t>ハンバイ</t>
    </rPh>
    <rPh sb="4" eb="5">
      <t>シャ</t>
    </rPh>
    <rPh sb="5" eb="6">
      <t>ナド</t>
    </rPh>
    <rPh sb="7" eb="9">
      <t>コウニュウ</t>
    </rPh>
    <rPh sb="9" eb="11">
      <t>ホジョ</t>
    </rPh>
    <rPh sb="11" eb="12">
      <t>ナド</t>
    </rPh>
    <phoneticPr fontId="1"/>
  </si>
  <si>
    <t>市内の中小企業による新規事業展開や販路開拓等の取組に対して支援する。
・補助率1/2、補助限度額30万円（特定創業者は40万円）
【支援対象となりうる買物弱者に対応する取組み事例】
移動販売車の購入等</t>
    <rPh sb="0" eb="2">
      <t>シナイ</t>
    </rPh>
    <rPh sb="3" eb="5">
      <t>チュウショウ</t>
    </rPh>
    <rPh sb="5" eb="7">
      <t>キギョウ</t>
    </rPh>
    <rPh sb="10" eb="12">
      <t>シンキ</t>
    </rPh>
    <rPh sb="12" eb="14">
      <t>ジギョウ</t>
    </rPh>
    <rPh sb="14" eb="16">
      <t>テンカイ</t>
    </rPh>
    <rPh sb="17" eb="19">
      <t>ハンロ</t>
    </rPh>
    <rPh sb="19" eb="21">
      <t>カイタク</t>
    </rPh>
    <rPh sb="21" eb="22">
      <t>トウ</t>
    </rPh>
    <rPh sb="23" eb="25">
      <t>トリクミ</t>
    </rPh>
    <rPh sb="26" eb="27">
      <t>タイ</t>
    </rPh>
    <rPh sb="29" eb="31">
      <t>シエン</t>
    </rPh>
    <rPh sb="36" eb="39">
      <t>ホジョリツ</t>
    </rPh>
    <rPh sb="43" eb="45">
      <t>ホジョ</t>
    </rPh>
    <rPh sb="45" eb="47">
      <t>ゲンド</t>
    </rPh>
    <rPh sb="47" eb="48">
      <t>ガク</t>
    </rPh>
    <rPh sb="50" eb="52">
      <t>マンエン</t>
    </rPh>
    <rPh sb="53" eb="55">
      <t>トクテイ</t>
    </rPh>
    <rPh sb="55" eb="58">
      <t>ソウギョウシャ</t>
    </rPh>
    <rPh sb="61" eb="63">
      <t>マンエン</t>
    </rPh>
    <rPh sb="91" eb="93">
      <t>イドウ</t>
    </rPh>
    <rPh sb="93" eb="95">
      <t>ハンバイ</t>
    </rPh>
    <rPh sb="95" eb="96">
      <t>シャ</t>
    </rPh>
    <rPh sb="97" eb="99">
      <t>コウニュウ</t>
    </rPh>
    <rPh sb="99" eb="100">
      <t>ナド</t>
    </rPh>
    <phoneticPr fontId="3"/>
  </si>
  <si>
    <t>https://www.city.myoko.niigata.jp/docs/947.html</t>
    <phoneticPr fontId="1"/>
  </si>
  <si>
    <t>上越市</t>
    <rPh sb="0" eb="3">
      <t>ジョウエツシ</t>
    </rPh>
    <phoneticPr fontId="1"/>
  </si>
  <si>
    <t>上越市地域商業活性化事業補助金（買い物利便性向上モデル事業）</t>
    <rPh sb="0" eb="3">
      <t>ジョウエツシ</t>
    </rPh>
    <rPh sb="3" eb="5">
      <t>チイキ</t>
    </rPh>
    <rPh sb="5" eb="7">
      <t>ショウギョウ</t>
    </rPh>
    <rPh sb="7" eb="10">
      <t>カッセイカ</t>
    </rPh>
    <rPh sb="10" eb="12">
      <t>ジギョウ</t>
    </rPh>
    <rPh sb="12" eb="15">
      <t>ホジョキン</t>
    </rPh>
    <rPh sb="16" eb="17">
      <t>カ</t>
    </rPh>
    <rPh sb="18" eb="19">
      <t>モノ</t>
    </rPh>
    <rPh sb="19" eb="22">
      <t>リベンセイ</t>
    </rPh>
    <rPh sb="22" eb="24">
      <t>コウジョウ</t>
    </rPh>
    <rPh sb="27" eb="29">
      <t>ジギョウ</t>
    </rPh>
    <phoneticPr fontId="2"/>
  </si>
  <si>
    <t>住民の日常的な買い物が不便と認められる地域の買い物環境の改善を図るため、移動販売事業、宅配事業、買い物代行事業等を新規で行う事業者へ、経費（車両、備品の購入等）の2/3、最大400万円を補助する。</t>
    <rPh sb="0" eb="2">
      <t>ジュウミン</t>
    </rPh>
    <rPh sb="3" eb="6">
      <t>ニチジョウテキ</t>
    </rPh>
    <rPh sb="7" eb="8">
      <t>カ</t>
    </rPh>
    <rPh sb="9" eb="10">
      <t>モノ</t>
    </rPh>
    <rPh sb="11" eb="13">
      <t>フベン</t>
    </rPh>
    <rPh sb="14" eb="15">
      <t>ミト</t>
    </rPh>
    <rPh sb="19" eb="21">
      <t>チイキ</t>
    </rPh>
    <rPh sb="22" eb="23">
      <t>カ</t>
    </rPh>
    <rPh sb="24" eb="25">
      <t>モノ</t>
    </rPh>
    <rPh sb="25" eb="27">
      <t>カンキョウ</t>
    </rPh>
    <rPh sb="28" eb="30">
      <t>カイゼン</t>
    </rPh>
    <rPh sb="31" eb="32">
      <t>ハカ</t>
    </rPh>
    <rPh sb="36" eb="38">
      <t>イドウ</t>
    </rPh>
    <rPh sb="38" eb="40">
      <t>ハンバイ</t>
    </rPh>
    <rPh sb="40" eb="42">
      <t>ジギョウ</t>
    </rPh>
    <rPh sb="43" eb="45">
      <t>タクハイ</t>
    </rPh>
    <rPh sb="45" eb="47">
      <t>ジギョウ</t>
    </rPh>
    <rPh sb="48" eb="49">
      <t>カ</t>
    </rPh>
    <rPh sb="50" eb="51">
      <t>モノ</t>
    </rPh>
    <rPh sb="51" eb="53">
      <t>ダイコウ</t>
    </rPh>
    <rPh sb="53" eb="55">
      <t>ジギョウ</t>
    </rPh>
    <rPh sb="55" eb="56">
      <t>トウ</t>
    </rPh>
    <rPh sb="57" eb="59">
      <t>シンキ</t>
    </rPh>
    <rPh sb="60" eb="61">
      <t>オコナ</t>
    </rPh>
    <rPh sb="62" eb="65">
      <t>ジギョウシャ</t>
    </rPh>
    <rPh sb="67" eb="69">
      <t>ケイヒ</t>
    </rPh>
    <rPh sb="70" eb="72">
      <t>シャリョウ</t>
    </rPh>
    <rPh sb="73" eb="75">
      <t>ビヒン</t>
    </rPh>
    <rPh sb="76" eb="78">
      <t>コウニュウ</t>
    </rPh>
    <rPh sb="78" eb="79">
      <t>トウ</t>
    </rPh>
    <rPh sb="85" eb="87">
      <t>サイダイ</t>
    </rPh>
    <rPh sb="90" eb="92">
      <t>マンエン</t>
    </rPh>
    <rPh sb="93" eb="95">
      <t>ホジョ</t>
    </rPh>
    <phoneticPr fontId="2"/>
  </si>
  <si>
    <t>佐渡市</t>
    <rPh sb="0" eb="3">
      <t>サドシ</t>
    </rPh>
    <phoneticPr fontId="1"/>
  </si>
  <si>
    <t>地域コミュニティ交付金</t>
    <rPh sb="0" eb="2">
      <t>チイキ</t>
    </rPh>
    <rPh sb="8" eb="11">
      <t>コウフキン</t>
    </rPh>
    <phoneticPr fontId="1"/>
  </si>
  <si>
    <t>高齢者見守り活動、地域の空き家管理、草刈り、災害予防対策等、集落内の助け合い事業。</t>
    <rPh sb="0" eb="3">
      <t>コウレイシャ</t>
    </rPh>
    <rPh sb="3" eb="5">
      <t>ミマモ</t>
    </rPh>
    <rPh sb="6" eb="8">
      <t>カツドウ</t>
    </rPh>
    <rPh sb="9" eb="11">
      <t>チイキ</t>
    </rPh>
    <rPh sb="12" eb="13">
      <t>ア</t>
    </rPh>
    <rPh sb="14" eb="15">
      <t>ヤ</t>
    </rPh>
    <rPh sb="15" eb="17">
      <t>カンリ</t>
    </rPh>
    <rPh sb="18" eb="20">
      <t>クサカ</t>
    </rPh>
    <rPh sb="22" eb="26">
      <t>サイガイヨボウ</t>
    </rPh>
    <rPh sb="26" eb="28">
      <t>タイサク</t>
    </rPh>
    <rPh sb="28" eb="29">
      <t>ナド</t>
    </rPh>
    <rPh sb="30" eb="32">
      <t>シュウラク</t>
    </rPh>
    <rPh sb="32" eb="33">
      <t>ナイ</t>
    </rPh>
    <rPh sb="34" eb="35">
      <t>タス</t>
    </rPh>
    <rPh sb="36" eb="37">
      <t>ア</t>
    </rPh>
    <rPh sb="38" eb="40">
      <t>ジギョウ</t>
    </rPh>
    <phoneticPr fontId="1"/>
  </si>
  <si>
    <t>集落や自治会を単位とし、継続的に自らの集落内での困りごとの解決や助け合いに対する取り組みを支援することにより、地域の暮らしに重要な役割を果たすコミュニティの維持・醸成を図る。</t>
    <phoneticPr fontId="1"/>
  </si>
  <si>
    <t>集落、自治会</t>
    <rPh sb="0" eb="2">
      <t>シュウラク</t>
    </rPh>
    <rPh sb="3" eb="6">
      <t>ジチカイ</t>
    </rPh>
    <phoneticPr fontId="1"/>
  </si>
  <si>
    <t>https://www.city.sado.niigata.jp/soshiki/2015/59352.html</t>
    <phoneticPr fontId="1"/>
  </si>
  <si>
    <t>地域産業振興課地域支援係
0259-67-7863</t>
    <rPh sb="0" eb="4">
      <t>チイキサンギョウ</t>
    </rPh>
    <rPh sb="4" eb="7">
      <t>シンコウカ</t>
    </rPh>
    <rPh sb="7" eb="11">
      <t>チイキシエン</t>
    </rPh>
    <rPh sb="11" eb="12">
      <t>カカリ</t>
    </rPh>
    <phoneticPr fontId="1"/>
  </si>
  <si>
    <t>事業者</t>
    <rPh sb="0" eb="2">
      <t>ジギョウ</t>
    </rPh>
    <rPh sb="2" eb="3">
      <t>シャ</t>
    </rPh>
    <phoneticPr fontId="1"/>
  </si>
  <si>
    <t>宅配・生活支援サービス事業</t>
  </si>
  <si>
    <t>宅配・生活支援サービス取扱店一覧を作成し、登録店は電話等で注文を受付け、高齢者の見守りを兼ね、宅配や出張サービスを行っている。</t>
  </si>
  <si>
    <t>https://www.city.sado.niigata.jp/soshiki/2012/4174.html</t>
    <phoneticPr fontId="25"/>
  </si>
  <si>
    <t>路線バス運賃割引サービス</t>
    <rPh sb="0" eb="2">
      <t>ロセン</t>
    </rPh>
    <rPh sb="4" eb="6">
      <t>ウンチン</t>
    </rPh>
    <rPh sb="6" eb="8">
      <t>ワリビキ</t>
    </rPh>
    <phoneticPr fontId="1"/>
  </si>
  <si>
    <t>70歳以上の高齢者を対象に、路線バス1乗車200円で乗車できる割引カードを交付。</t>
    <rPh sb="2" eb="3">
      <t>サイ</t>
    </rPh>
    <rPh sb="3" eb="5">
      <t>イジョウ</t>
    </rPh>
    <rPh sb="6" eb="9">
      <t>コウレイシャ</t>
    </rPh>
    <rPh sb="10" eb="12">
      <t>タイショウ</t>
    </rPh>
    <rPh sb="14" eb="16">
      <t>ロセン</t>
    </rPh>
    <rPh sb="19" eb="21">
      <t>ジョウシャ</t>
    </rPh>
    <rPh sb="24" eb="25">
      <t>エン</t>
    </rPh>
    <rPh sb="26" eb="28">
      <t>ジョウシャ</t>
    </rPh>
    <rPh sb="31" eb="33">
      <t>ワリビキ</t>
    </rPh>
    <rPh sb="37" eb="39">
      <t>コウフ</t>
    </rPh>
    <phoneticPr fontId="1"/>
  </si>
  <si>
    <t>https://www.city.sado.niigata.jp/soshiki/2016/4147.html</t>
    <phoneticPr fontId="25"/>
  </si>
  <si>
    <t>観光振興部交通政策課交通対策係
0259-63-3184</t>
    <rPh sb="0" eb="2">
      <t>カンコウ</t>
    </rPh>
    <rPh sb="2" eb="4">
      <t>シンコウ</t>
    </rPh>
    <rPh sb="4" eb="5">
      <t>ブ</t>
    </rPh>
    <rPh sb="5" eb="7">
      <t>コウツウ</t>
    </rPh>
    <rPh sb="7" eb="10">
      <t>セイサクカ</t>
    </rPh>
    <rPh sb="10" eb="12">
      <t>コウツウ</t>
    </rPh>
    <rPh sb="12" eb="14">
      <t>タイサク</t>
    </rPh>
    <rPh sb="14" eb="15">
      <t>カカリ</t>
    </rPh>
    <phoneticPr fontId="1"/>
  </si>
  <si>
    <t>運転免許返納支援事業</t>
    <rPh sb="0" eb="2">
      <t>ウンテン</t>
    </rPh>
    <rPh sb="2" eb="4">
      <t>メンキョ</t>
    </rPh>
    <rPh sb="4" eb="6">
      <t>ヘンノウ</t>
    </rPh>
    <rPh sb="6" eb="8">
      <t>シエン</t>
    </rPh>
    <rPh sb="8" eb="10">
      <t>ジギョウ</t>
    </rPh>
    <phoneticPr fontId="1"/>
  </si>
  <si>
    <t>運転免許返納支援業務委託料</t>
    <phoneticPr fontId="1"/>
  </si>
  <si>
    <t>運転免許証を自主返納した70歳以上の高齢者に対して、バス・タクシー共通利用権券10,000円を交付。</t>
    <rPh sb="0" eb="2">
      <t>ウンテン</t>
    </rPh>
    <rPh sb="2" eb="4">
      <t>メンキョ</t>
    </rPh>
    <rPh sb="4" eb="5">
      <t>ショウ</t>
    </rPh>
    <rPh sb="6" eb="8">
      <t>ジシュ</t>
    </rPh>
    <rPh sb="8" eb="10">
      <t>ヘンノウ</t>
    </rPh>
    <rPh sb="14" eb="15">
      <t>サイ</t>
    </rPh>
    <rPh sb="15" eb="17">
      <t>イジョウ</t>
    </rPh>
    <rPh sb="18" eb="21">
      <t>コウレイシャ</t>
    </rPh>
    <rPh sb="22" eb="23">
      <t>タイ</t>
    </rPh>
    <rPh sb="33" eb="35">
      <t>キョウツウ</t>
    </rPh>
    <rPh sb="35" eb="37">
      <t>リヨウ</t>
    </rPh>
    <rPh sb="37" eb="38">
      <t>ケン</t>
    </rPh>
    <rPh sb="38" eb="39">
      <t>ケン</t>
    </rPh>
    <rPh sb="45" eb="46">
      <t>エン</t>
    </rPh>
    <rPh sb="47" eb="49">
      <t>コウフ</t>
    </rPh>
    <phoneticPr fontId="1"/>
  </si>
  <si>
    <t>https://www.city.sado.niigata.jp/soshiki/2016/4173.html</t>
    <phoneticPr fontId="25"/>
  </si>
  <si>
    <t>新潟県</t>
    <rPh sb="0" eb="3">
      <t>ニイガタケン</t>
    </rPh>
    <phoneticPr fontId="14"/>
  </si>
  <si>
    <t>魚沼市</t>
    <rPh sb="0" eb="3">
      <t>ウオヌマシ</t>
    </rPh>
    <phoneticPr fontId="14"/>
  </si>
  <si>
    <t>高齢化対策共助事業（高齢者世帯日用品等買い物代行事業）</t>
  </si>
  <si>
    <t>補助対象区域において、自動車を持たない65歳以上のみの日用品等の買い物を代行する代行員に対し、手当を補助する。</t>
  </si>
  <si>
    <t>コミュニティ協議会</t>
  </si>
  <si>
    <t>https://www.city.uonuma.lg.jp/page/1408.html</t>
  </si>
  <si>
    <t>総務政策部地域創生課自治振興係
025-792-9752</t>
    <rPh sb="0" eb="2">
      <t>ソウム</t>
    </rPh>
    <rPh sb="2" eb="5">
      <t>セイサ</t>
    </rPh>
    <rPh sb="5" eb="7">
      <t>チイキ</t>
    </rPh>
    <rPh sb="7" eb="9">
      <t>ソウセイ</t>
    </rPh>
    <rPh sb="9" eb="10">
      <t>カ</t>
    </rPh>
    <rPh sb="10" eb="12">
      <t>ジチ</t>
    </rPh>
    <rPh sb="12" eb="14">
      <t>シンコウ</t>
    </rPh>
    <rPh sb="14" eb="15">
      <t>カカリ</t>
    </rPh>
    <phoneticPr fontId="43"/>
  </si>
  <si>
    <t>乗合タクシー運行事業
（予約型デマンドタクシー）</t>
    <rPh sb="0" eb="2">
      <t>ノリアイ</t>
    </rPh>
    <rPh sb="6" eb="10">
      <t>ウンコウジギョウ</t>
    </rPh>
    <rPh sb="12" eb="15">
      <t>ヨヤクガタ</t>
    </rPh>
    <phoneticPr fontId="15"/>
  </si>
  <si>
    <t>公共交通空白地を解消し、高齢者を中心とした通院や買い物など交通弱者の移動手段を確保するとともに、地域内のきめ細やかな移動需要に対応するため、事業者が運行する乗合タクシー（予約型デマンドタクシー）の運行費を補助するもの。</t>
    <rPh sb="70" eb="73">
      <t>ジギョウシャ</t>
    </rPh>
    <rPh sb="74" eb="76">
      <t>ウンコウ</t>
    </rPh>
    <rPh sb="85" eb="88">
      <t>ヨヤクガタ</t>
    </rPh>
    <rPh sb="102" eb="104">
      <t>ホジョ</t>
    </rPh>
    <phoneticPr fontId="15"/>
  </si>
  <si>
    <t>https://www.city.uonuma.lg.jp/page/1991.html</t>
  </si>
  <si>
    <t>市民福祉部生活環境課
025-792-9766</t>
    <rPh sb="0" eb="5">
      <t>シミンフクシブ</t>
    </rPh>
    <rPh sb="5" eb="10">
      <t>セイカツカンキョウカ</t>
    </rPh>
    <phoneticPr fontId="15"/>
  </si>
  <si>
    <t>自動車等運転免許証自主返納者支援事業</t>
    <rPh sb="0" eb="4">
      <t>ジドウシャトウ</t>
    </rPh>
    <rPh sb="4" eb="6">
      <t>ウンテン</t>
    </rPh>
    <rPh sb="6" eb="9">
      <t>メンキョショウ</t>
    </rPh>
    <rPh sb="9" eb="11">
      <t>ジシュ</t>
    </rPh>
    <rPh sb="11" eb="13">
      <t>ヘンノウ</t>
    </rPh>
    <rPh sb="13" eb="14">
      <t>シャ</t>
    </rPh>
    <rPh sb="14" eb="16">
      <t>シエン</t>
    </rPh>
    <rPh sb="16" eb="18">
      <t>ジギョウ</t>
    </rPh>
    <phoneticPr fontId="15"/>
  </si>
  <si>
    <t>自動車等運転免許証を自主返納した高齢者等に対して、路線バス、タクシー、乗合タクシーで利用可能な共通回数券（22,000円相当）を交付するもの。</t>
    <rPh sb="16" eb="20">
      <t>コウレイシャトウ</t>
    </rPh>
    <rPh sb="21" eb="22">
      <t>タイ</t>
    </rPh>
    <rPh sb="25" eb="27">
      <t>ロセン</t>
    </rPh>
    <rPh sb="35" eb="37">
      <t>ノリアイ</t>
    </rPh>
    <rPh sb="42" eb="46">
      <t>リヨウカノウ</t>
    </rPh>
    <phoneticPr fontId="15"/>
  </si>
  <si>
    <t>魚沼市地域公共交通協議会</t>
    <rPh sb="0" eb="3">
      <t>ウオヌマシ</t>
    </rPh>
    <rPh sb="3" eb="7">
      <t>チイキコウキョウ</t>
    </rPh>
    <rPh sb="7" eb="9">
      <t>コウツウ</t>
    </rPh>
    <rPh sb="9" eb="12">
      <t>キョウギカイ</t>
    </rPh>
    <phoneticPr fontId="15"/>
  </si>
  <si>
    <t>https://www.city.uonuma.lg.jp/page/1978.html</t>
  </si>
  <si>
    <t>魚沼市高齢化対策移動販売事業燃料費支援補助金交付事業</t>
    <rPh sb="0" eb="3">
      <t>ウオヌマシ</t>
    </rPh>
    <rPh sb="3" eb="5">
      <t>コウレイ</t>
    </rPh>
    <rPh sb="5" eb="6">
      <t>カ</t>
    </rPh>
    <rPh sb="6" eb="8">
      <t>タイサク</t>
    </rPh>
    <rPh sb="8" eb="10">
      <t>イドウ</t>
    </rPh>
    <rPh sb="10" eb="12">
      <t>ハンバイ</t>
    </rPh>
    <rPh sb="12" eb="14">
      <t>ジギョウ</t>
    </rPh>
    <rPh sb="14" eb="17">
      <t>ネンリョウヒ</t>
    </rPh>
    <rPh sb="17" eb="19">
      <t>シエン</t>
    </rPh>
    <rPh sb="19" eb="22">
      <t>ホジョキン</t>
    </rPh>
    <rPh sb="22" eb="24">
      <t>コウフ</t>
    </rPh>
    <rPh sb="24" eb="26">
      <t>ジギョウ</t>
    </rPh>
    <phoneticPr fontId="14"/>
  </si>
  <si>
    <t>食料品等の購入が困難な地域で暮らす高齢者の買物の機会を確保することを目的として、それらの地域で移動販売を行う事業者に対し、当該移動販売に使用する車両の燃料費の一部を予算の範囲内で補助する。</t>
  </si>
  <si>
    <t>作成中</t>
    <rPh sb="0" eb="2">
      <t>サクセイ</t>
    </rPh>
    <rPh sb="2" eb="3">
      <t>チュウ</t>
    </rPh>
    <phoneticPr fontId="14"/>
  </si>
  <si>
    <t>市民福祉部介護福祉課　高齢福祉係
025-792-9755</t>
    <rPh sb="0" eb="2">
      <t>シミン</t>
    </rPh>
    <rPh sb="2" eb="5">
      <t>フクシ</t>
    </rPh>
    <rPh sb="5" eb="7">
      <t>カイゴ</t>
    </rPh>
    <rPh sb="7" eb="10">
      <t>フクシカ</t>
    </rPh>
    <rPh sb="11" eb="13">
      <t>コウレイ</t>
    </rPh>
    <rPh sb="13" eb="16">
      <t>フクシ</t>
    </rPh>
    <phoneticPr fontId="14"/>
  </si>
  <si>
    <t>南魚沼市</t>
    <rPh sb="0" eb="4">
      <t>ミナミウオヌマシ</t>
    </rPh>
    <phoneticPr fontId="1"/>
  </si>
  <si>
    <t>医療のまちづくり活性化支援事業</t>
    <rPh sb="0" eb="2">
      <t>イリョウ</t>
    </rPh>
    <rPh sb="8" eb="15">
      <t>カッセイカシエンジギョウ</t>
    </rPh>
    <phoneticPr fontId="1"/>
  </si>
  <si>
    <t>移動販売車で食料品、日用品等を販売することによって、高齢者等の外出による買い物機会及び近隣者との交流の場を提供することで、地域内消費の喚起及び持続的で健康的な暮らしに寄与を目的とする。</t>
    <phoneticPr fontId="1"/>
  </si>
  <si>
    <t>総務部U&amp;Iときめき課　025-773-6659</t>
    <phoneticPr fontId="1"/>
  </si>
  <si>
    <t>胎内市</t>
    <rPh sb="0" eb="3">
      <t>タイナイシ</t>
    </rPh>
    <phoneticPr fontId="1"/>
  </si>
  <si>
    <t>胎内市合併振興基金活用事業補助金(コミュニティ支え合い型)</t>
    <phoneticPr fontId="1"/>
  </si>
  <si>
    <t>買物弱者の支援に特化した事業ではないが、自治会等が行う地域コミュニティの支え合い活動の１つとして、買い物の同行や代行などの支援を助成対象としている。</t>
    <phoneticPr fontId="1"/>
  </si>
  <si>
    <t>自治会等</t>
    <phoneticPr fontId="1"/>
  </si>
  <si>
    <t>https://www.city.tainai.niigata.jp/gyose/sogoseisasu/gappeishinkoukikin2.html</t>
    <phoneticPr fontId="1"/>
  </si>
  <si>
    <t>総合政策課行革協働係
0254-43-0326</t>
    <phoneticPr fontId="1"/>
  </si>
  <si>
    <t>地域支援事業（介護予防・日常生活支援総合事業 訪問型サービスD）</t>
    <phoneticPr fontId="1"/>
  </si>
  <si>
    <t>NPO法人が福祉有償運送で行う買い物支援に対して、サービス利用調整役の人件費を補助するもの。買い物支援の対象者は、地域支援事業の対象である要支援認定者・事業対象者のみ。地域支援事業交付金を財源とした事業。</t>
    <phoneticPr fontId="1"/>
  </si>
  <si>
    <t>https://www.city.tainai.niigata.jp/life/documents/siryouroku.pdf</t>
    <phoneticPr fontId="1"/>
  </si>
  <si>
    <t>福祉介護課健康長寿推進係
0254-44-8691</t>
    <phoneticPr fontId="1"/>
  </si>
  <si>
    <t>聖籠町</t>
    <rPh sb="0" eb="3">
      <t>セイロウマチ</t>
    </rPh>
    <phoneticPr fontId="1"/>
  </si>
  <si>
    <t>福祉タクシー利用料金及び自動車燃料費助成事業</t>
    <rPh sb="0" eb="2">
      <t>フクシ</t>
    </rPh>
    <rPh sb="6" eb="8">
      <t>リヨウ</t>
    </rPh>
    <rPh sb="8" eb="10">
      <t>リョウキン</t>
    </rPh>
    <rPh sb="10" eb="11">
      <t>オヨ</t>
    </rPh>
    <rPh sb="12" eb="15">
      <t>ジドウシャ</t>
    </rPh>
    <rPh sb="15" eb="18">
      <t>ネンリョウヒ</t>
    </rPh>
    <rPh sb="18" eb="20">
      <t>ジョセイ</t>
    </rPh>
    <rPh sb="20" eb="22">
      <t>ジギョウ</t>
    </rPh>
    <phoneticPr fontId="5"/>
  </si>
  <si>
    <t>　障害者の行動範囲拡大・社会参加を促進するため、対象者にタクシー券又は自動車燃料券を支給する。
・対象者：町内在住の障害者手帳の所有者（各手帳で等級等要件あり）
・助成額：タクシー券２５，２００円（年間最大）、自動車燃料券１２，６００円（年間最大）
　※高齢者タクシー助成との併用不可</t>
    <rPh sb="68" eb="69">
      <t>カク</t>
    </rPh>
    <rPh sb="69" eb="71">
      <t>テチョウ</t>
    </rPh>
    <rPh sb="72" eb="74">
      <t>トウキュウ</t>
    </rPh>
    <rPh sb="74" eb="75">
      <t>トウ</t>
    </rPh>
    <rPh sb="75" eb="77">
      <t>ヨウケン</t>
    </rPh>
    <phoneticPr fontId="1"/>
  </si>
  <si>
    <t>https://www.town.seiro.niigata.jp/kurashi05fukushi/121.html</t>
  </si>
  <si>
    <t>保健福祉課
0254-27-6512</t>
    <rPh sb="0" eb="2">
      <t>ホケン</t>
    </rPh>
    <rPh sb="2" eb="4">
      <t>フクシ</t>
    </rPh>
    <rPh sb="4" eb="5">
      <t>カ</t>
    </rPh>
    <phoneticPr fontId="1"/>
  </si>
  <si>
    <t>高齢者タクシー利用料金助成事業</t>
    <rPh sb="9" eb="11">
      <t>リョウキン</t>
    </rPh>
    <phoneticPr fontId="1"/>
  </si>
  <si>
    <t>　高齢者の外出支援・社会参加を促進するため、対象者にタクシー券を支給する。
・対象者：町内在住の満75歳以上の高齢者のうち、運転免許証を保有していない、かつ、介護保険施設等に入所していない者
・助成額：タクシー券２５，２００円（年間最大）
　※福祉タクシー・燃料費助成との併用不可</t>
    <rPh sb="85" eb="86">
      <t>トウ</t>
    </rPh>
    <phoneticPr fontId="1"/>
  </si>
  <si>
    <t>https://www.town.seiro.niigata.jp/kurashi05fukushi/214.html</t>
  </si>
  <si>
    <t>長寿支援課
0254-20-7433</t>
    <rPh sb="0" eb="5">
      <t>チョウジュシエンカ</t>
    </rPh>
    <phoneticPr fontId="1"/>
  </si>
  <si>
    <t>弥彦村</t>
    <rPh sb="0" eb="3">
      <t>ヤヒコムラ</t>
    </rPh>
    <phoneticPr fontId="1"/>
  </si>
  <si>
    <t>予約制乗合ワゴン車運行事業</t>
    <rPh sb="0" eb="3">
      <t>ヨヤクセイ</t>
    </rPh>
    <rPh sb="3" eb="5">
      <t>ノリアイ</t>
    </rPh>
    <rPh sb="8" eb="9">
      <t>シャ</t>
    </rPh>
    <rPh sb="9" eb="11">
      <t>ウンコウ</t>
    </rPh>
    <rPh sb="11" eb="13">
      <t>ジギョウ</t>
    </rPh>
    <phoneticPr fontId="1"/>
  </si>
  <si>
    <t>弥彦村・燕市全域で地域住民の生活交通を確保するため、ドアツードア方式の予約制乗合ワゴン車「おでかけきららん号」を運行し、買い物のほか、通院や通勤・通学などで利用されている。</t>
    <phoneticPr fontId="1"/>
  </si>
  <si>
    <t>燕・弥彦地域公共交通会議</t>
    <rPh sb="0" eb="1">
      <t>ツバメ</t>
    </rPh>
    <rPh sb="2" eb="4">
      <t>ヤヒコ</t>
    </rPh>
    <rPh sb="4" eb="6">
      <t>チイキ</t>
    </rPh>
    <rPh sb="6" eb="8">
      <t>コウキョウ</t>
    </rPh>
    <rPh sb="8" eb="10">
      <t>コウツウ</t>
    </rPh>
    <rPh sb="10" eb="12">
      <t>カイギ</t>
    </rPh>
    <phoneticPr fontId="1"/>
  </si>
  <si>
    <t>https://www.vill.yahiko.niigata.jp/life/life_home/public_transportation/</t>
    <phoneticPr fontId="1"/>
  </si>
  <si>
    <t>総合政策課
0256-94-3151</t>
    <rPh sb="0" eb="2">
      <t>ソウゴウ</t>
    </rPh>
    <rPh sb="2" eb="4">
      <t>セイサク</t>
    </rPh>
    <rPh sb="4" eb="5">
      <t>カ</t>
    </rPh>
    <phoneticPr fontId="1"/>
  </si>
  <si>
    <t>タクシー、バス等による送迎,_x000D_
住民への交通費交付,_x000D_
買物支援（代行、送迎、宅配等）、配食サービス,</t>
    <phoneticPr fontId="1"/>
  </si>
  <si>
    <t>ひとり暮らしや高齢者世帯等で、交通手段が無く外出に介助が必要な方を対象に、特殊車両による送迎やタクシー利用券の交付を行う。</t>
    <rPh sb="3" eb="4">
      <t>グ</t>
    </rPh>
    <rPh sb="7" eb="12">
      <t>コウレイシャセタイ</t>
    </rPh>
    <rPh sb="12" eb="13">
      <t>トウ</t>
    </rPh>
    <rPh sb="15" eb="19">
      <t>コウツウシュダン</t>
    </rPh>
    <rPh sb="20" eb="21">
      <t>ナ</t>
    </rPh>
    <rPh sb="22" eb="24">
      <t>ガイシュツ</t>
    </rPh>
    <rPh sb="25" eb="27">
      <t>カイジョ</t>
    </rPh>
    <rPh sb="28" eb="30">
      <t>ヒツヨウ</t>
    </rPh>
    <rPh sb="31" eb="32">
      <t>カタ</t>
    </rPh>
    <rPh sb="33" eb="35">
      <t>タイショウ</t>
    </rPh>
    <rPh sb="37" eb="39">
      <t>トクシュ</t>
    </rPh>
    <rPh sb="39" eb="41">
      <t>シャリョウ</t>
    </rPh>
    <rPh sb="44" eb="46">
      <t>ソウゲイ</t>
    </rPh>
    <rPh sb="51" eb="53">
      <t>リヨウ</t>
    </rPh>
    <rPh sb="53" eb="54">
      <t>ケン</t>
    </rPh>
    <rPh sb="55" eb="57">
      <t>コウフ</t>
    </rPh>
    <rPh sb="58" eb="59">
      <t>オコナ</t>
    </rPh>
    <phoneticPr fontId="1"/>
  </si>
  <si>
    <t>自治体
事業者</t>
    <rPh sb="0" eb="3">
      <t>ジチタイ</t>
    </rPh>
    <rPh sb="4" eb="7">
      <t>ジギョウシャ</t>
    </rPh>
    <phoneticPr fontId="1"/>
  </si>
  <si>
    <t>https://www.vill.yahiko.niigata.jp/life/welfare/advanced_age/</t>
    <phoneticPr fontId="1"/>
  </si>
  <si>
    <t>住民福祉課
0256-94-3133</t>
    <rPh sb="0" eb="5">
      <t>ジュウミンフクシカ</t>
    </rPh>
    <phoneticPr fontId="1"/>
  </si>
  <si>
    <t>おおむね65歳以上の高齢者のみ世帯、心身障害者など疾病の予防・低栄養の改善が見込まれる方に弁当の配達を行う。</t>
    <rPh sb="6" eb="7">
      <t>サイ</t>
    </rPh>
    <rPh sb="7" eb="9">
      <t>イジョウ</t>
    </rPh>
    <rPh sb="10" eb="13">
      <t>コウレイシャ</t>
    </rPh>
    <rPh sb="15" eb="17">
      <t>セタイ</t>
    </rPh>
    <rPh sb="18" eb="23">
      <t>シンシンショウガイシャ</t>
    </rPh>
    <rPh sb="25" eb="27">
      <t>シッペイ</t>
    </rPh>
    <rPh sb="28" eb="30">
      <t>ヨボウ</t>
    </rPh>
    <rPh sb="31" eb="34">
      <t>テイエイヨウ</t>
    </rPh>
    <rPh sb="35" eb="37">
      <t>カイゼン</t>
    </rPh>
    <rPh sb="38" eb="40">
      <t>ミコ</t>
    </rPh>
    <rPh sb="43" eb="44">
      <t>カタ</t>
    </rPh>
    <rPh sb="45" eb="47">
      <t>ベントウ</t>
    </rPh>
    <rPh sb="48" eb="50">
      <t>ハイタツ</t>
    </rPh>
    <rPh sb="51" eb="52">
      <t>オコナ</t>
    </rPh>
    <phoneticPr fontId="1"/>
  </si>
  <si>
    <t>自治体
事業者
社会福祉協議会
シルバー人材センター</t>
    <rPh sb="0" eb="3">
      <t>ジチタイ</t>
    </rPh>
    <rPh sb="4" eb="7">
      <t>ジギョウシャ</t>
    </rPh>
    <rPh sb="8" eb="15">
      <t>シャカイフクシキョウギカイ</t>
    </rPh>
    <rPh sb="20" eb="22">
      <t>ジンザイ</t>
    </rPh>
    <phoneticPr fontId="1"/>
  </si>
  <si>
    <t>弥彦村</t>
    <rPh sb="0" eb="3">
      <t>ヤヒコムラ</t>
    </rPh>
    <phoneticPr fontId="3"/>
  </si>
  <si>
    <t>弥彦村運転免許証自主返納支援事業</t>
    <rPh sb="0" eb="3">
      <t>ヤヒコムラ</t>
    </rPh>
    <rPh sb="3" eb="8">
      <t>ウンテンメンキョショウ</t>
    </rPh>
    <rPh sb="8" eb="12">
      <t>ジシュヘンノウ</t>
    </rPh>
    <rPh sb="12" eb="14">
      <t>シエン</t>
    </rPh>
    <rPh sb="14" eb="16">
      <t>ジギョウ</t>
    </rPh>
    <phoneticPr fontId="3"/>
  </si>
  <si>
    <t>村内に住所がある６５歳以上の方で平成２８年４月１日以降に有効期限内のすべての種類の運転免許証を自主返納された方を対象に、１万円以内でタクシー券等の利用券を配布するもの。</t>
    <rPh sb="0" eb="2">
      <t>ソンナイ</t>
    </rPh>
    <rPh sb="3" eb="5">
      <t>ジュウジョ</t>
    </rPh>
    <rPh sb="10" eb="11">
      <t>サイ</t>
    </rPh>
    <rPh sb="11" eb="13">
      <t>イジョウ</t>
    </rPh>
    <rPh sb="14" eb="15">
      <t>カタ</t>
    </rPh>
    <rPh sb="16" eb="18">
      <t>ヘイセイ</t>
    </rPh>
    <rPh sb="20" eb="21">
      <t>ネン</t>
    </rPh>
    <rPh sb="22" eb="23">
      <t>ガツ</t>
    </rPh>
    <rPh sb="24" eb="25">
      <t>ヒ</t>
    </rPh>
    <rPh sb="25" eb="27">
      <t>イコウ</t>
    </rPh>
    <rPh sb="28" eb="33">
      <t>ユウコウキゲンナイ</t>
    </rPh>
    <rPh sb="38" eb="40">
      <t>シュルイ</t>
    </rPh>
    <rPh sb="41" eb="43">
      <t>ウンテン</t>
    </rPh>
    <rPh sb="43" eb="46">
      <t>メンキョショウ</t>
    </rPh>
    <rPh sb="47" eb="49">
      <t>ジシュ</t>
    </rPh>
    <rPh sb="49" eb="51">
      <t>ヘンノウ</t>
    </rPh>
    <rPh sb="54" eb="55">
      <t>カタ</t>
    </rPh>
    <rPh sb="56" eb="58">
      <t>タイショウ</t>
    </rPh>
    <rPh sb="61" eb="63">
      <t>マンエン</t>
    </rPh>
    <rPh sb="63" eb="65">
      <t>イナイ</t>
    </rPh>
    <rPh sb="70" eb="71">
      <t>ケン</t>
    </rPh>
    <rPh sb="71" eb="72">
      <t>ナド</t>
    </rPh>
    <rPh sb="73" eb="76">
      <t>リヨウケン</t>
    </rPh>
    <rPh sb="77" eb="79">
      <t>ハイフ</t>
    </rPh>
    <phoneticPr fontId="3"/>
  </si>
  <si>
    <t>弥彦村
西蒲地区交通安全センター</t>
    <rPh sb="0" eb="3">
      <t>ヤヒコムラ</t>
    </rPh>
    <rPh sb="4" eb="8">
      <t>ニシカンチク</t>
    </rPh>
    <rPh sb="8" eb="12">
      <t>コウツウアンゼン</t>
    </rPh>
    <phoneticPr fontId="3"/>
  </si>
  <si>
    <t>https://www.vill.yahiko.niigata.jp/life/life_home/%e4%ba%a4%e9%80%9a%e5%ae%89%e5%85%a8/</t>
    <phoneticPr fontId="3"/>
  </si>
  <si>
    <t>防災課
0256-94-3138</t>
    <rPh sb="0" eb="3">
      <t>ボウサイカ</t>
    </rPh>
    <phoneticPr fontId="3"/>
  </si>
  <si>
    <t>田上町</t>
    <rPh sb="0" eb="3">
      <t>タガミマチ</t>
    </rPh>
    <phoneticPr fontId="1"/>
  </si>
  <si>
    <t>デマンド型乗合タクシー</t>
    <rPh sb="4" eb="5">
      <t>ガタ</t>
    </rPh>
    <rPh sb="5" eb="7">
      <t>ノリアイ</t>
    </rPh>
    <phoneticPr fontId="1"/>
  </si>
  <si>
    <t>町内及び隣接市への買い物、通院の際の利便性向上のため、タクシー事業者の協力のもと運行。令和３年度の運行開始時に比べ令和５年度は１０倍に利用者実績が伸び、多くの方から利用頂いている。</t>
    <rPh sb="0" eb="2">
      <t>チョウナイ</t>
    </rPh>
    <rPh sb="2" eb="3">
      <t>オヨ</t>
    </rPh>
    <rPh sb="4" eb="6">
      <t>リンセツ</t>
    </rPh>
    <rPh sb="6" eb="7">
      <t>シ</t>
    </rPh>
    <rPh sb="9" eb="10">
      <t>カ</t>
    </rPh>
    <rPh sb="11" eb="12">
      <t>モノ</t>
    </rPh>
    <rPh sb="13" eb="15">
      <t>ツウイン</t>
    </rPh>
    <rPh sb="16" eb="17">
      <t>サイ</t>
    </rPh>
    <rPh sb="18" eb="23">
      <t>リベンセイコウジョウ</t>
    </rPh>
    <rPh sb="31" eb="34">
      <t>ジギョウシャ</t>
    </rPh>
    <rPh sb="35" eb="37">
      <t>キョウリョク</t>
    </rPh>
    <rPh sb="40" eb="42">
      <t>ウンコウ</t>
    </rPh>
    <rPh sb="43" eb="45">
      <t>レイワ</t>
    </rPh>
    <rPh sb="46" eb="47">
      <t>ネン</t>
    </rPh>
    <rPh sb="47" eb="48">
      <t>タビ</t>
    </rPh>
    <rPh sb="49" eb="51">
      <t>ウンコウ</t>
    </rPh>
    <rPh sb="51" eb="53">
      <t>カイシ</t>
    </rPh>
    <rPh sb="53" eb="54">
      <t>トキ</t>
    </rPh>
    <rPh sb="55" eb="56">
      <t>クラ</t>
    </rPh>
    <rPh sb="57" eb="59">
      <t>レイワ</t>
    </rPh>
    <rPh sb="60" eb="61">
      <t>ネン</t>
    </rPh>
    <rPh sb="61" eb="62">
      <t>ド</t>
    </rPh>
    <rPh sb="65" eb="66">
      <t>バイ</t>
    </rPh>
    <rPh sb="67" eb="70">
      <t>リヨウシャ</t>
    </rPh>
    <rPh sb="70" eb="72">
      <t>ジッセキ</t>
    </rPh>
    <rPh sb="73" eb="74">
      <t>ノ</t>
    </rPh>
    <rPh sb="76" eb="77">
      <t>オオ</t>
    </rPh>
    <rPh sb="79" eb="80">
      <t>カタ</t>
    </rPh>
    <rPh sb="82" eb="84">
      <t>リヨウ</t>
    </rPh>
    <rPh sb="84" eb="85">
      <t>イタダ</t>
    </rPh>
    <phoneticPr fontId="1"/>
  </si>
  <si>
    <t>https://www.town.tagami.niigata.jp/</t>
    <phoneticPr fontId="1"/>
  </si>
  <si>
    <t>産業振興課、近藤拓哉（0256-57-6225）</t>
    <rPh sb="0" eb="5">
      <t>サンギョウシンコウカ</t>
    </rPh>
    <rPh sb="6" eb="8">
      <t>コンドウ</t>
    </rPh>
    <rPh sb="8" eb="10">
      <t>タクヤ</t>
    </rPh>
    <phoneticPr fontId="1"/>
  </si>
  <si>
    <t>阿賀町</t>
    <rPh sb="0" eb="3">
      <t>アガマチ</t>
    </rPh>
    <phoneticPr fontId="1"/>
  </si>
  <si>
    <t>配食サービス事業</t>
    <rPh sb="0" eb="2">
      <t>ハイショク</t>
    </rPh>
    <rPh sb="6" eb="8">
      <t>ジギョウ</t>
    </rPh>
    <phoneticPr fontId="5"/>
  </si>
  <si>
    <t>日常生活に支障のある高齢者に対し、定期的に食事を提供することにより、安定した食生活の確保、健康保持を図るとともに安否の確認を行う支援事業。（一部国からの交付金を財源とする。）</t>
    <phoneticPr fontId="1"/>
  </si>
  <si>
    <t>福祉介護課
0254-92-5763</t>
    <rPh sb="0" eb="2">
      <t>フクシ</t>
    </rPh>
    <rPh sb="2" eb="4">
      <t>カイゴ</t>
    </rPh>
    <rPh sb="4" eb="5">
      <t>カ</t>
    </rPh>
    <phoneticPr fontId="1"/>
  </si>
  <si>
    <t>高齢者バス回数券購入費補助事業</t>
    <rPh sb="0" eb="3">
      <t>コウレイシャ</t>
    </rPh>
    <rPh sb="5" eb="8">
      <t>カイスウケン</t>
    </rPh>
    <rPh sb="8" eb="11">
      <t>コウニュウヒ</t>
    </rPh>
    <rPh sb="11" eb="13">
      <t>ホジョ</t>
    </rPh>
    <rPh sb="13" eb="15">
      <t>ジギョウ</t>
    </rPh>
    <phoneticPr fontId="5"/>
  </si>
  <si>
    <t>公共交通以外の移動手段を持たない高齢者の買い物や通院等の移動を支援するため、６５歳以上の路線バス回数券購入者に対して、購入費用の２分の１を補助する。（上限１０，０００円）</t>
    <phoneticPr fontId="1"/>
  </si>
  <si>
    <t>まちづくり観光課
0254-92-4766</t>
    <rPh sb="5" eb="8">
      <t>カンコウカ</t>
    </rPh>
    <phoneticPr fontId="1"/>
  </si>
  <si>
    <t>地域デジタル活用推進事業（ドローン配送飛行実証実験業務）</t>
    <phoneticPr fontId="1"/>
  </si>
  <si>
    <t>日用品の買い物や医療へのアクセスなどで不便とされる中山間地域をフィールドに、市街地と変わらない生活利便性を提供するための配送サービス（ドローンおよび陸送）を導入することで、利便性の確保や、雇用の創出による地域経済の活性化を図り、にぎわい創出を促進することを目的とする。</t>
    <rPh sb="74" eb="76">
      <t>リクソウ</t>
    </rPh>
    <phoneticPr fontId="1"/>
  </si>
  <si>
    <t>事業者HP
https://aeronext.co.jp/achievements/agatown/</t>
    <rPh sb="0" eb="3">
      <t>ジギョウシャ</t>
    </rPh>
    <phoneticPr fontId="1"/>
  </si>
  <si>
    <t>出雲崎町</t>
    <rPh sb="0" eb="4">
      <t>イズモザキマチ</t>
    </rPh>
    <phoneticPr fontId="1"/>
  </si>
  <si>
    <t>町デマンド交通運行費補助金</t>
    <phoneticPr fontId="1"/>
  </si>
  <si>
    <t>公共交通空白地域を解消し、買い物弱者対策も含め高齢者等の移動手段を確保するため、予約制乗合タクシーの運行を実施。</t>
    <phoneticPr fontId="1"/>
  </si>
  <si>
    <t>タクシー、バス事業者等</t>
    <rPh sb="7" eb="10">
      <t>ジギョウシャ</t>
    </rPh>
    <rPh sb="10" eb="11">
      <t>ナド</t>
    </rPh>
    <phoneticPr fontId="1"/>
  </si>
  <si>
    <t>https://www.town.izumozaki.niigata.jp/kurashi/seikatsu/temarin.html</t>
    <phoneticPr fontId="1"/>
  </si>
  <si>
    <t>総務課地域政策室
0258-78-2290</t>
    <phoneticPr fontId="1"/>
  </si>
  <si>
    <t>出雲崎たすけ愛隊</t>
    <rPh sb="0" eb="3">
      <t>イズモザキ</t>
    </rPh>
    <rPh sb="6" eb="7">
      <t>アイ</t>
    </rPh>
    <rPh sb="7" eb="8">
      <t>タイ</t>
    </rPh>
    <phoneticPr fontId="1"/>
  </si>
  <si>
    <t>高齢者向けサービスだが日常生活の困りごとに対して有償でお手伝いするサービス。このサービスの一つに買い物代行（町内のみ）がある。</t>
    <rPh sb="0" eb="4">
      <t>コウレイシャム</t>
    </rPh>
    <rPh sb="11" eb="15">
      <t>ニチジョウセイカツ</t>
    </rPh>
    <rPh sb="16" eb="17">
      <t>コマ</t>
    </rPh>
    <rPh sb="21" eb="22">
      <t>タイ</t>
    </rPh>
    <rPh sb="24" eb="26">
      <t>ユウショウ</t>
    </rPh>
    <rPh sb="28" eb="30">
      <t>テツダ</t>
    </rPh>
    <rPh sb="45" eb="46">
      <t>ヒト</t>
    </rPh>
    <rPh sb="48" eb="49">
      <t>カ</t>
    </rPh>
    <rPh sb="50" eb="51">
      <t>モノ</t>
    </rPh>
    <rPh sb="51" eb="53">
      <t>ダイコウ</t>
    </rPh>
    <rPh sb="54" eb="56">
      <t>チョウナイ</t>
    </rPh>
    <phoneticPr fontId="1"/>
  </si>
  <si>
    <t>社会福祉協議会</t>
    <rPh sb="0" eb="4">
      <t>シャカイフクシ</t>
    </rPh>
    <rPh sb="4" eb="7">
      <t>キョウギカイ</t>
    </rPh>
    <phoneticPr fontId="1"/>
  </si>
  <si>
    <t>湯沢町</t>
    <rPh sb="0" eb="2">
      <t>ユザワ</t>
    </rPh>
    <rPh sb="2" eb="3">
      <t>マチ</t>
    </rPh>
    <phoneticPr fontId="5"/>
  </si>
  <si>
    <t>湯沢町高齢者等バス運賃助成事業</t>
    <rPh sb="0" eb="2">
      <t>ユザワ</t>
    </rPh>
    <rPh sb="2" eb="3">
      <t>マチ</t>
    </rPh>
    <rPh sb="3" eb="6">
      <t>コウレイシャ</t>
    </rPh>
    <rPh sb="6" eb="7">
      <t>トウ</t>
    </rPh>
    <rPh sb="9" eb="11">
      <t>ウンチン</t>
    </rPh>
    <rPh sb="11" eb="13">
      <t>ジョセイ</t>
    </rPh>
    <rPh sb="13" eb="15">
      <t>ジギョウ</t>
    </rPh>
    <phoneticPr fontId="5"/>
  </si>
  <si>
    <t>バス事業者への支援</t>
    <rPh sb="2" eb="5">
      <t>ジギョウシャ</t>
    </rPh>
    <rPh sb="7" eb="9">
      <t>シエン</t>
    </rPh>
    <phoneticPr fontId="1"/>
  </si>
  <si>
    <t>運転免許証を保有していない高齢者および障がい者が町内を運行する定期路線バス（４路線）について、町内であればどの区間でも乗車一回につき一律１００円でご利用できるようになります。</t>
  </si>
  <si>
    <t>https://www.town.yuzawa.lg.jp/soshikikarasagasu/kenkofukushibu/fukushikaigoka/6/1/1037.html</t>
  </si>
  <si>
    <t>福祉介護課
025-784-4560</t>
  </si>
  <si>
    <t>心身障がい者タクシー利用料金助成</t>
  </si>
  <si>
    <t>タクシー事業者への支援</t>
    <rPh sb="4" eb="7">
      <t>ジギョウシャ</t>
    </rPh>
    <rPh sb="9" eb="11">
      <t>シエン</t>
    </rPh>
    <phoneticPr fontId="1"/>
  </si>
  <si>
    <t>申請により、対象となる障がい者に対して１枚当たり５００円のタクシー利用券を交付します。利用券の交付枚数は、申請時期に応じて6枚から24枚を交付します。</t>
  </si>
  <si>
    <t>https://www.town.yuzawa.lg.jp/soshikikarasagasu/kenkofukushibu/fukushikaigoka/6/2/1/1099.html</t>
  </si>
  <si>
    <t>健康増進施設送迎バス運行
(福祉バス)</t>
  </si>
  <si>
    <t>健康増進施設から遠距離の地区に無料送迎バスを週一回運行しています。</t>
  </si>
  <si>
    <t>https://www.town.yuzawa.lg.jp/soshikikarasagasu/kenkofukushibu/fukushikaigoka/6/1/1039.html</t>
  </si>
  <si>
    <t>津南町</t>
    <rPh sb="0" eb="3">
      <t>ツナンマチ</t>
    </rPh>
    <phoneticPr fontId="1"/>
  </si>
  <si>
    <t>地域公共交通運行事業
（デマンド交通）</t>
    <rPh sb="0" eb="2">
      <t>チイキ</t>
    </rPh>
    <rPh sb="2" eb="4">
      <t>コウキョウ</t>
    </rPh>
    <rPh sb="4" eb="6">
      <t>コウツウ</t>
    </rPh>
    <rPh sb="6" eb="8">
      <t>ウンコウ</t>
    </rPh>
    <rPh sb="8" eb="10">
      <t>ジギョウ</t>
    </rPh>
    <rPh sb="16" eb="18">
      <t>コウツウ</t>
    </rPh>
    <phoneticPr fontId="5"/>
  </si>
  <si>
    <t>公共交通空白地域において、地域住民の生活交通を確保するため、事業者が運行するデマンド型乗合タクシー（ドア・ツー・ドア）の経費及び地域公共交通協議会の運営にかかる経費に対し、補助金を交付するもの。</t>
    <rPh sb="62" eb="63">
      <t>オヨ</t>
    </rPh>
    <rPh sb="64" eb="66">
      <t>チイキ</t>
    </rPh>
    <rPh sb="66" eb="68">
      <t>コウキョウ</t>
    </rPh>
    <rPh sb="68" eb="70">
      <t>コウツウ</t>
    </rPh>
    <rPh sb="70" eb="73">
      <t>キョウギカイ</t>
    </rPh>
    <rPh sb="74" eb="76">
      <t>ウンエイ</t>
    </rPh>
    <rPh sb="80" eb="82">
      <t>ケイヒ</t>
    </rPh>
    <phoneticPr fontId="1"/>
  </si>
  <si>
    <t>津南町地域公共交通協議会</t>
    <phoneticPr fontId="1"/>
  </si>
  <si>
    <t>https://www.town.tsunan.niigata.jp/soshiki/somu/koukyoukoutsuu.html</t>
    <phoneticPr fontId="1"/>
  </si>
  <si>
    <t>総務課企画財政班
025-765-3112</t>
    <phoneticPr fontId="1"/>
  </si>
  <si>
    <t>申請により、調理や栄養管理が困難な65歳以上のひとり暮らし又は高齢者のみの世帯及び障害者の方に栄養バランスを考えたお弁当を週2回届けるとともに、安否の確認を行う。</t>
    <phoneticPr fontId="1"/>
  </si>
  <si>
    <t>https://www.town.tsunan.niigata.jp/soshiki/fukushihoken/haikyu.html</t>
    <phoneticPr fontId="1"/>
  </si>
  <si>
    <t>福祉保健課福祉班
025-765-3114</t>
    <phoneticPr fontId="1"/>
  </si>
  <si>
    <t>刈羽村</t>
    <rPh sb="0" eb="3">
      <t>カリワムラ</t>
    </rPh>
    <phoneticPr fontId="1"/>
  </si>
  <si>
    <t>身体障害者、高齢者交通費助成事業
（タクシー券）</t>
    <rPh sb="6" eb="9">
      <t>コウレイシャ</t>
    </rPh>
    <phoneticPr fontId="1"/>
  </si>
  <si>
    <t>心身障害者及び高齢者の社会参加の促進と社会生活の利便性を向上させるため、タクシー利用券を交付し、タクシー利用に係る費用の一部を助成する。</t>
    <rPh sb="5" eb="6">
      <t>オヨ</t>
    </rPh>
    <rPh sb="7" eb="10">
      <t>コウレイシャ</t>
    </rPh>
    <phoneticPr fontId="1"/>
  </si>
  <si>
    <t>産業政策課、0257-45-3913</t>
    <rPh sb="0" eb="5">
      <t>サンギョウセイサクカ</t>
    </rPh>
    <phoneticPr fontId="1"/>
  </si>
  <si>
    <t>関川村</t>
    <rPh sb="0" eb="3">
      <t>セキカワムラ</t>
    </rPh>
    <phoneticPr fontId="1"/>
  </si>
  <si>
    <t>・買い物弱者に対して見守りを兼ねた移動販売を行う事業者へ支援を行うもの。
・補助対象経費：移動販売車両購入・改良に係るもの、地域の見守り活動を兼ねた移動販売の運営に要する活動費</t>
    <phoneticPr fontId="1"/>
  </si>
  <si>
    <t>http://www.vill.sekikawa.niigata.jp/life/3289/3290/3709/index.html</t>
    <phoneticPr fontId="1"/>
  </si>
  <si>
    <t>地域政策課
0254-64-1478</t>
    <phoneticPr fontId="1"/>
  </si>
  <si>
    <t>富山県</t>
    <rPh sb="0" eb="3">
      <t>トヤマケン</t>
    </rPh>
    <phoneticPr fontId="1"/>
  </si>
  <si>
    <t>スマホでネットスーパーお買い物体験事業</t>
    <rPh sb="12" eb="19">
      <t>カイモノタイケンジギョウ</t>
    </rPh>
    <phoneticPr fontId="1"/>
  </si>
  <si>
    <t>県内の中山間地域に在住する65歳以上の住民に対し、ネットスーパーでの買い物の方法を学ぶ、体験教室を開催するもの
デジタル田園都市国家構想交付金（地方創生推進タイプ）</t>
    <rPh sb="0" eb="2">
      <t>ケンナイ</t>
    </rPh>
    <rPh sb="3" eb="4">
      <t>チュウ</t>
    </rPh>
    <rPh sb="4" eb="6">
      <t>サンカン</t>
    </rPh>
    <rPh sb="6" eb="8">
      <t>チイキ</t>
    </rPh>
    <rPh sb="9" eb="11">
      <t>ザイジュウ</t>
    </rPh>
    <rPh sb="15" eb="18">
      <t>サイイジョウ</t>
    </rPh>
    <rPh sb="19" eb="21">
      <t>ジュウミン</t>
    </rPh>
    <rPh sb="22" eb="23">
      <t>タイ</t>
    </rPh>
    <rPh sb="27" eb="28">
      <t>カ</t>
    </rPh>
    <rPh sb="29" eb="30">
      <t>モノ</t>
    </rPh>
    <rPh sb="31" eb="33">
      <t>ホウホウ</t>
    </rPh>
    <rPh sb="34" eb="35">
      <t>マナ</t>
    </rPh>
    <rPh sb="38" eb="39">
      <t>カ</t>
    </rPh>
    <rPh sb="40" eb="41">
      <t>モノ</t>
    </rPh>
    <rPh sb="41" eb="43">
      <t>タイケン</t>
    </rPh>
    <rPh sb="44" eb="46">
      <t>タイケン</t>
    </rPh>
    <rPh sb="72" eb="74">
      <t>チホウ</t>
    </rPh>
    <rPh sb="74" eb="76">
      <t>ソウセイ</t>
    </rPh>
    <rPh sb="76" eb="78">
      <t>スイシン</t>
    </rPh>
    <phoneticPr fontId="1"/>
  </si>
  <si>
    <t>https://www.pref.toyama.jp/140406/tyusankan/netsuper.html</t>
  </si>
  <si>
    <t>中山間地域対策課（076-444-9607）</t>
    <rPh sb="0" eb="8">
      <t>チュウサンカンチイキタイサクカ</t>
    </rPh>
    <phoneticPr fontId="1"/>
  </si>
  <si>
    <t>富山市</t>
    <rPh sb="0" eb="3">
      <t>トヤマシ</t>
    </rPh>
    <phoneticPr fontId="1"/>
  </si>
  <si>
    <t>富山市大山地域中山間地移動販売支援事業</t>
    <rPh sb="3" eb="7">
      <t>オオヤマチイキ</t>
    </rPh>
    <rPh sb="7" eb="8">
      <t>チュウ</t>
    </rPh>
    <phoneticPr fontId="1"/>
  </si>
  <si>
    <t xml:space="preserve">富山市大山地域を巡回し、食料品や日用品の移動販売を行う事業者に対し、当該活動に要する経費について、予算の範囲内で補助金を交付し、中山間地区の市民が安心して住み続けることができる環境と地域のコミュニティづくりに資することを目的とする。
</t>
    <rPh sb="67" eb="69">
      <t>チク</t>
    </rPh>
    <phoneticPr fontId="1"/>
  </si>
  <si>
    <t>大山行政サービスセンター
076-483-2537</t>
    <rPh sb="0" eb="4">
      <t>オオヤマギョウセイ</t>
    </rPh>
    <phoneticPr fontId="1"/>
  </si>
  <si>
    <t>富山県</t>
    <rPh sb="0" eb="3">
      <t>トヤマケン</t>
    </rPh>
    <phoneticPr fontId="3"/>
  </si>
  <si>
    <t>富山市</t>
    <rPh sb="0" eb="3">
      <t>トヤマシ</t>
    </rPh>
    <phoneticPr fontId="3"/>
  </si>
  <si>
    <t>富山市中山間地移動販売支援事業</t>
    <rPh sb="0" eb="3">
      <t>トヤマシ</t>
    </rPh>
    <rPh sb="3" eb="4">
      <t>チュウ</t>
    </rPh>
    <rPh sb="4" eb="6">
      <t>サンカン</t>
    </rPh>
    <rPh sb="6" eb="7">
      <t>チ</t>
    </rPh>
    <rPh sb="7" eb="9">
      <t>イドウ</t>
    </rPh>
    <rPh sb="9" eb="11">
      <t>ハンバイ</t>
    </rPh>
    <rPh sb="11" eb="13">
      <t>シエン</t>
    </rPh>
    <rPh sb="13" eb="15">
      <t>ジギョウ</t>
    </rPh>
    <phoneticPr fontId="3"/>
  </si>
  <si>
    <t>富山市八尾地域の中山間地区を巡回し、食料品や日用品等の移動販売を行う事業者に対し、当該活動に要する経費について予算の範囲内で補助金を交付し、中山間地区の市民が安心して住み続けることができる環境づくりと地域のコミュニティづくりを図る。</t>
  </si>
  <si>
    <t>八尾行政サービスセンター
076-454-3112</t>
    <rPh sb="0" eb="4">
      <t>ヤツオギョウセイ</t>
    </rPh>
    <phoneticPr fontId="3"/>
  </si>
  <si>
    <t>八尾地区買物困難者支援事業</t>
    <rPh sb="0" eb="4">
      <t>ヤツオチク</t>
    </rPh>
    <rPh sb="4" eb="13">
      <t>カイモノコンナンシャシエンジギョウ</t>
    </rPh>
    <phoneticPr fontId="3"/>
  </si>
  <si>
    <t>高齢者等への日常生活に関する困りごと相談会や各種講座の開催</t>
  </si>
  <si>
    <t>高齢者等への日常生活に関する困りごと相談会や各種講座の開催に加え、食料品臨時販売所の設置により、新たな買い物の場の提供を通じた住民交流の機会を創出する。</t>
  </si>
  <si>
    <t>八尾地区コミュニティ再生協議会</t>
  </si>
  <si>
    <t>富山県</t>
    <rPh sb="0" eb="3">
      <t>トヤマケン</t>
    </rPh>
    <phoneticPr fontId="5"/>
  </si>
  <si>
    <t>高岡市</t>
    <rPh sb="0" eb="3">
      <t>タカオカシ</t>
    </rPh>
    <phoneticPr fontId="5"/>
  </si>
  <si>
    <t>市民協働型地域交通システム支援事業</t>
    <rPh sb="0" eb="2">
      <t>シミン</t>
    </rPh>
    <rPh sb="2" eb="5">
      <t>キョウドウガタ</t>
    </rPh>
    <rPh sb="5" eb="7">
      <t>チイキ</t>
    </rPh>
    <rPh sb="7" eb="9">
      <t>コウツウ</t>
    </rPh>
    <rPh sb="13" eb="15">
      <t>シエン</t>
    </rPh>
    <rPh sb="15" eb="17">
      <t>ジギョウ</t>
    </rPh>
    <phoneticPr fontId="5"/>
  </si>
  <si>
    <t>地域が主体となって行う、地域の実情に合った交通システム(デマンド型の乗合タクシーや事業者協力型自家用有償「ノッカル」等)の導入・運行</t>
    <rPh sb="0" eb="2">
      <t>チイキ</t>
    </rPh>
    <rPh sb="3" eb="5">
      <t>シュタイ</t>
    </rPh>
    <rPh sb="9" eb="10">
      <t>オコナ</t>
    </rPh>
    <rPh sb="12" eb="14">
      <t>チイキ</t>
    </rPh>
    <rPh sb="64" eb="66">
      <t>ウンコウ</t>
    </rPh>
    <phoneticPr fontId="1"/>
  </si>
  <si>
    <t>　買物弱者対策支援事業としての位置付けではないが、鉄軌道や路線バスといった骨格的公共交通が届いていない地域において、地域が主体となって行う、地域の実情に合った交通システム（デマンド型の乗合タクシーや事業者協力型自家用有償「ノッカル」等）の導入・運行を支援し、骨格的公共交通へ繋ぐことで、市域全体の移動利便性を高める取組みを行っている。現在、その制度を活用し、買い物や通院支援を目的とした地域交通が市内数地区で運行が行われている。</t>
    <rPh sb="1" eb="3">
      <t>カイモノ</t>
    </rPh>
    <rPh sb="3" eb="5">
      <t>ジャクシャ</t>
    </rPh>
    <rPh sb="5" eb="7">
      <t>タイサク</t>
    </rPh>
    <rPh sb="7" eb="9">
      <t>シエン</t>
    </rPh>
    <rPh sb="9" eb="11">
      <t>ジギョウ</t>
    </rPh>
    <rPh sb="15" eb="17">
      <t>イチ</t>
    </rPh>
    <rPh sb="17" eb="18">
      <t>ヅ</t>
    </rPh>
    <rPh sb="25" eb="26">
      <t>テツ</t>
    </rPh>
    <rPh sb="26" eb="28">
      <t>キドウ</t>
    </rPh>
    <rPh sb="29" eb="31">
      <t>ロセン</t>
    </rPh>
    <rPh sb="37" eb="40">
      <t>コッカクテキ</t>
    </rPh>
    <rPh sb="40" eb="42">
      <t>コウキョウ</t>
    </rPh>
    <rPh sb="42" eb="44">
      <t>コウツウ</t>
    </rPh>
    <rPh sb="45" eb="46">
      <t>トド</t>
    </rPh>
    <rPh sb="51" eb="53">
      <t>チイキ</t>
    </rPh>
    <rPh sb="58" eb="60">
      <t>チイキ</t>
    </rPh>
    <rPh sb="61" eb="63">
      <t>シュタイ</t>
    </rPh>
    <rPh sb="67" eb="68">
      <t>オコナ</t>
    </rPh>
    <rPh sb="70" eb="72">
      <t>チイキ</t>
    </rPh>
    <rPh sb="73" eb="75">
      <t>ジツジョウ</t>
    </rPh>
    <rPh sb="76" eb="77">
      <t>ア</t>
    </rPh>
    <rPh sb="79" eb="81">
      <t>コウツウ</t>
    </rPh>
    <rPh sb="90" eb="91">
      <t>ガタ</t>
    </rPh>
    <rPh sb="92" eb="94">
      <t>ノリアイ</t>
    </rPh>
    <rPh sb="99" eb="102">
      <t>ジギョウシャ</t>
    </rPh>
    <rPh sb="102" eb="105">
      <t>キョウリョクガタ</t>
    </rPh>
    <rPh sb="105" eb="108">
      <t>ジカヨウ</t>
    </rPh>
    <rPh sb="108" eb="110">
      <t>ユウショウ</t>
    </rPh>
    <rPh sb="116" eb="117">
      <t>トウ</t>
    </rPh>
    <rPh sb="119" eb="121">
      <t>ドウニュウ</t>
    </rPh>
    <rPh sb="122" eb="124">
      <t>ウンコウ</t>
    </rPh>
    <rPh sb="125" eb="127">
      <t>シエン</t>
    </rPh>
    <rPh sb="129" eb="132">
      <t>コッカクテキ</t>
    </rPh>
    <rPh sb="132" eb="134">
      <t>コウキョウ</t>
    </rPh>
    <rPh sb="134" eb="136">
      <t>コウツウ</t>
    </rPh>
    <rPh sb="137" eb="138">
      <t>ツナ</t>
    </rPh>
    <rPh sb="143" eb="145">
      <t>シイキ</t>
    </rPh>
    <rPh sb="145" eb="147">
      <t>ゼンタイ</t>
    </rPh>
    <rPh sb="148" eb="150">
      <t>イドウ</t>
    </rPh>
    <rPh sb="150" eb="153">
      <t>リベンセイ</t>
    </rPh>
    <rPh sb="154" eb="155">
      <t>タカ</t>
    </rPh>
    <rPh sb="157" eb="159">
      <t>トリク</t>
    </rPh>
    <rPh sb="161" eb="162">
      <t>オコナ</t>
    </rPh>
    <rPh sb="167" eb="169">
      <t>ゲンザイ</t>
    </rPh>
    <rPh sb="172" eb="174">
      <t>セイド</t>
    </rPh>
    <rPh sb="175" eb="177">
      <t>カツヨウ</t>
    </rPh>
    <rPh sb="179" eb="180">
      <t>カ</t>
    </rPh>
    <rPh sb="181" eb="182">
      <t>モノ</t>
    </rPh>
    <rPh sb="183" eb="185">
      <t>ツウイン</t>
    </rPh>
    <rPh sb="185" eb="187">
      <t>シエン</t>
    </rPh>
    <rPh sb="188" eb="190">
      <t>モクテキ</t>
    </rPh>
    <rPh sb="193" eb="195">
      <t>チイキ</t>
    </rPh>
    <rPh sb="195" eb="197">
      <t>コウツウ</t>
    </rPh>
    <phoneticPr fontId="5"/>
  </si>
  <si>
    <t>自治会</t>
    <rPh sb="0" eb="3">
      <t>ジチカイ</t>
    </rPh>
    <phoneticPr fontId="5"/>
  </si>
  <si>
    <t>総合交通課地域交通係
0766-20-1139</t>
    <rPh sb="0" eb="2">
      <t>ソウゴウ</t>
    </rPh>
    <rPh sb="2" eb="5">
      <t>コウツウカ</t>
    </rPh>
    <rPh sb="5" eb="7">
      <t>チイキ</t>
    </rPh>
    <rPh sb="7" eb="9">
      <t>コウツウ</t>
    </rPh>
    <rPh sb="9" eb="10">
      <t>カカリ</t>
    </rPh>
    <phoneticPr fontId="3"/>
  </si>
  <si>
    <t>富山県</t>
    <rPh sb="0" eb="2">
      <t>トヤマ</t>
    </rPh>
    <rPh sb="2" eb="3">
      <t>ケン</t>
    </rPh>
    <phoneticPr fontId="1"/>
  </si>
  <si>
    <t>射水市</t>
    <rPh sb="0" eb="3">
      <t>イミズシ</t>
    </rPh>
    <phoneticPr fontId="1"/>
  </si>
  <si>
    <t>補正対応</t>
    <rPh sb="0" eb="2">
      <t>ホセイ</t>
    </rPh>
    <rPh sb="2" eb="4">
      <t>タイオウ</t>
    </rPh>
    <phoneticPr fontId="1"/>
  </si>
  <si>
    <t>市内の買い物困難地域で、買い物サービス事業を行う際の経費を支援するもの。</t>
    <rPh sb="0" eb="1">
      <t>シナイ</t>
    </rPh>
    <rPh sb="2" eb="3">
      <t>カ</t>
    </rPh>
    <rPh sb="4" eb="5">
      <t>モノ</t>
    </rPh>
    <rPh sb="5" eb="7">
      <t>コンナン</t>
    </rPh>
    <rPh sb="7" eb="9">
      <t>チイキ</t>
    </rPh>
    <rPh sb="11" eb="12">
      <t>カ</t>
    </rPh>
    <rPh sb="13" eb="14">
      <t>モノ</t>
    </rPh>
    <rPh sb="18" eb="20">
      <t>ジギョウ</t>
    </rPh>
    <rPh sb="21" eb="22">
      <t>オコナ</t>
    </rPh>
    <rPh sb="23" eb="24">
      <t>サイ</t>
    </rPh>
    <rPh sb="25" eb="27">
      <t>ケイヒ</t>
    </rPh>
    <rPh sb="28" eb="30">
      <t>シエン</t>
    </rPh>
    <phoneticPr fontId="8"/>
  </si>
  <si>
    <t>https://www.city.imizu.toyama.jp/guide/svGuideDtl.aspx?servno=27114</t>
  </si>
  <si>
    <t>氷見市</t>
    <rPh sb="0" eb="3">
      <t>ヒミシ</t>
    </rPh>
    <phoneticPr fontId="1"/>
  </si>
  <si>
    <t>安心生活創造事業（ケアネット）</t>
    <rPh sb="0" eb="4">
      <t>アンシンセイカツ</t>
    </rPh>
    <rPh sb="4" eb="6">
      <t>ソウゾウ</t>
    </rPh>
    <phoneticPr fontId="1"/>
  </si>
  <si>
    <t>福祉課題を抱える要支援者及びその家族に対して、地域住民が要支援者の生活上のニーズを把握し、その人がその人らしい生活を送れるよう日常生活を支援する。（買い物代行は、個別支援活動の１つ。）</t>
  </si>
  <si>
    <t>福祉介護課
0766-74-8111</t>
    <rPh sb="0" eb="5">
      <t>フクシカイゴカ</t>
    </rPh>
    <phoneticPr fontId="1"/>
  </si>
  <si>
    <t>買い物サービス支援事業</t>
    <rPh sb="0" eb="1">
      <t>カ</t>
    </rPh>
    <rPh sb="2" eb="3">
      <t>モノ</t>
    </rPh>
    <rPh sb="7" eb="11">
      <t>シエンジギョウ</t>
    </rPh>
    <phoneticPr fontId="1"/>
  </si>
  <si>
    <t>買物弱者の生活利便性向上を図るため、買い物支援事業者に対し初期費用経費を補助する。（限度額500千円）</t>
    <rPh sb="0" eb="2">
      <t>カイモノ</t>
    </rPh>
    <rPh sb="2" eb="4">
      <t>ジャクシャ</t>
    </rPh>
    <rPh sb="13" eb="14">
      <t>ハカ</t>
    </rPh>
    <rPh sb="18" eb="19">
      <t>カ</t>
    </rPh>
    <rPh sb="20" eb="26">
      <t>モノシエンジギョウシャ</t>
    </rPh>
    <rPh sb="27" eb="28">
      <t>タイ</t>
    </rPh>
    <rPh sb="29" eb="35">
      <t>ショキヒヨウケイヒ</t>
    </rPh>
    <rPh sb="36" eb="38">
      <t>ホジョ</t>
    </rPh>
    <rPh sb="42" eb="45">
      <t>ゲンドガク</t>
    </rPh>
    <rPh sb="48" eb="50">
      <t>センエン</t>
    </rPh>
    <phoneticPr fontId="1"/>
  </si>
  <si>
    <t>福祉介護課
0766-74-8067</t>
    <rPh sb="0" eb="5">
      <t>フクシカイゴカ</t>
    </rPh>
    <phoneticPr fontId="1"/>
  </si>
  <si>
    <t>ＮＰＯバス運営推進事業</t>
  </si>
  <si>
    <t>直接的な買物弱者支援事業ではないが、中山間地域等の移動手段を確保するため、ＮＰＯ法人による交通空白地有償運送に係る手続き、継続的な運行を可能とするための運行費の一部を支援するなど、ＮＰＯバスの運営を支援する。</t>
    <rPh sb="0" eb="3">
      <t>チョクセツテキ</t>
    </rPh>
    <rPh sb="4" eb="5">
      <t>カ</t>
    </rPh>
    <rPh sb="5" eb="6">
      <t>モノ</t>
    </rPh>
    <rPh sb="6" eb="8">
      <t>ジャクシャ</t>
    </rPh>
    <rPh sb="8" eb="10">
      <t>シエン</t>
    </rPh>
    <rPh sb="10" eb="12">
      <t>ジギョウ</t>
    </rPh>
    <phoneticPr fontId="1"/>
  </si>
  <si>
    <t>地域振興課
0766-30-2949</t>
    <rPh sb="0" eb="5">
      <t>チイキシンコウカ</t>
    </rPh>
    <phoneticPr fontId="1"/>
  </si>
  <si>
    <t>富山県</t>
    <rPh sb="0" eb="3">
      <t>トヤマケン</t>
    </rPh>
    <phoneticPr fontId="14"/>
  </si>
  <si>
    <t>滑川市</t>
    <rPh sb="0" eb="3">
      <t>ナメリカワシ</t>
    </rPh>
    <phoneticPr fontId="14"/>
  </si>
  <si>
    <t>コミュニティバス運行事業</t>
    <rPh sb="8" eb="10">
      <t>ウンコウ</t>
    </rPh>
    <rPh sb="10" eb="12">
      <t>ジギョウ</t>
    </rPh>
    <phoneticPr fontId="14"/>
  </si>
  <si>
    <t>交通弱者の生活交通として、コミュニティバスを運行し、通院や買い物などの日常生活にかかる移動手段を確保する。</t>
    <rPh sb="0" eb="2">
      <t>コウツウ</t>
    </rPh>
    <rPh sb="2" eb="4">
      <t>ジャクシャ</t>
    </rPh>
    <rPh sb="5" eb="7">
      <t>セイカツ</t>
    </rPh>
    <rPh sb="7" eb="9">
      <t>コウツウ</t>
    </rPh>
    <phoneticPr fontId="14"/>
  </si>
  <si>
    <t>https://www.city.namerikawa.toyama.jp/kurashi/5/7/8/2150.html</t>
  </si>
  <si>
    <t>産業民生部生活環境課
076-475-1374</t>
    <rPh sb="0" eb="2">
      <t>サンギョウ</t>
    </rPh>
    <rPh sb="2" eb="5">
      <t>ミンセイブ</t>
    </rPh>
    <rPh sb="5" eb="10">
      <t>セイカツカンキョウカ</t>
    </rPh>
    <phoneticPr fontId="14"/>
  </si>
  <si>
    <t>高齢者運転免許自主返納支援事業</t>
  </si>
  <si>
    <t>コミュニティバスフリー乗車証の交付</t>
    <rPh sb="11" eb="14">
      <t>ジョウシャショウ</t>
    </rPh>
    <rPh sb="15" eb="17">
      <t>コウフ</t>
    </rPh>
    <phoneticPr fontId="14"/>
  </si>
  <si>
    <t>買い物弱者対策の位置付けではないが、運転免許証を有効期限内に返納された満65歳以上の方に対し、コミュニティバスを無料で乗車できるフリー乗車証を交付している。
※65歳以上70再未満の方は、５年間有効
　70歳以上の方は、３年間有効</t>
    <rPh sb="18" eb="20">
      <t>ウンテン</t>
    </rPh>
    <rPh sb="20" eb="23">
      <t>メンキョショウ</t>
    </rPh>
    <rPh sb="24" eb="26">
      <t>ユウコウ</t>
    </rPh>
    <rPh sb="26" eb="29">
      <t>キゲンナイ</t>
    </rPh>
    <rPh sb="30" eb="32">
      <t>ヘンノウ</t>
    </rPh>
    <rPh sb="35" eb="36">
      <t>マン</t>
    </rPh>
    <rPh sb="38" eb="39">
      <t>サイ</t>
    </rPh>
    <rPh sb="39" eb="41">
      <t>イジョウ</t>
    </rPh>
    <rPh sb="42" eb="43">
      <t>カタ</t>
    </rPh>
    <rPh sb="44" eb="45">
      <t>タイ</t>
    </rPh>
    <rPh sb="56" eb="58">
      <t>ムリョウ</t>
    </rPh>
    <rPh sb="59" eb="61">
      <t>ジョウシャ</t>
    </rPh>
    <rPh sb="67" eb="70">
      <t>ジョウシャショウ</t>
    </rPh>
    <rPh sb="71" eb="73">
      <t>コウフ</t>
    </rPh>
    <rPh sb="82" eb="83">
      <t>サイ</t>
    </rPh>
    <rPh sb="83" eb="85">
      <t>イジョウ</t>
    </rPh>
    <rPh sb="87" eb="88">
      <t>サイ</t>
    </rPh>
    <rPh sb="88" eb="90">
      <t>ミマン</t>
    </rPh>
    <rPh sb="91" eb="92">
      <t>カタ</t>
    </rPh>
    <rPh sb="95" eb="97">
      <t>ネンカン</t>
    </rPh>
    <rPh sb="97" eb="99">
      <t>ユウコウ</t>
    </rPh>
    <rPh sb="103" eb="104">
      <t>サイ</t>
    </rPh>
    <rPh sb="104" eb="106">
      <t>イジョウ</t>
    </rPh>
    <rPh sb="107" eb="108">
      <t>カタ</t>
    </rPh>
    <rPh sb="111" eb="113">
      <t>ネンカン</t>
    </rPh>
    <rPh sb="113" eb="115">
      <t>ユウコウ</t>
    </rPh>
    <phoneticPr fontId="14"/>
  </si>
  <si>
    <t>https://www.city.namerikawa.toyama.jp/kenko/7/2052.html</t>
  </si>
  <si>
    <t>滑川市</t>
    <rPh sb="0" eb="3">
      <t>ナメリカワシ</t>
    </rPh>
    <phoneticPr fontId="1"/>
  </si>
  <si>
    <t>滑川市在宅高齢者配食サービス事業</t>
    <rPh sb="0" eb="8">
      <t>ナメリカワシザイタクコウレイシャ</t>
    </rPh>
    <rPh sb="8" eb="10">
      <t>ハイショク</t>
    </rPh>
    <rPh sb="14" eb="16">
      <t>ジギョウ</t>
    </rPh>
    <phoneticPr fontId="1"/>
  </si>
  <si>
    <t>高齢等のため、自ら食事の調理が困難かつ日常的な見守りが必要な者に対し、配食サービスを提供する</t>
    <rPh sb="0" eb="3">
      <t>コウレイトウ</t>
    </rPh>
    <rPh sb="7" eb="8">
      <t>ミズカ</t>
    </rPh>
    <rPh sb="9" eb="11">
      <t>ショクジ</t>
    </rPh>
    <rPh sb="12" eb="14">
      <t>チョウリ</t>
    </rPh>
    <rPh sb="15" eb="17">
      <t>コンナン</t>
    </rPh>
    <rPh sb="19" eb="22">
      <t>ニチジョウテキ</t>
    </rPh>
    <rPh sb="23" eb="25">
      <t>ミマモ</t>
    </rPh>
    <rPh sb="27" eb="29">
      <t>ヒツヨウ</t>
    </rPh>
    <rPh sb="30" eb="31">
      <t>モノ</t>
    </rPh>
    <rPh sb="32" eb="33">
      <t>タイ</t>
    </rPh>
    <rPh sb="35" eb="37">
      <t>ハイショク</t>
    </rPh>
    <rPh sb="42" eb="44">
      <t>テイキョウ</t>
    </rPh>
    <phoneticPr fontId="1"/>
  </si>
  <si>
    <t>https://www.city.namerikawa.toyama.jp/soshiki/11/1/1_1/614.html</t>
  </si>
  <si>
    <t>福祉課高齢福祉係
076-475-1426</t>
    <rPh sb="0" eb="2">
      <t>フクシ</t>
    </rPh>
    <rPh sb="2" eb="3">
      <t>カ</t>
    </rPh>
    <rPh sb="3" eb="8">
      <t>コウレイフクシカカリ</t>
    </rPh>
    <phoneticPr fontId="1"/>
  </si>
  <si>
    <t>滑川市福祉タクシー料金助成事業</t>
    <rPh sb="0" eb="3">
      <t>ナメリカワシ</t>
    </rPh>
    <rPh sb="3" eb="5">
      <t>フクシ</t>
    </rPh>
    <rPh sb="9" eb="11">
      <t>リョウキン</t>
    </rPh>
    <rPh sb="11" eb="13">
      <t>ジョセイ</t>
    </rPh>
    <rPh sb="13" eb="15">
      <t>ジギョウ</t>
    </rPh>
    <phoneticPr fontId="1"/>
  </si>
  <si>
    <t>重度の身体障害者手帳、療育手帳A、精神障害者保健福祉手帳１級所持者に、生活行動範囲の拡大及び社会参加の促進を図るため、タクシー利用料（１回）のうち700円までを助成する。</t>
    <rPh sb="0" eb="2">
      <t>ジュウド</t>
    </rPh>
    <rPh sb="3" eb="5">
      <t>シンタイ</t>
    </rPh>
    <rPh sb="5" eb="8">
      <t>ショウガイシャ</t>
    </rPh>
    <rPh sb="8" eb="10">
      <t>テチョウ</t>
    </rPh>
    <rPh sb="11" eb="13">
      <t>リョウイク</t>
    </rPh>
    <rPh sb="13" eb="15">
      <t>テチョウ</t>
    </rPh>
    <rPh sb="17" eb="19">
      <t>セイシン</t>
    </rPh>
    <rPh sb="19" eb="22">
      <t>ショウガイシャ</t>
    </rPh>
    <rPh sb="22" eb="24">
      <t>ホケン</t>
    </rPh>
    <rPh sb="24" eb="26">
      <t>フクシ</t>
    </rPh>
    <rPh sb="26" eb="28">
      <t>テチョウ</t>
    </rPh>
    <rPh sb="29" eb="30">
      <t>キュウ</t>
    </rPh>
    <rPh sb="30" eb="33">
      <t>ショジシャ</t>
    </rPh>
    <rPh sb="35" eb="39">
      <t>セイカツコウドウ</t>
    </rPh>
    <rPh sb="39" eb="41">
      <t>ハンイ</t>
    </rPh>
    <rPh sb="42" eb="44">
      <t>カクダイ</t>
    </rPh>
    <rPh sb="44" eb="45">
      <t>オヨ</t>
    </rPh>
    <rPh sb="46" eb="50">
      <t>シャカイサンカ</t>
    </rPh>
    <rPh sb="51" eb="53">
      <t>ソクシン</t>
    </rPh>
    <rPh sb="54" eb="55">
      <t>ハカ</t>
    </rPh>
    <rPh sb="63" eb="66">
      <t>リヨウリョウ</t>
    </rPh>
    <rPh sb="68" eb="69">
      <t>カイ</t>
    </rPh>
    <rPh sb="76" eb="77">
      <t>エン</t>
    </rPh>
    <rPh sb="80" eb="82">
      <t>ジョセイ</t>
    </rPh>
    <phoneticPr fontId="1"/>
  </si>
  <si>
    <t>https://www.city.namerikawa.toyama.jp/soshiki/11/1/2_1/655.html</t>
  </si>
  <si>
    <t>福祉課社会福祉係
076-475-1377</t>
    <rPh sb="0" eb="2">
      <t>フクシ</t>
    </rPh>
    <rPh sb="2" eb="3">
      <t>カ</t>
    </rPh>
    <rPh sb="3" eb="5">
      <t>シャカイ</t>
    </rPh>
    <rPh sb="5" eb="7">
      <t>フクシ</t>
    </rPh>
    <rPh sb="7" eb="8">
      <t>カカリ</t>
    </rPh>
    <phoneticPr fontId="1"/>
  </si>
  <si>
    <t>富山県</t>
    <rPh sb="0" eb="3">
      <t>トヤマケン</t>
    </rPh>
    <phoneticPr fontId="15"/>
  </si>
  <si>
    <t>砺波市</t>
    <rPh sb="0" eb="3">
      <t>トナミシ</t>
    </rPh>
    <phoneticPr fontId="15"/>
  </si>
  <si>
    <t>砺波市買い物サービス支援事業</t>
    <rPh sb="0" eb="3">
      <t>トナミシ</t>
    </rPh>
    <rPh sb="3" eb="4">
      <t>カ</t>
    </rPh>
    <rPh sb="5" eb="6">
      <t>モノ</t>
    </rPh>
    <rPh sb="10" eb="12">
      <t>シエン</t>
    </rPh>
    <rPh sb="12" eb="14">
      <t>ジギョウ</t>
    </rPh>
    <phoneticPr fontId="15"/>
  </si>
  <si>
    <t xml:space="preserve">未定
（補正予算で対応予定）
</t>
    <rPh sb="0" eb="2">
      <t>ミテイ</t>
    </rPh>
    <rPh sb="4" eb="6">
      <t>ホセイ</t>
    </rPh>
    <rPh sb="6" eb="8">
      <t>ヨサン</t>
    </rPh>
    <rPh sb="9" eb="11">
      <t>タイオウ</t>
    </rPh>
    <rPh sb="11" eb="13">
      <t>ヨテイ</t>
    </rPh>
    <phoneticPr fontId="15"/>
  </si>
  <si>
    <t>買物支援（代行、送迎、宅配等）、配食サービス,_x000D_
新規出店事業、空き家利用,</t>
  </si>
  <si>
    <t>買い物困難地域で実施する事業に対する補助金。
・補助事業者及び連携事業者が連携して実施する事業であり、新規又は拡充して実施するものであること。
・次年度以降も継続して実施することが確実であること。
上記の条件を満たすものに対し、補助対象経費の1/3(上限500千円)を補助するもの。
※対象経費：備品購入費、システム構築費、消耗品費、賃借料
(リース料)等、事業の実施にあたり必要となる初期費用に該当する経費</t>
    <rPh sb="0" eb="1">
      <t>カ</t>
    </rPh>
    <rPh sb="2" eb="3">
      <t>モノ</t>
    </rPh>
    <rPh sb="3" eb="5">
      <t>コンナン</t>
    </rPh>
    <rPh sb="5" eb="7">
      <t>チイキ</t>
    </rPh>
    <rPh sb="8" eb="10">
      <t>ジッシ</t>
    </rPh>
    <rPh sb="12" eb="14">
      <t>ジギョウ</t>
    </rPh>
    <rPh sb="15" eb="16">
      <t>タイ</t>
    </rPh>
    <rPh sb="18" eb="21">
      <t>ホジョキン</t>
    </rPh>
    <rPh sb="24" eb="26">
      <t>ホジョ</t>
    </rPh>
    <rPh sb="26" eb="28">
      <t>ジギョウ</t>
    </rPh>
    <rPh sb="28" eb="29">
      <t>シャ</t>
    </rPh>
    <rPh sb="29" eb="30">
      <t>オヨ</t>
    </rPh>
    <rPh sb="31" eb="33">
      <t>レンケイ</t>
    </rPh>
    <rPh sb="33" eb="35">
      <t>ジギョウ</t>
    </rPh>
    <rPh sb="35" eb="36">
      <t>シャ</t>
    </rPh>
    <rPh sb="37" eb="39">
      <t>レンケイ</t>
    </rPh>
    <rPh sb="41" eb="43">
      <t>ジッシ</t>
    </rPh>
    <rPh sb="45" eb="47">
      <t>ジギョウ</t>
    </rPh>
    <rPh sb="51" eb="53">
      <t>シンキ</t>
    </rPh>
    <rPh sb="53" eb="54">
      <t>マタ</t>
    </rPh>
    <rPh sb="55" eb="57">
      <t>カクジュウ</t>
    </rPh>
    <rPh sb="59" eb="61">
      <t>ジッシ</t>
    </rPh>
    <rPh sb="73" eb="76">
      <t>ジネンド</t>
    </rPh>
    <rPh sb="76" eb="78">
      <t>イコウ</t>
    </rPh>
    <rPh sb="79" eb="81">
      <t>ケイゾク</t>
    </rPh>
    <rPh sb="83" eb="85">
      <t>ジッシ</t>
    </rPh>
    <rPh sb="90" eb="92">
      <t>カクジツ</t>
    </rPh>
    <rPh sb="99" eb="101">
      <t>ジョウキ</t>
    </rPh>
    <rPh sb="102" eb="104">
      <t>ジョウケン</t>
    </rPh>
    <rPh sb="105" eb="106">
      <t>ミ</t>
    </rPh>
    <rPh sb="111" eb="112">
      <t>タイ</t>
    </rPh>
    <rPh sb="114" eb="116">
      <t>ホジョ</t>
    </rPh>
    <rPh sb="116" eb="118">
      <t>タイショウ</t>
    </rPh>
    <rPh sb="118" eb="120">
      <t>ケイヒ</t>
    </rPh>
    <rPh sb="134" eb="136">
      <t>ホジョ</t>
    </rPh>
    <rPh sb="143" eb="145">
      <t>タイショウ</t>
    </rPh>
    <rPh sb="145" eb="147">
      <t>ケイヒ</t>
    </rPh>
    <rPh sb="148" eb="150">
      <t>ビヒン</t>
    </rPh>
    <rPh sb="150" eb="153">
      <t>コウニュウヒ</t>
    </rPh>
    <rPh sb="158" eb="161">
      <t>コウチクヒ</t>
    </rPh>
    <rPh sb="162" eb="165">
      <t>ショウモウヒン</t>
    </rPh>
    <rPh sb="165" eb="166">
      <t>ヒ</t>
    </rPh>
    <rPh sb="167" eb="170">
      <t>チンシャクリョウ</t>
    </rPh>
    <rPh sb="177" eb="178">
      <t>ナド</t>
    </rPh>
    <rPh sb="179" eb="181">
      <t>ジギョウ</t>
    </rPh>
    <rPh sb="182" eb="184">
      <t>ジッシ</t>
    </rPh>
    <rPh sb="188" eb="190">
      <t>ヒツヨウ</t>
    </rPh>
    <rPh sb="193" eb="195">
      <t>ショキ</t>
    </rPh>
    <rPh sb="195" eb="197">
      <t>ヒヨウ</t>
    </rPh>
    <rPh sb="198" eb="200">
      <t>ガイトウ</t>
    </rPh>
    <rPh sb="202" eb="204">
      <t>ケイヒ</t>
    </rPh>
    <phoneticPr fontId="15"/>
  </si>
  <si>
    <t>商工観光課
0763－33－1392</t>
    <rPh sb="0" eb="2">
      <t>ショウコウ</t>
    </rPh>
    <rPh sb="2" eb="5">
      <t>カンコウカ</t>
    </rPh>
    <phoneticPr fontId="15"/>
  </si>
  <si>
    <t>砺波市みまもり配食事業</t>
    <rPh sb="0" eb="3">
      <t>トナミシ</t>
    </rPh>
    <rPh sb="7" eb="9">
      <t>ハイショク</t>
    </rPh>
    <rPh sb="9" eb="11">
      <t>ジギョウ</t>
    </rPh>
    <phoneticPr fontId="15"/>
  </si>
  <si>
    <t>「みまもり」の必要な方に地域のボランティアが、週1回お弁当を届けて安心して暮らせる地域づくりを目指すもの。一部地域を除く市内で、一人暮らし高齢者（原則65歳以上）、高齢者のみ世帯、高齢者と障害者の世帯の、みまもりを必要とする人が対象。</t>
    <rPh sb="7" eb="9">
      <t>ヒツヨウ</t>
    </rPh>
    <rPh sb="10" eb="11">
      <t>カタ</t>
    </rPh>
    <rPh sb="12" eb="14">
      <t>チイキ</t>
    </rPh>
    <rPh sb="23" eb="24">
      <t>シュウ</t>
    </rPh>
    <rPh sb="25" eb="26">
      <t>カイ</t>
    </rPh>
    <rPh sb="27" eb="29">
      <t>ベントウ</t>
    </rPh>
    <rPh sb="30" eb="31">
      <t>トド</t>
    </rPh>
    <rPh sb="33" eb="35">
      <t>アンシン</t>
    </rPh>
    <rPh sb="37" eb="38">
      <t>ク</t>
    </rPh>
    <rPh sb="41" eb="43">
      <t>チイキ</t>
    </rPh>
    <rPh sb="47" eb="49">
      <t>メザ</t>
    </rPh>
    <rPh sb="53" eb="55">
      <t>イチブ</t>
    </rPh>
    <rPh sb="55" eb="57">
      <t>チイキ</t>
    </rPh>
    <rPh sb="58" eb="59">
      <t>ノゾ</t>
    </rPh>
    <rPh sb="60" eb="62">
      <t>シナイ</t>
    </rPh>
    <rPh sb="64" eb="66">
      <t>ヒトリ</t>
    </rPh>
    <rPh sb="66" eb="67">
      <t>グ</t>
    </rPh>
    <rPh sb="69" eb="72">
      <t>コウレイシャ</t>
    </rPh>
    <rPh sb="73" eb="75">
      <t>ゲンソク</t>
    </rPh>
    <rPh sb="77" eb="78">
      <t>サイ</t>
    </rPh>
    <rPh sb="78" eb="80">
      <t>イジョウ</t>
    </rPh>
    <rPh sb="82" eb="85">
      <t>コウレイシャ</t>
    </rPh>
    <rPh sb="87" eb="89">
      <t>セタイ</t>
    </rPh>
    <rPh sb="90" eb="93">
      <t>コウレイシャ</t>
    </rPh>
    <rPh sb="94" eb="97">
      <t>ショウガイシャ</t>
    </rPh>
    <rPh sb="98" eb="100">
      <t>セタイ</t>
    </rPh>
    <rPh sb="107" eb="109">
      <t>ヒツヨウ</t>
    </rPh>
    <rPh sb="112" eb="113">
      <t>ヒト</t>
    </rPh>
    <rPh sb="114" eb="116">
      <t>タイショウ</t>
    </rPh>
    <phoneticPr fontId="15"/>
  </si>
  <si>
    <t>www.tonami-shakyo.or.jp/fukushi/haisyoku.html</t>
  </si>
  <si>
    <t>社会福祉課
0763－33－1299</t>
    <rPh sb="0" eb="2">
      <t>シャカイ</t>
    </rPh>
    <rPh sb="2" eb="4">
      <t>フクシ</t>
    </rPh>
    <rPh sb="4" eb="5">
      <t>カ</t>
    </rPh>
    <phoneticPr fontId="15"/>
  </si>
  <si>
    <t>チョイソコとなみ</t>
  </si>
  <si>
    <t>会員登録をした会員の自宅前⇔指定停留所で乗降する乗り合い送迎サービスを市内全域で運行するもの。</t>
    <rPh sb="0" eb="2">
      <t>カイイン</t>
    </rPh>
    <rPh sb="2" eb="4">
      <t>トウロク</t>
    </rPh>
    <rPh sb="7" eb="9">
      <t>カイイン</t>
    </rPh>
    <rPh sb="10" eb="12">
      <t>ジタク</t>
    </rPh>
    <rPh sb="12" eb="13">
      <t>マエ</t>
    </rPh>
    <rPh sb="14" eb="16">
      <t>シテイ</t>
    </rPh>
    <rPh sb="16" eb="18">
      <t>テイリュウ</t>
    </rPh>
    <rPh sb="18" eb="19">
      <t>ショ</t>
    </rPh>
    <rPh sb="20" eb="22">
      <t>ジョウコウ</t>
    </rPh>
    <rPh sb="24" eb="25">
      <t>ノ</t>
    </rPh>
    <rPh sb="26" eb="27">
      <t>ア</t>
    </rPh>
    <rPh sb="28" eb="30">
      <t>ソウゲイ</t>
    </rPh>
    <rPh sb="35" eb="37">
      <t>シナイ</t>
    </rPh>
    <rPh sb="37" eb="39">
      <t>ゼンイキ</t>
    </rPh>
    <rPh sb="40" eb="42">
      <t>ウンコウ</t>
    </rPh>
    <phoneticPr fontId="15"/>
  </si>
  <si>
    <t>https://www.city.tonami.lg.jp/info/50660p/</t>
  </si>
  <si>
    <t>企画政策課
0763－33－1388</t>
    <rPh sb="0" eb="2">
      <t>キカク</t>
    </rPh>
    <rPh sb="2" eb="5">
      <t>セイサクカ</t>
    </rPh>
    <phoneticPr fontId="15"/>
  </si>
  <si>
    <t>南砺市</t>
    <rPh sb="0" eb="3">
      <t>ナントシ</t>
    </rPh>
    <phoneticPr fontId="1"/>
  </si>
  <si>
    <t>買い物弱者の利便性向上を目的とする事業</t>
    <rPh sb="0" eb="1">
      <t>カ</t>
    </rPh>
    <rPh sb="2" eb="3">
      <t>モノ</t>
    </rPh>
    <rPh sb="3" eb="5">
      <t>ジャクシャ</t>
    </rPh>
    <rPh sb="6" eb="11">
      <t>リベンセイコウジョウ</t>
    </rPh>
    <rPh sb="12" eb="14">
      <t>モクテキ</t>
    </rPh>
    <rPh sb="17" eb="19">
      <t>ジギョウ</t>
    </rPh>
    <phoneticPr fontId="1"/>
  </si>
  <si>
    <t>買い物弱者の利便性を向上する目的として、事業に要する備品購入費、システム構築費、賃借費（リース料）等運営費用の経費の一部を補助する。
（補助率）２／３　（補助限度額）５０万円</t>
    <phoneticPr fontId="1"/>
  </si>
  <si>
    <t>商店街組合、商工会、地域団体、ＮＰＯ法人ほか</t>
  </si>
  <si>
    <t>商工企業立地課
0763-23-2018</t>
  </si>
  <si>
    <t>上市町</t>
    <rPh sb="0" eb="3">
      <t>カミイチマチ</t>
    </rPh>
    <phoneticPr fontId="1"/>
  </si>
  <si>
    <t>上市町空き店舗活用等地域活性化事業</t>
  </si>
  <si>
    <t>町内の中心市街地における買い物弱者の買い物利便性の維持向上等を図るため、買い物支援事業等に要する経費に対し補助（備品購入費に対し1/2補助、上限100万円）</t>
  </si>
  <si>
    <t>事業者,_x000D_
NPO法人,</t>
  </si>
  <si>
    <t>https://www.town.kamiichi.toyama.jp/page/1884.html</t>
  </si>
  <si>
    <t>産業課商工観光班
076-472-2505</t>
    <rPh sb="0" eb="8">
      <t>サンギョウカショウコウカンコウハン</t>
    </rPh>
    <phoneticPr fontId="1"/>
  </si>
  <si>
    <t>立山町</t>
    <rPh sb="0" eb="3">
      <t>タテヤママチ</t>
    </rPh>
    <phoneticPr fontId="1"/>
  </si>
  <si>
    <t>空き店舗活用開業支援事業補助金</t>
    <rPh sb="0" eb="1">
      <t>ア</t>
    </rPh>
    <rPh sb="2" eb="15">
      <t>テンポカツヨウカイギョウシエンジギョウホジョキン</t>
    </rPh>
    <phoneticPr fontId="1"/>
  </si>
  <si>
    <t>地方創生推進交付金</t>
    <rPh sb="0" eb="4">
      <t>チホウソウセイ</t>
    </rPh>
    <rPh sb="4" eb="9">
      <t>スイシンコウフキン</t>
    </rPh>
    <phoneticPr fontId="1"/>
  </si>
  <si>
    <t>町内の空き店舗等を活用し、小売業、飲食業、サービス業等を開業する事業者への支援</t>
    <rPh sb="0" eb="2">
      <t>チョウナイ</t>
    </rPh>
    <rPh sb="3" eb="4">
      <t>ア</t>
    </rPh>
    <rPh sb="5" eb="7">
      <t>テンポ</t>
    </rPh>
    <rPh sb="7" eb="8">
      <t>トウ</t>
    </rPh>
    <rPh sb="9" eb="11">
      <t>カツヨウ</t>
    </rPh>
    <rPh sb="13" eb="16">
      <t>コウリギョウ</t>
    </rPh>
    <rPh sb="17" eb="20">
      <t>インショクギョウ</t>
    </rPh>
    <rPh sb="25" eb="26">
      <t>ギョウ</t>
    </rPh>
    <rPh sb="26" eb="27">
      <t>トウ</t>
    </rPh>
    <rPh sb="28" eb="30">
      <t>カイギョウ</t>
    </rPh>
    <rPh sb="32" eb="35">
      <t>ジギョウシャ</t>
    </rPh>
    <rPh sb="37" eb="39">
      <t>シエン</t>
    </rPh>
    <phoneticPr fontId="1"/>
  </si>
  <si>
    <t>https://www.town.tateyama.toyama.jp/soshikikarasagasu/shokokankoka/shokorodogakari/4/1/1289.html</t>
  </si>
  <si>
    <t>商工観光課
076-462-9970</t>
    <rPh sb="0" eb="5">
      <t>ショウコウカンコウカ</t>
    </rPh>
    <phoneticPr fontId="1"/>
  </si>
  <si>
    <t>富山県</t>
    <rPh sb="0" eb="1">
      <t>トヤマ</t>
    </rPh>
    <rPh sb="1" eb="2">
      <t>ケン</t>
    </rPh>
    <phoneticPr fontId="1"/>
  </si>
  <si>
    <t>入善町</t>
    <rPh sb="0" eb="2">
      <t>ニュウゼンマチ</t>
    </rPh>
    <phoneticPr fontId="1"/>
  </si>
  <si>
    <t>ウチマエくん運行業務委託</t>
    <rPh sb="5" eb="7">
      <t>ウンコウ</t>
    </rPh>
    <rPh sb="7" eb="9">
      <t>ギョウム</t>
    </rPh>
    <rPh sb="9" eb="11">
      <t>イタク</t>
    </rPh>
    <phoneticPr fontId="1"/>
  </si>
  <si>
    <t>タクシー車両を利用して、予約に応じて自宅と目的地(町内施設66カ所)の間を、複数の人が乗り合い運行する交通システム。</t>
    <rPh sb="4" eb="6">
      <t>シャリョウ</t>
    </rPh>
    <rPh sb="7" eb="9">
      <t>リヨウ</t>
    </rPh>
    <rPh sb="12" eb="14">
      <t>ヨヤク</t>
    </rPh>
    <rPh sb="15" eb="16">
      <t>オウ</t>
    </rPh>
    <rPh sb="18" eb="20">
      <t>ジタク</t>
    </rPh>
    <rPh sb="21" eb="23">
      <t>モクテキ</t>
    </rPh>
    <rPh sb="23" eb="24">
      <t>チ</t>
    </rPh>
    <rPh sb="25" eb="27">
      <t>チョウナイ</t>
    </rPh>
    <rPh sb="27" eb="29">
      <t>シセツ</t>
    </rPh>
    <rPh sb="32" eb="33">
      <t>ショ</t>
    </rPh>
    <rPh sb="35" eb="36">
      <t>アイダ</t>
    </rPh>
    <rPh sb="38" eb="40">
      <t>フクスウ</t>
    </rPh>
    <rPh sb="41" eb="42">
      <t>ヒト</t>
    </rPh>
    <rPh sb="43" eb="44">
      <t>ノ</t>
    </rPh>
    <rPh sb="45" eb="46">
      <t>ア</t>
    </rPh>
    <rPh sb="47" eb="49">
      <t>ウンコウ</t>
    </rPh>
    <rPh sb="51" eb="53">
      <t>コウツウ</t>
    </rPh>
    <phoneticPr fontId="1"/>
  </si>
  <si>
    <t>入善町タクシー協会</t>
    <rPh sb="0" eb="3">
      <t>ニュウゼンマチ</t>
    </rPh>
    <rPh sb="7" eb="9">
      <t>キョウカイ</t>
    </rPh>
    <phoneticPr fontId="1"/>
  </si>
  <si>
    <t>https://www.town.nyuzen.toyama.jp/gyosei/machizukuri/doro_kotsu/2/1/1912.html</t>
  </si>
  <si>
    <t>キラキラ商工観光課
商工観光係
0765-72-3802</t>
    <rPh sb="4" eb="9">
      <t>ショウコウカンコウカ</t>
    </rPh>
    <rPh sb="10" eb="15">
      <t>ショウコウカンコウカカリ</t>
    </rPh>
    <phoneticPr fontId="3"/>
  </si>
  <si>
    <t>買い物支援対策事業補助金</t>
    <rPh sb="0" eb="1">
      <t>カ</t>
    </rPh>
    <rPh sb="2" eb="3">
      <t>モノ</t>
    </rPh>
    <rPh sb="3" eb="5">
      <t>シエン</t>
    </rPh>
    <rPh sb="5" eb="7">
      <t>タイサク</t>
    </rPh>
    <rPh sb="7" eb="9">
      <t>ジギョウ</t>
    </rPh>
    <rPh sb="9" eb="12">
      <t>ホジョキン</t>
    </rPh>
    <phoneticPr fontId="1"/>
  </si>
  <si>
    <t>朝日町シルバー人材センターが実施する、主に買い物弱者を対
象とした移動販売事業の運営に要する経費を支援する。</t>
    <rPh sb="0" eb="3">
      <t>アサヒマチ</t>
    </rPh>
    <rPh sb="7" eb="9">
      <t>ジンザイ</t>
    </rPh>
    <rPh sb="14" eb="16">
      <t>ジッシ</t>
    </rPh>
    <rPh sb="19" eb="20">
      <t>オモ</t>
    </rPh>
    <rPh sb="21" eb="22">
      <t>カ</t>
    </rPh>
    <rPh sb="23" eb="24">
      <t>モノ</t>
    </rPh>
    <rPh sb="24" eb="26">
      <t>ジャクシャ</t>
    </rPh>
    <rPh sb="27" eb="28">
      <t>タイ</t>
    </rPh>
    <rPh sb="29" eb="30">
      <t>ゾウ</t>
    </rPh>
    <rPh sb="33" eb="37">
      <t>イドウハンバイ</t>
    </rPh>
    <rPh sb="37" eb="39">
      <t>ジギョウ</t>
    </rPh>
    <rPh sb="40" eb="42">
      <t>ウンエイ</t>
    </rPh>
    <rPh sb="43" eb="44">
      <t>ヨウ</t>
    </rPh>
    <rPh sb="46" eb="48">
      <t>ケイヒ</t>
    </rPh>
    <rPh sb="49" eb="51">
      <t>シエン</t>
    </rPh>
    <phoneticPr fontId="1"/>
  </si>
  <si>
    <t>朝日町健康課
0765-83-1100（内線142）</t>
    <rPh sb="0" eb="3">
      <t>アサヒマチ</t>
    </rPh>
    <rPh sb="3" eb="6">
      <t>ケンコウカ</t>
    </rPh>
    <rPh sb="20" eb="22">
      <t>ナイセン</t>
    </rPh>
    <phoneticPr fontId="1"/>
  </si>
  <si>
    <t>ノッカルあさひまち</t>
  </si>
  <si>
    <t>運営</t>
    <rPh sb="0" eb="2">
      <t>ウンエイ</t>
    </rPh>
    <phoneticPr fontId="1"/>
  </si>
  <si>
    <t xml:space="preserve">住民のマイカーを活用した新たな地域公共交通であり、コミュ
ニティバス、タクシーに次ぐ移動手段として令和3年10月に運
行を開始した。買い物弱者に特化した事業ではないものの、移動の選択肢拡充によって外出機会を創出し、買い物等の日常的な営みを支援している。
</t>
    <rPh sb="0" eb="2">
      <t>ジュウミン</t>
    </rPh>
    <rPh sb="8" eb="10">
      <t>カツヨウ</t>
    </rPh>
    <rPh sb="12" eb="13">
      <t>アラ</t>
    </rPh>
    <rPh sb="15" eb="17">
      <t>チイキ</t>
    </rPh>
    <rPh sb="17" eb="21">
      <t>コウキョウコウツウ</t>
    </rPh>
    <rPh sb="40" eb="41">
      <t>ツ</t>
    </rPh>
    <rPh sb="42" eb="46">
      <t>イドウシュダン</t>
    </rPh>
    <rPh sb="49" eb="51">
      <t>レイワ</t>
    </rPh>
    <rPh sb="52" eb="53">
      <t>ネン</t>
    </rPh>
    <rPh sb="55" eb="56">
      <t>ガツ</t>
    </rPh>
    <rPh sb="61" eb="63">
      <t>カイシ</t>
    </rPh>
    <rPh sb="66" eb="67">
      <t>カ</t>
    </rPh>
    <rPh sb="68" eb="69">
      <t>モノ</t>
    </rPh>
    <rPh sb="69" eb="71">
      <t>ジャクシャ</t>
    </rPh>
    <rPh sb="72" eb="74">
      <t>トッカ</t>
    </rPh>
    <rPh sb="76" eb="78">
      <t>ジギョウ</t>
    </rPh>
    <rPh sb="86" eb="88">
      <t>イドウ</t>
    </rPh>
    <rPh sb="89" eb="92">
      <t>センタクシ</t>
    </rPh>
    <rPh sb="92" eb="94">
      <t>カクジュウ</t>
    </rPh>
    <rPh sb="98" eb="102">
      <t>ガイシュツキカイ</t>
    </rPh>
    <rPh sb="104" eb="105">
      <t>デ</t>
    </rPh>
    <rPh sb="107" eb="108">
      <t>カ</t>
    </rPh>
    <rPh sb="109" eb="110">
      <t>モノ</t>
    </rPh>
    <rPh sb="110" eb="111">
      <t>トウ</t>
    </rPh>
    <rPh sb="112" eb="115">
      <t>ニチジョウテキ</t>
    </rPh>
    <rPh sb="116" eb="117">
      <t>イトナ</t>
    </rPh>
    <rPh sb="119" eb="121">
      <t>シエン</t>
    </rPh>
    <phoneticPr fontId="1"/>
  </si>
  <si>
    <t>https://www.town.asahi.toyama.jp/soshiki/shokokanko/kotsu/2570.html</t>
  </si>
  <si>
    <t>朝日町商工観光課
地域交通係
0765-83-1100（内線151）</t>
    <rPh sb="0" eb="3">
      <t>アサヒマチ</t>
    </rPh>
    <rPh sb="3" eb="8">
      <t>ショウコウカンコウカ</t>
    </rPh>
    <rPh sb="9" eb="11">
      <t>チイキ</t>
    </rPh>
    <rPh sb="11" eb="13">
      <t>コウツウ</t>
    </rPh>
    <rPh sb="13" eb="14">
      <t>カカリ</t>
    </rPh>
    <rPh sb="28" eb="30">
      <t>ナイセン</t>
    </rPh>
    <phoneticPr fontId="1"/>
  </si>
  <si>
    <t>運転免許証自主返納支援事業</t>
    <rPh sb="0" eb="5">
      <t>ウンテンメンキョショウ</t>
    </rPh>
    <rPh sb="5" eb="9">
      <t>ジシュヘンノウ</t>
    </rPh>
    <rPh sb="9" eb="13">
      <t>シエンジギョウ</t>
    </rPh>
    <phoneticPr fontId="1"/>
  </si>
  <si>
    <t>運転免許証を自主的に返納した高齢者に対し、複数メニューの
中から任意の特典を提供するもの。その選択肢として、コミュ
ニティバス回数券等の移動支援に係るメニューを設置している。買い物弱者に特化した事業ではないものの、運転免許証返納後の外出促進策として位置付け、移動制約者の支援を行っている。</t>
    <rPh sb="0" eb="5">
      <t>ウンテンメンキョショウ</t>
    </rPh>
    <rPh sb="6" eb="9">
      <t>ジシュテキ</t>
    </rPh>
    <rPh sb="10" eb="12">
      <t>ヘンノウ</t>
    </rPh>
    <rPh sb="14" eb="17">
      <t>コウレイシャ</t>
    </rPh>
    <rPh sb="18" eb="19">
      <t>タイ</t>
    </rPh>
    <rPh sb="21" eb="23">
      <t>フクスウ</t>
    </rPh>
    <rPh sb="29" eb="30">
      <t>ナカ</t>
    </rPh>
    <rPh sb="32" eb="34">
      <t>ニンイ</t>
    </rPh>
    <rPh sb="35" eb="37">
      <t>トクテン</t>
    </rPh>
    <rPh sb="38" eb="40">
      <t>テイキョウ</t>
    </rPh>
    <rPh sb="47" eb="50">
      <t>センタクシ</t>
    </rPh>
    <rPh sb="63" eb="66">
      <t>カイスウケン</t>
    </rPh>
    <rPh sb="66" eb="67">
      <t>トウ</t>
    </rPh>
    <rPh sb="68" eb="72">
      <t>イドウシエン</t>
    </rPh>
    <rPh sb="73" eb="74">
      <t>カカ</t>
    </rPh>
    <rPh sb="80" eb="82">
      <t>セッチ</t>
    </rPh>
    <rPh sb="87" eb="88">
      <t>カ</t>
    </rPh>
    <rPh sb="89" eb="92">
      <t>モノジャクシャ</t>
    </rPh>
    <rPh sb="93" eb="95">
      <t>トッカ</t>
    </rPh>
    <rPh sb="97" eb="99">
      <t>ジギョウ</t>
    </rPh>
    <rPh sb="107" eb="111">
      <t>ウンテンメンキョ</t>
    </rPh>
    <rPh sb="111" eb="112">
      <t>ショウ</t>
    </rPh>
    <rPh sb="116" eb="118">
      <t>ガイシュツ</t>
    </rPh>
    <rPh sb="118" eb="120">
      <t>ソクシン</t>
    </rPh>
    <rPh sb="120" eb="121">
      <t>サク</t>
    </rPh>
    <rPh sb="124" eb="127">
      <t>イチヅ</t>
    </rPh>
    <rPh sb="129" eb="131">
      <t>イドウ</t>
    </rPh>
    <rPh sb="131" eb="133">
      <t>セイヤク</t>
    </rPh>
    <rPh sb="133" eb="134">
      <t>シャ</t>
    </rPh>
    <rPh sb="135" eb="137">
      <t>シエン</t>
    </rPh>
    <rPh sb="138" eb="139">
      <t>オコナ</t>
    </rPh>
    <phoneticPr fontId="1"/>
  </si>
  <si>
    <t>https://www.town.asahi.toyama.jp/soshiki/shokokanko/1453187486982.html</t>
  </si>
  <si>
    <t>朝日町商工観光課
地域交通係
0765-83-1100（内線127）</t>
    <rPh sb="0" eb="3">
      <t>アサヒマチ</t>
    </rPh>
    <rPh sb="3" eb="8">
      <t>ショウコウカンコウカ</t>
    </rPh>
    <rPh sb="9" eb="11">
      <t>チイキ</t>
    </rPh>
    <rPh sb="11" eb="13">
      <t>コウツウ</t>
    </rPh>
    <rPh sb="13" eb="14">
      <t>カカリ</t>
    </rPh>
    <rPh sb="28" eb="30">
      <t>ナイセン</t>
    </rPh>
    <phoneticPr fontId="1"/>
  </si>
  <si>
    <t>石川県</t>
    <rPh sb="0" eb="3">
      <t>イシカワケン</t>
    </rPh>
    <phoneticPr fontId="1"/>
  </si>
  <si>
    <t>金沢市</t>
    <rPh sb="0" eb="3">
      <t>カナザワシ</t>
    </rPh>
    <phoneticPr fontId="1"/>
  </si>
  <si>
    <t>まちの食料品店継続・出店支援事業</t>
  </si>
  <si>
    <t>買物弱者の支援と位置付けた事業ではないが、地域住民の買い物環境の維持に必要な生鮮食料品店の店舗継続支援と新規出店を促進するため、店舗の経営体質の強化に繋がる設備整備を助成する。</t>
  </si>
  <si>
    <t>商工労働課
076-220-2193</t>
    <rPh sb="2" eb="4">
      <t>ロウドウ</t>
    </rPh>
    <phoneticPr fontId="1"/>
  </si>
  <si>
    <t>福祉タクシー利用助成制度</t>
    <rPh sb="0" eb="2">
      <t>フクシ</t>
    </rPh>
    <rPh sb="6" eb="8">
      <t>リヨウ</t>
    </rPh>
    <rPh sb="8" eb="10">
      <t>ジョセイ</t>
    </rPh>
    <rPh sb="10" eb="12">
      <t>セイド</t>
    </rPh>
    <phoneticPr fontId="1"/>
  </si>
  <si>
    <t>重度の障害のある人に対して、タクシー利用券を交付して、タクシー利用料金の一部を助成している。通院や買い物などにも活用することができる。</t>
    <rPh sb="0" eb="2">
      <t>ジュウド</t>
    </rPh>
    <rPh sb="3" eb="5">
      <t>ショウガイ</t>
    </rPh>
    <rPh sb="8" eb="9">
      <t>ヒト</t>
    </rPh>
    <rPh sb="10" eb="11">
      <t>タイ</t>
    </rPh>
    <rPh sb="18" eb="21">
      <t>リヨウケン</t>
    </rPh>
    <rPh sb="22" eb="24">
      <t>コウフ</t>
    </rPh>
    <rPh sb="31" eb="35">
      <t>リヨウリョウキン</t>
    </rPh>
    <rPh sb="36" eb="38">
      <t>イチブ</t>
    </rPh>
    <rPh sb="39" eb="41">
      <t>ジョセイ</t>
    </rPh>
    <rPh sb="46" eb="48">
      <t>ツウイン</t>
    </rPh>
    <rPh sb="49" eb="50">
      <t>カ</t>
    </rPh>
    <rPh sb="51" eb="52">
      <t>モノ</t>
    </rPh>
    <rPh sb="56" eb="58">
      <t>カツヨウ</t>
    </rPh>
    <phoneticPr fontId="1"/>
  </si>
  <si>
    <t>https://www4.city.kanazawa.lg.jp/soshikikarasagasu/shogaifukushika/gyomuannai/3/6/2/9294.html</t>
  </si>
  <si>
    <t>障害福祉課
076-220-2289</t>
    <rPh sb="0" eb="5">
      <t>ショウガイフクシカ</t>
    </rPh>
    <phoneticPr fontId="1"/>
  </si>
  <si>
    <t>高齢者買物環境向上事業</t>
  </si>
  <si>
    <t>食品・日用品宅配事業者のサービスの利用促進のため、新規利用者に当該事業者の買い物ポイントを付与する。</t>
  </si>
  <si>
    <t>福祉政策課
076-220-2288</t>
    <rPh sb="0" eb="5">
      <t>フクシセイサクカ</t>
    </rPh>
    <phoneticPr fontId="1"/>
  </si>
  <si>
    <t>公共交通乗車券購入助成券</t>
    <rPh sb="0" eb="12">
      <t>コウキョウコウツウジョウシャケンコウニュウジョセイケン</t>
    </rPh>
    <phoneticPr fontId="1"/>
  </si>
  <si>
    <t>買物弱者に対する支援を目的とした事業ではないが、運転免許証を自主的に返納した市民に対し、公共交通の利用促進を目的として公共交通乗車券購入助成券等を交付する。
対象：金沢市在住の75歳以上の方で、運転免許証を自主返納した方または運転免許証を保有しない方に対し、下記の支援を行う。
（運転免許証を自主返納してから1年以内の方のみ）
・回数券・ICa積み増し購入助成券　1,000円×12か月分
・定期券購入助成券　7,330円×3か月分
のいずれか
（上記以外）
・定期券購入助成券　1,000円×12か月分</t>
  </si>
  <si>
    <t xml:space="preserve">https://www4.city.kanazawa.lg.jp/soshikikarasagasu/kotsuseisakuka/gyomuannai/1/3/23930.html
</t>
  </si>
  <si>
    <t>交通政策課
076-220-2038</t>
    <rPh sb="0" eb="2">
      <t>コウツウ</t>
    </rPh>
    <rPh sb="2" eb="5">
      <t>セイサクカ</t>
    </rPh>
    <phoneticPr fontId="1"/>
  </si>
  <si>
    <t>珠洲市</t>
    <rPh sb="0" eb="3">
      <t>スズシ</t>
    </rPh>
    <phoneticPr fontId="1"/>
  </si>
  <si>
    <t>珠洲市買い物支援推進事業</t>
    <rPh sb="0" eb="4">
      <t>スズシカ</t>
    </rPh>
    <rPh sb="5" eb="8">
      <t>モノシエン</t>
    </rPh>
    <rPh sb="8" eb="12">
      <t>スイシンジギョウ</t>
    </rPh>
    <phoneticPr fontId="1"/>
  </si>
  <si>
    <t>日常生活に必要な食料品及び日用雑貨品等の移動販売を行おうとする者の移動販売車等車両購入等費用の一部を補助する</t>
    <rPh sb="0" eb="2">
      <t>ニチジョウ</t>
    </rPh>
    <rPh sb="2" eb="4">
      <t>セイカツ</t>
    </rPh>
    <rPh sb="5" eb="7">
      <t>ヒツヨウ</t>
    </rPh>
    <rPh sb="8" eb="11">
      <t>ショクリョウヒン</t>
    </rPh>
    <rPh sb="11" eb="12">
      <t>オヨ</t>
    </rPh>
    <rPh sb="13" eb="17">
      <t>ニチヨウザッカ</t>
    </rPh>
    <rPh sb="17" eb="18">
      <t>ヒン</t>
    </rPh>
    <rPh sb="18" eb="19">
      <t>トウ</t>
    </rPh>
    <rPh sb="20" eb="24">
      <t>イドウハンバイ</t>
    </rPh>
    <rPh sb="25" eb="26">
      <t>オコナ</t>
    </rPh>
    <rPh sb="31" eb="32">
      <t>モノ</t>
    </rPh>
    <rPh sb="33" eb="35">
      <t>イドウ</t>
    </rPh>
    <rPh sb="35" eb="38">
      <t>ハンバイシャ</t>
    </rPh>
    <rPh sb="38" eb="39">
      <t>トウ</t>
    </rPh>
    <rPh sb="39" eb="41">
      <t>シャリョウ</t>
    </rPh>
    <rPh sb="41" eb="43">
      <t>コウニュウ</t>
    </rPh>
    <rPh sb="43" eb="44">
      <t>トウ</t>
    </rPh>
    <rPh sb="44" eb="46">
      <t>ヒヨウ</t>
    </rPh>
    <rPh sb="47" eb="49">
      <t>イチブ</t>
    </rPh>
    <rPh sb="50" eb="52">
      <t>ホジョ</t>
    </rPh>
    <phoneticPr fontId="1"/>
  </si>
  <si>
    <t>https://www.city.suzu.lg.jp/soshiki/6/5165.html</t>
  </si>
  <si>
    <t>0768-82-7746</t>
  </si>
  <si>
    <t>加賀市</t>
    <rPh sb="0" eb="3">
      <t>カガシ</t>
    </rPh>
    <phoneticPr fontId="1"/>
  </si>
  <si>
    <t>高齢者の運転免許証自主返納支援事業</t>
    <rPh sb="0" eb="3">
      <t>コウレイシャ</t>
    </rPh>
    <rPh sb="4" eb="6">
      <t>ウンテン</t>
    </rPh>
    <rPh sb="6" eb="9">
      <t>メンキョショウ</t>
    </rPh>
    <rPh sb="9" eb="13">
      <t>ジシュヘンノウ</t>
    </rPh>
    <rPh sb="13" eb="15">
      <t>シエン</t>
    </rPh>
    <rPh sb="15" eb="17">
      <t>ジギョウ</t>
    </rPh>
    <phoneticPr fontId="1"/>
  </si>
  <si>
    <t>乗合タクシーの乗車券の贈呈</t>
    <rPh sb="0" eb="1">
      <t>ノ</t>
    </rPh>
    <rPh sb="1" eb="2">
      <t>ア</t>
    </rPh>
    <rPh sb="7" eb="9">
      <t>ジョウシャ</t>
    </rPh>
    <rPh sb="9" eb="10">
      <t>ケン</t>
    </rPh>
    <rPh sb="11" eb="13">
      <t>ゾウテイ</t>
    </rPh>
    <phoneticPr fontId="1"/>
  </si>
  <si>
    <t>高齢者の交通事故を未然に防止するため、運転免許証を自主的に返納した高齢者を支援する制度。満65歳以上の市民が有効期限内の運転免許証を自主返納した場合に、5,000円相当分の乗合タクシー乗車回数券と本人が選択したバス回数券等の商品（5,000円相当）を贈呈。</t>
    <rPh sb="0" eb="3">
      <t>コウレイシャ</t>
    </rPh>
    <rPh sb="4" eb="8">
      <t>コウツウジコ</t>
    </rPh>
    <rPh sb="9" eb="11">
      <t>ミゼン</t>
    </rPh>
    <rPh sb="12" eb="14">
      <t>ボウシ</t>
    </rPh>
    <rPh sb="19" eb="24">
      <t>ウンテンメンキョショウ</t>
    </rPh>
    <rPh sb="25" eb="28">
      <t>ジシュテキ</t>
    </rPh>
    <rPh sb="29" eb="31">
      <t>ヘンノウ</t>
    </rPh>
    <rPh sb="33" eb="36">
      <t>コウレイシャ</t>
    </rPh>
    <rPh sb="37" eb="39">
      <t>シエン</t>
    </rPh>
    <rPh sb="41" eb="43">
      <t>セイド</t>
    </rPh>
    <rPh sb="44" eb="45">
      <t>マン</t>
    </rPh>
    <rPh sb="47" eb="48">
      <t>サイ</t>
    </rPh>
    <rPh sb="48" eb="50">
      <t>イジョウ</t>
    </rPh>
    <rPh sb="51" eb="53">
      <t>シミン</t>
    </rPh>
    <rPh sb="54" eb="58">
      <t>ユウコウキゲン</t>
    </rPh>
    <rPh sb="58" eb="59">
      <t>ナイ</t>
    </rPh>
    <rPh sb="60" eb="62">
      <t>ウンテン</t>
    </rPh>
    <rPh sb="62" eb="65">
      <t>メンキョショウ</t>
    </rPh>
    <rPh sb="66" eb="70">
      <t>ジシュヘンノウ</t>
    </rPh>
    <rPh sb="72" eb="74">
      <t>バアイ</t>
    </rPh>
    <rPh sb="81" eb="82">
      <t>エン</t>
    </rPh>
    <rPh sb="82" eb="84">
      <t>ソウトウ</t>
    </rPh>
    <rPh sb="84" eb="85">
      <t>ブン</t>
    </rPh>
    <rPh sb="86" eb="88">
      <t>ノリアイ</t>
    </rPh>
    <rPh sb="92" eb="94">
      <t>ジョウシャ</t>
    </rPh>
    <rPh sb="94" eb="97">
      <t>カイスウケン</t>
    </rPh>
    <rPh sb="98" eb="100">
      <t>ホンニン</t>
    </rPh>
    <rPh sb="101" eb="103">
      <t>センタク</t>
    </rPh>
    <rPh sb="107" eb="110">
      <t>カイスウケン</t>
    </rPh>
    <rPh sb="110" eb="111">
      <t>トウ</t>
    </rPh>
    <rPh sb="112" eb="114">
      <t>ショウヒン</t>
    </rPh>
    <rPh sb="120" eb="121">
      <t>エン</t>
    </rPh>
    <rPh sb="121" eb="123">
      <t>ソウトウ</t>
    </rPh>
    <rPh sb="125" eb="127">
      <t>ゾウテイ</t>
    </rPh>
    <phoneticPr fontId="1"/>
  </si>
  <si>
    <t>加賀市交通安全協会</t>
    <rPh sb="0" eb="3">
      <t>カガシ</t>
    </rPh>
    <rPh sb="3" eb="7">
      <t>コウツウアンゼン</t>
    </rPh>
    <rPh sb="7" eb="9">
      <t>キョウカイ</t>
    </rPh>
    <phoneticPr fontId="1"/>
  </si>
  <si>
    <t>https://www.city.kaga.ishikawa.jp/soshiki/somu/kikitaisaku/3/1659.html</t>
  </si>
  <si>
    <t>危機対策課
0761-72-7890</t>
    <rPh sb="0" eb="5">
      <t>キキタイサクカ</t>
    </rPh>
    <phoneticPr fontId="1"/>
  </si>
  <si>
    <t>石川県</t>
    <rPh sb="0" eb="3">
      <t>イシカワケン</t>
    </rPh>
    <phoneticPr fontId="2"/>
  </si>
  <si>
    <t>加賀市</t>
    <rPh sb="0" eb="3">
      <t>カガシ</t>
    </rPh>
    <phoneticPr fontId="2"/>
  </si>
  <si>
    <t>・加賀市乗合タクシー運行業務
・加賀市乗合タクシー予約配車システム管理業務
・加賀市AIオンデマンド導入実証事業</t>
  </si>
  <si>
    <t>・加賀市乗合タクシー運行業務
・加賀市乗合タクシー予約配車システム管理業務
・加賀市AIオンデマンド導入実証事業</t>
    <rPh sb="1" eb="4">
      <t>カガシ</t>
    </rPh>
    <rPh sb="4" eb="6">
      <t>ノリアイ</t>
    </rPh>
    <rPh sb="10" eb="14">
      <t>ウンコウギョウム</t>
    </rPh>
    <rPh sb="16" eb="19">
      <t>カガシ</t>
    </rPh>
    <rPh sb="19" eb="21">
      <t>ノリアイ</t>
    </rPh>
    <rPh sb="25" eb="29">
      <t>ヨヤクハイシャ</t>
    </rPh>
    <rPh sb="33" eb="37">
      <t>カンリギョウム</t>
    </rPh>
    <rPh sb="39" eb="42">
      <t>カガシ</t>
    </rPh>
    <rPh sb="50" eb="52">
      <t>ドウニュウ</t>
    </rPh>
    <rPh sb="52" eb="56">
      <t>ジッショウジギョウ</t>
    </rPh>
    <phoneticPr fontId="1"/>
  </si>
  <si>
    <t>高齢者等交通弱者を主な利用者と想定した区域運行乗合事業を委託している。
事前に予約し、各町にある停留地点とスーパーなどのあらゆる施設や店舗の間で利用できる交通サービス（他人との乗合）となっている。
AIオンデマンドを導入し、利便性の向上を図っている。</t>
    <rPh sb="0" eb="3">
      <t>コウレイシャ</t>
    </rPh>
    <rPh sb="3" eb="4">
      <t>トウ</t>
    </rPh>
    <rPh sb="4" eb="6">
      <t>コウツウ</t>
    </rPh>
    <rPh sb="6" eb="8">
      <t>ジャクシャ</t>
    </rPh>
    <rPh sb="9" eb="10">
      <t>オモ</t>
    </rPh>
    <rPh sb="11" eb="14">
      <t>リヨウシャ</t>
    </rPh>
    <rPh sb="15" eb="17">
      <t>ソウテイ</t>
    </rPh>
    <rPh sb="19" eb="21">
      <t>クイキ</t>
    </rPh>
    <rPh sb="21" eb="23">
      <t>ウンコウ</t>
    </rPh>
    <rPh sb="23" eb="25">
      <t>ノリアイ</t>
    </rPh>
    <rPh sb="25" eb="27">
      <t>ジギョウ</t>
    </rPh>
    <rPh sb="28" eb="30">
      <t>イタク</t>
    </rPh>
    <rPh sb="36" eb="38">
      <t>ジゼン</t>
    </rPh>
    <rPh sb="39" eb="41">
      <t>ヨヤク</t>
    </rPh>
    <rPh sb="43" eb="45">
      <t>カクマチ</t>
    </rPh>
    <rPh sb="48" eb="50">
      <t>テイリュウ</t>
    </rPh>
    <rPh sb="50" eb="52">
      <t>チテン</t>
    </rPh>
    <rPh sb="64" eb="66">
      <t>シセツ</t>
    </rPh>
    <rPh sb="67" eb="69">
      <t>テンポ</t>
    </rPh>
    <rPh sb="70" eb="71">
      <t>アイダ</t>
    </rPh>
    <rPh sb="72" eb="74">
      <t>リヨウ</t>
    </rPh>
    <rPh sb="77" eb="79">
      <t>コウツウ</t>
    </rPh>
    <rPh sb="84" eb="86">
      <t>タニン</t>
    </rPh>
    <rPh sb="88" eb="90">
      <t>ノリアイ</t>
    </rPh>
    <rPh sb="108" eb="110">
      <t>ドウニュウ</t>
    </rPh>
    <rPh sb="112" eb="115">
      <t>リベンセイ</t>
    </rPh>
    <rPh sb="116" eb="118">
      <t>コウジョウ</t>
    </rPh>
    <rPh sb="119" eb="120">
      <t>ハカ</t>
    </rPh>
    <phoneticPr fontId="2"/>
  </si>
  <si>
    <t>https://www.city.kaga.ishikawa.jp/soshiki/seisaku_senryaku/seisaku_suishin/5/9729.html</t>
  </si>
  <si>
    <t>企画課
0761-72-7831</t>
  </si>
  <si>
    <t>かほく市</t>
    <rPh sb="3" eb="4">
      <t>シ</t>
    </rPh>
    <phoneticPr fontId="2"/>
  </si>
  <si>
    <t>障害者福祉タクシー利用事業</t>
    <rPh sb="0" eb="3">
      <t>ショウガイシャ</t>
    </rPh>
    <rPh sb="3" eb="5">
      <t>フクシ</t>
    </rPh>
    <rPh sb="9" eb="11">
      <t>リヨウ</t>
    </rPh>
    <rPh sb="11" eb="13">
      <t>ジギョウ</t>
    </rPh>
    <phoneticPr fontId="2"/>
  </si>
  <si>
    <t>身体障害者手帳（1級～3級）
療育手帳、精神障害者保健福祉手帳（1,2級）の交付を受けている該当の方に福祉タクシー券を交付し、普通車基本料金相当分の助成を実施している。通院や買い物等に活用することができる。</t>
    <rPh sb="2" eb="5">
      <t>ショウガイシャ</t>
    </rPh>
    <rPh sb="22" eb="25">
      <t>ショウガイシャ</t>
    </rPh>
    <rPh sb="46" eb="48">
      <t>ガイトウ</t>
    </rPh>
    <rPh sb="49" eb="50">
      <t>カタ</t>
    </rPh>
    <rPh sb="51" eb="53">
      <t>フクシ</t>
    </rPh>
    <rPh sb="57" eb="58">
      <t>ケン</t>
    </rPh>
    <rPh sb="59" eb="61">
      <t>コウフ</t>
    </rPh>
    <rPh sb="66" eb="68">
      <t>キホン</t>
    </rPh>
    <rPh sb="68" eb="70">
      <t>リョウキン</t>
    </rPh>
    <rPh sb="70" eb="72">
      <t>ソウトウ</t>
    </rPh>
    <rPh sb="72" eb="73">
      <t>ブン</t>
    </rPh>
    <rPh sb="74" eb="76">
      <t>ジョセイ</t>
    </rPh>
    <rPh sb="77" eb="79">
      <t>ジッシ</t>
    </rPh>
    <rPh sb="84" eb="86">
      <t>ツウイン</t>
    </rPh>
    <rPh sb="87" eb="88">
      <t>カ</t>
    </rPh>
    <rPh sb="89" eb="90">
      <t>モノ</t>
    </rPh>
    <rPh sb="90" eb="91">
      <t>トウ</t>
    </rPh>
    <rPh sb="92" eb="94">
      <t>カツヨウ</t>
    </rPh>
    <phoneticPr fontId="2"/>
  </si>
  <si>
    <t>https://www.city.kahoku.lg.jp/003/360/363/d001810.html</t>
  </si>
  <si>
    <t>健康福祉課
076-283-7120</t>
    <rPh sb="0" eb="2">
      <t>ケンコウ</t>
    </rPh>
    <rPh sb="2" eb="4">
      <t>フクシ</t>
    </rPh>
    <rPh sb="4" eb="5">
      <t>カ</t>
    </rPh>
    <phoneticPr fontId="3"/>
  </si>
  <si>
    <t>福祉巡回バス事業</t>
    <rPh sb="0" eb="2">
      <t>フクシ</t>
    </rPh>
    <rPh sb="2" eb="4">
      <t>ジュンカイ</t>
    </rPh>
    <rPh sb="6" eb="8">
      <t>ジギョウ</t>
    </rPh>
    <phoneticPr fontId="2"/>
  </si>
  <si>
    <t>高齢者や障がい者など、公共交通の利用に不便のある者を対象として、市内を巡回する無料バスを運行。
病院やスーパーなどにバス停を設置している。</t>
    <rPh sb="0" eb="3">
      <t>コウレイシャ</t>
    </rPh>
    <rPh sb="4" eb="5">
      <t>ショウ</t>
    </rPh>
    <rPh sb="7" eb="8">
      <t>シャ</t>
    </rPh>
    <rPh sb="11" eb="13">
      <t>コウキョウ</t>
    </rPh>
    <rPh sb="13" eb="15">
      <t>コウツウ</t>
    </rPh>
    <rPh sb="16" eb="18">
      <t>リヨウ</t>
    </rPh>
    <rPh sb="19" eb="21">
      <t>フベン</t>
    </rPh>
    <rPh sb="24" eb="25">
      <t>モノ</t>
    </rPh>
    <rPh sb="26" eb="28">
      <t>タイショウ</t>
    </rPh>
    <rPh sb="32" eb="34">
      <t>シナイ</t>
    </rPh>
    <rPh sb="35" eb="37">
      <t>ジュンカイ</t>
    </rPh>
    <rPh sb="39" eb="41">
      <t>ムリョウ</t>
    </rPh>
    <rPh sb="44" eb="46">
      <t>ウンコウ</t>
    </rPh>
    <rPh sb="48" eb="50">
      <t>ビョウイン</t>
    </rPh>
    <rPh sb="60" eb="61">
      <t>テイ</t>
    </rPh>
    <rPh sb="62" eb="64">
      <t>セッチ</t>
    </rPh>
    <phoneticPr fontId="2"/>
  </si>
  <si>
    <t>https://www.city.kahoku.lg.jp/001/116/117/d000200.html</t>
  </si>
  <si>
    <t>健康福祉課
076-283-7121</t>
    <rPh sb="0" eb="2">
      <t>ケンコウ</t>
    </rPh>
    <rPh sb="2" eb="4">
      <t>フクシ</t>
    </rPh>
    <rPh sb="4" eb="5">
      <t>カ</t>
    </rPh>
    <phoneticPr fontId="3"/>
  </si>
  <si>
    <t>マタニティタクシー事業</t>
    <rPh sb="9" eb="11">
      <t>ジギョウ</t>
    </rPh>
    <phoneticPr fontId="2"/>
  </si>
  <si>
    <t>https://www.city.kahoku.lg.jp/002/234/236/d000009.html</t>
  </si>
  <si>
    <t>高齢者福祉タクシー利用助成事業</t>
  </si>
  <si>
    <t>https://www.city.kahoku.lg.jp/003/341/345/d010349.html</t>
  </si>
  <si>
    <t>長寿介護課
076-283-7122</t>
    <rPh sb="0" eb="5">
      <t>チョウジュカイゴカ</t>
    </rPh>
    <phoneticPr fontId="3"/>
  </si>
  <si>
    <t>石川県</t>
    <rPh sb="0" eb="3">
      <t>イシカワケン</t>
    </rPh>
    <phoneticPr fontId="5"/>
  </si>
  <si>
    <t>かほく市</t>
    <rPh sb="3" eb="4">
      <t>シ</t>
    </rPh>
    <phoneticPr fontId="5"/>
  </si>
  <si>
    <t>かほく市運転免許証の自主返納支援事業</t>
  </si>
  <si>
    <t>商品券、電子マネーの交付</t>
    <rPh sb="0" eb="3">
      <t>ショウヒンケン</t>
    </rPh>
    <rPh sb="4" eb="6">
      <t>デンシ</t>
    </rPh>
    <rPh sb="10" eb="12">
      <t>コウフ</t>
    </rPh>
    <phoneticPr fontId="1"/>
  </si>
  <si>
    <t>加齢や病気などで身体機能や判断能力の低下を自覚され、運転に不安を感じている方で、運転免許証を自主的に返納された方を支援する。
（※免許返納日から1年以内に申請）
○対象者
　運転免許証を自主返納された方（年齢問わず）
〇支援内容
　①かほく市商工会発行の「かほく市共通商品券」  10,000円分
　②イオンリテール（株）発行の「かほくにゃおんWAONカード」  1枚（電子マネー10,000円  分チャージ済）</t>
    <rPh sb="83" eb="86">
      <t>タイショウシャ</t>
    </rPh>
    <rPh sb="111" eb="113">
      <t>シエン</t>
    </rPh>
    <rPh sb="113" eb="115">
      <t>ナイヨウ</t>
    </rPh>
    <phoneticPr fontId="5"/>
  </si>
  <si>
    <t>https://www.city.kahoku.lg.jp/001/154/155/d001741.html</t>
  </si>
  <si>
    <t>防災環境対策課
076-283-7124</t>
    <rPh sb="0" eb="2">
      <t>ボウサイ</t>
    </rPh>
    <rPh sb="2" eb="4">
      <t>カンキョウ</t>
    </rPh>
    <rPh sb="4" eb="6">
      <t>タイサク</t>
    </rPh>
    <rPh sb="6" eb="7">
      <t>カ</t>
    </rPh>
    <phoneticPr fontId="3"/>
  </si>
  <si>
    <t>白山市</t>
    <rPh sb="0" eb="3">
      <t>ハクサンシ</t>
    </rPh>
    <phoneticPr fontId="1"/>
  </si>
  <si>
    <t>コミュニティバス「めぐーる」高齢者乗車支援事業</t>
    <rPh sb="14" eb="17">
      <t>コウレイシャ</t>
    </rPh>
    <rPh sb="17" eb="19">
      <t>ジョウシャ</t>
    </rPh>
    <rPh sb="19" eb="21">
      <t>シエン</t>
    </rPh>
    <rPh sb="21" eb="23">
      <t>ジギョウ</t>
    </rPh>
    <phoneticPr fontId="1"/>
  </si>
  <si>
    <t>無料乗車券交付</t>
    <rPh sb="0" eb="2">
      <t>ムリョウ</t>
    </rPh>
    <rPh sb="2" eb="5">
      <t>ジョウシャケン</t>
    </rPh>
    <rPh sb="5" eb="7">
      <t>コウフ</t>
    </rPh>
    <phoneticPr fontId="1"/>
  </si>
  <si>
    <t>高齢者の外出支援のため、満70歳以上の市民、または満65歳以上の運転免許証を自主返納した白山市民の方にコミュニティバスの無料乗車券を交付(一部路線は除く）。</t>
    <rPh sb="0" eb="3">
      <t>コウレイシャ</t>
    </rPh>
    <rPh sb="4" eb="6">
      <t>ガイシュツ</t>
    </rPh>
    <rPh sb="6" eb="8">
      <t>シエン</t>
    </rPh>
    <rPh sb="12" eb="13">
      <t>マン</t>
    </rPh>
    <rPh sb="15" eb="18">
      <t>サイイジョウ</t>
    </rPh>
    <rPh sb="19" eb="21">
      <t>シミン</t>
    </rPh>
    <rPh sb="25" eb="26">
      <t>マン</t>
    </rPh>
    <rPh sb="28" eb="31">
      <t>サイイジョウ</t>
    </rPh>
    <rPh sb="32" eb="34">
      <t>ウンテン</t>
    </rPh>
    <rPh sb="34" eb="37">
      <t>メンキョショウ</t>
    </rPh>
    <rPh sb="38" eb="40">
      <t>ジシュ</t>
    </rPh>
    <rPh sb="40" eb="42">
      <t>ヘンノウ</t>
    </rPh>
    <rPh sb="44" eb="48">
      <t>ハクサンシミン</t>
    </rPh>
    <rPh sb="49" eb="50">
      <t>カタ</t>
    </rPh>
    <rPh sb="60" eb="62">
      <t>ムリョウ</t>
    </rPh>
    <rPh sb="62" eb="65">
      <t>ジョウシャケン</t>
    </rPh>
    <rPh sb="66" eb="68">
      <t>コウフ</t>
    </rPh>
    <rPh sb="69" eb="71">
      <t>イチブ</t>
    </rPh>
    <rPh sb="71" eb="73">
      <t>ロセン</t>
    </rPh>
    <rPh sb="74" eb="75">
      <t>ノゾ</t>
    </rPh>
    <phoneticPr fontId="1"/>
  </si>
  <si>
    <t>https://www.city.hakusan.lg.jp/machi/kotsu/1002916.html</t>
  </si>
  <si>
    <t>交通政策課
（076-274-9548）</t>
    <rPh sb="0" eb="2">
      <t>コウツウ</t>
    </rPh>
    <rPh sb="2" eb="5">
      <t>セイサクカ</t>
    </rPh>
    <rPh sb="4" eb="5">
      <t>カ</t>
    </rPh>
    <phoneticPr fontId="1"/>
  </si>
  <si>
    <t>コミュニティバス運賃の割引</t>
  </si>
  <si>
    <t>本人と介護者１名の運賃無料</t>
    <rPh sb="0" eb="2">
      <t>ホンニン</t>
    </rPh>
    <rPh sb="3" eb="6">
      <t>カイゴシャ</t>
    </rPh>
    <rPh sb="7" eb="8">
      <t>メイ</t>
    </rPh>
    <rPh sb="9" eb="11">
      <t>ウンチン</t>
    </rPh>
    <rPh sb="11" eb="13">
      <t>ムリョウ</t>
    </rPh>
    <phoneticPr fontId="1"/>
  </si>
  <si>
    <t>障害者手帳の交付を受けている方と介護者１名の、コミュニティバスの運賃無料(一部路線は除く）。</t>
    <rPh sb="0" eb="3">
      <t>ショウガイシャ</t>
    </rPh>
    <rPh sb="3" eb="5">
      <t>テチョウ</t>
    </rPh>
    <rPh sb="6" eb="8">
      <t>コウフ</t>
    </rPh>
    <rPh sb="9" eb="10">
      <t>ウ</t>
    </rPh>
    <rPh sb="14" eb="15">
      <t>カタ</t>
    </rPh>
    <rPh sb="16" eb="19">
      <t>カイゴシャ</t>
    </rPh>
    <rPh sb="20" eb="21">
      <t>メイ</t>
    </rPh>
    <rPh sb="32" eb="34">
      <t>ウンチン</t>
    </rPh>
    <rPh sb="34" eb="36">
      <t>ムリョウ</t>
    </rPh>
    <phoneticPr fontId="1"/>
  </si>
  <si>
    <t>https://www.city.hakusan.lg.jp/kenkofukushi/shougaifukushi/1002007.html#group13</t>
  </si>
  <si>
    <t>障害者福祉タクシー券助成</t>
    <rPh sb="0" eb="2">
      <t>ショウガイ</t>
    </rPh>
    <rPh sb="2" eb="3">
      <t>シャ</t>
    </rPh>
    <rPh sb="3" eb="5">
      <t>フクシ</t>
    </rPh>
    <rPh sb="9" eb="10">
      <t>ケン</t>
    </rPh>
    <rPh sb="10" eb="12">
      <t>ジョセイ</t>
    </rPh>
    <phoneticPr fontId="1"/>
  </si>
  <si>
    <t>タクシー利用料金の一部助成</t>
    <rPh sb="4" eb="6">
      <t>リヨウ</t>
    </rPh>
    <rPh sb="6" eb="8">
      <t>リョウキン</t>
    </rPh>
    <rPh sb="9" eb="11">
      <t>イチブ</t>
    </rPh>
    <rPh sb="11" eb="13">
      <t>ジョセイ</t>
    </rPh>
    <phoneticPr fontId="1"/>
  </si>
  <si>
    <t>一定の障害のある方に対し、タクシー料金の一部を助成。</t>
    <rPh sb="0" eb="2">
      <t>イッテイ</t>
    </rPh>
    <rPh sb="3" eb="5">
      <t>ショウガイ</t>
    </rPh>
    <rPh sb="8" eb="9">
      <t>カタ</t>
    </rPh>
    <rPh sb="10" eb="11">
      <t>タイ</t>
    </rPh>
    <rPh sb="17" eb="19">
      <t>リョウキン</t>
    </rPh>
    <rPh sb="20" eb="22">
      <t>イチブ</t>
    </rPh>
    <rPh sb="23" eb="25">
      <t>ジョセイ</t>
    </rPh>
    <phoneticPr fontId="1"/>
  </si>
  <si>
    <t>障害福祉課
（076-274-9526）</t>
    <rPh sb="0" eb="2">
      <t>ショウガイ</t>
    </rPh>
    <rPh sb="2" eb="5">
      <t>フクシカ</t>
    </rPh>
    <phoneticPr fontId="1"/>
  </si>
  <si>
    <t>車いす等利用者外出支援事業</t>
    <rPh sb="0" eb="1">
      <t>クルマ</t>
    </rPh>
    <rPh sb="3" eb="4">
      <t>ナド</t>
    </rPh>
    <rPh sb="4" eb="7">
      <t>リヨウシャ</t>
    </rPh>
    <rPh sb="7" eb="9">
      <t>ガイシュツ</t>
    </rPh>
    <rPh sb="9" eb="11">
      <t>シエン</t>
    </rPh>
    <rPh sb="11" eb="13">
      <t>ジギョウ</t>
    </rPh>
    <phoneticPr fontId="1"/>
  </si>
  <si>
    <t>タクシー運賃の一部助成</t>
    <rPh sb="4" eb="6">
      <t>ウンチン</t>
    </rPh>
    <rPh sb="7" eb="9">
      <t>イチブ</t>
    </rPh>
    <rPh sb="9" eb="11">
      <t>ジョセイ</t>
    </rPh>
    <phoneticPr fontId="1"/>
  </si>
  <si>
    <t>在宅で車いすを利用する高齢者や寝たきり高齢者の方、障害のある方等に対し、タクシー料金の一部を助成（別途要件あり）。</t>
    <rPh sb="0" eb="2">
      <t>ザイタク</t>
    </rPh>
    <rPh sb="3" eb="4">
      <t>クルマ</t>
    </rPh>
    <rPh sb="7" eb="9">
      <t>リヨウ</t>
    </rPh>
    <rPh sb="11" eb="14">
      <t>コウレイシャ</t>
    </rPh>
    <rPh sb="14" eb="17">
      <t>コウレイシャ</t>
    </rPh>
    <rPh sb="18" eb="19">
      <t>タイ</t>
    </rPh>
    <rPh sb="23" eb="24">
      <t>カタ</t>
    </rPh>
    <rPh sb="25" eb="27">
      <t>ショウガイ</t>
    </rPh>
    <rPh sb="30" eb="31">
      <t>カタ</t>
    </rPh>
    <rPh sb="31" eb="32">
      <t>トウ</t>
    </rPh>
    <rPh sb="35" eb="37">
      <t>リョウキン</t>
    </rPh>
    <rPh sb="38" eb="40">
      <t>イチブ</t>
    </rPh>
    <rPh sb="41" eb="43">
      <t>ジョセイ</t>
    </rPh>
    <rPh sb="49" eb="51">
      <t>ベット</t>
    </rPh>
    <rPh sb="51" eb="53">
      <t>ヨウケン</t>
    </rPh>
    <phoneticPr fontId="1"/>
  </si>
  <si>
    <t>https://www.city.hakusan.lg.jp/kenkofukushi/koreifukushi/1004663/1001996.html</t>
  </si>
  <si>
    <t>長寿介護課
（076-274-9529）
障害福祉課
（076-274-9526）</t>
    <rPh sb="0" eb="2">
      <t>チョウジュ</t>
    </rPh>
    <rPh sb="2" eb="4">
      <t>カイゴ</t>
    </rPh>
    <rPh sb="4" eb="5">
      <t>カ</t>
    </rPh>
    <phoneticPr fontId="1"/>
  </si>
  <si>
    <t>要援護高齢者外出支援事業</t>
  </si>
  <si>
    <t>在宅で通常の公共交通機関での外出が困難な高齢者に対し、タクシー料金の一部を助成（別途要件あり）。</t>
    <rPh sb="0" eb="2">
      <t>ザイタク</t>
    </rPh>
    <rPh sb="6" eb="8">
      <t>コウキョウ</t>
    </rPh>
    <phoneticPr fontId="1"/>
  </si>
  <si>
    <t>長寿介護課
（076-274-9529）</t>
  </si>
  <si>
    <t>心身の障害等のため、自分で調理できず、買い物にも行けない、また家族などから食事の提供を受けることが困難な方に、栄養バランスのとれた弁当を自宅までお届けし、配食時における安否確認を行う。</t>
    <rPh sb="0" eb="2">
      <t>シンシン</t>
    </rPh>
    <rPh sb="3" eb="5">
      <t>ショウガイ</t>
    </rPh>
    <rPh sb="5" eb="6">
      <t>トウ</t>
    </rPh>
    <rPh sb="10" eb="12">
      <t>ジブン</t>
    </rPh>
    <rPh sb="13" eb="15">
      <t>チョウリ</t>
    </rPh>
    <rPh sb="19" eb="20">
      <t>カ</t>
    </rPh>
    <rPh sb="21" eb="22">
      <t>モノ</t>
    </rPh>
    <rPh sb="24" eb="25">
      <t>イ</t>
    </rPh>
    <rPh sb="31" eb="33">
      <t>カゾク</t>
    </rPh>
    <rPh sb="37" eb="39">
      <t>ショクジ</t>
    </rPh>
    <rPh sb="40" eb="42">
      <t>テイキョウ</t>
    </rPh>
    <rPh sb="43" eb="44">
      <t>ウ</t>
    </rPh>
    <rPh sb="49" eb="51">
      <t>コンナン</t>
    </rPh>
    <rPh sb="52" eb="53">
      <t>カタ</t>
    </rPh>
    <rPh sb="55" eb="57">
      <t>エイヨウ</t>
    </rPh>
    <rPh sb="65" eb="67">
      <t>ベントウ</t>
    </rPh>
    <rPh sb="68" eb="70">
      <t>ジタク</t>
    </rPh>
    <rPh sb="73" eb="74">
      <t>トド</t>
    </rPh>
    <rPh sb="77" eb="79">
      <t>ハイショク</t>
    </rPh>
    <rPh sb="79" eb="80">
      <t>ジ</t>
    </rPh>
    <rPh sb="84" eb="86">
      <t>アンピ</t>
    </rPh>
    <rPh sb="86" eb="88">
      <t>カクニン</t>
    </rPh>
    <rPh sb="89" eb="90">
      <t>オコナ</t>
    </rPh>
    <phoneticPr fontId="1"/>
  </si>
  <si>
    <t>https://www.city.hakusan.lg.jp/kenkofukushi/koreifukushi/1004664/1001990.html</t>
  </si>
  <si>
    <t>石川県</t>
  </si>
  <si>
    <t>白山市</t>
  </si>
  <si>
    <t>高齢者運転免許証自主返納支援事業</t>
    <rPh sb="7" eb="8">
      <t>ショウ</t>
    </rPh>
    <phoneticPr fontId="1"/>
  </si>
  <si>
    <t>交通費の一部助成</t>
    <rPh sb="0" eb="3">
      <t>コウツウヒ</t>
    </rPh>
    <rPh sb="4" eb="6">
      <t>イチブ</t>
    </rPh>
    <rPh sb="6" eb="8">
      <t>ジョセイ</t>
    </rPh>
    <phoneticPr fontId="1"/>
  </si>
  <si>
    <t xml:space="preserve">白山市に住民登録がある方で、有効期限内の全ての運転免許証を自主返納された65歳以上の方に、コミュニティバス乗車券（2万円相当）などを交付。
</t>
    <rPh sb="0" eb="3">
      <t>ハクサンシ</t>
    </rPh>
    <rPh sb="4" eb="6">
      <t>ジュウミン</t>
    </rPh>
    <rPh sb="6" eb="8">
      <t>トウロク</t>
    </rPh>
    <rPh sb="11" eb="12">
      <t>カタ</t>
    </rPh>
    <rPh sb="14" eb="16">
      <t>ユウコウ</t>
    </rPh>
    <rPh sb="16" eb="18">
      <t>キゲン</t>
    </rPh>
    <rPh sb="18" eb="19">
      <t>ナイ</t>
    </rPh>
    <rPh sb="20" eb="21">
      <t>スベ</t>
    </rPh>
    <rPh sb="23" eb="25">
      <t>ウンテン</t>
    </rPh>
    <rPh sb="25" eb="28">
      <t>メンキョショウ</t>
    </rPh>
    <rPh sb="29" eb="31">
      <t>ジシュ</t>
    </rPh>
    <rPh sb="31" eb="33">
      <t>ヘンノウ</t>
    </rPh>
    <rPh sb="38" eb="41">
      <t>サイイジョウ</t>
    </rPh>
    <rPh sb="42" eb="43">
      <t>カタ</t>
    </rPh>
    <rPh sb="53" eb="56">
      <t>ジョウシャケン</t>
    </rPh>
    <rPh sb="58" eb="60">
      <t>マンエン</t>
    </rPh>
    <rPh sb="60" eb="62">
      <t>ソウトウ</t>
    </rPh>
    <rPh sb="66" eb="68">
      <t>コウフ</t>
    </rPh>
    <phoneticPr fontId="1"/>
  </si>
  <si>
    <t>https://www.city.hakusan.lg.jp/seikatsu/chiikianzen/1004654/1001847.html</t>
  </si>
  <si>
    <t>地域安全課
（076-274-9537）</t>
    <rPh sb="0" eb="2">
      <t>チイキ</t>
    </rPh>
    <rPh sb="2" eb="4">
      <t>アンゼン</t>
    </rPh>
    <rPh sb="4" eb="5">
      <t>カ</t>
    </rPh>
    <phoneticPr fontId="1"/>
  </si>
  <si>
    <t>石川県</t>
    <rPh sb="0" eb="3">
      <t>イシカワケン</t>
    </rPh>
    <phoneticPr fontId="14"/>
  </si>
  <si>
    <t>能美市</t>
    <rPh sb="0" eb="3">
      <t>ノミシ</t>
    </rPh>
    <phoneticPr fontId="14"/>
  </si>
  <si>
    <t>あんしん移動サポート（おでかけパスポート）事業</t>
  </si>
  <si>
    <t>1,638千円</t>
    <rPh sb="5" eb="7">
      <t>センエン</t>
    </rPh>
    <phoneticPr fontId="14"/>
  </si>
  <si>
    <t>高齢者の外出機会の確保や、安心して外出できる環境の実現を目指し①65歳以上の市民及び②70歳以上の免許返納者用コミュニティバス定期券利用者を対象に、それぞれ下記内容の「おでかけパスポート」を割引販売。
内容：①コミュニティバスシニアパス券×タクシー乗車券
　　　  ②免許返納者用コミュニティバス定期券×タクシー乗車券
タクシー乗車券利用にかかるタクシー運行を業者委託する。</t>
    <rPh sb="0" eb="3">
      <t>コウレイシャ</t>
    </rPh>
    <rPh sb="4" eb="6">
      <t>ガイシュツ</t>
    </rPh>
    <rPh sb="6" eb="8">
      <t>キカイ</t>
    </rPh>
    <rPh sb="9" eb="11">
      <t>カクホ</t>
    </rPh>
    <rPh sb="13" eb="15">
      <t>アンシン</t>
    </rPh>
    <rPh sb="17" eb="19">
      <t>ガイシュツ</t>
    </rPh>
    <rPh sb="22" eb="24">
      <t>カンキョウ</t>
    </rPh>
    <rPh sb="25" eb="27">
      <t>ジツゲン</t>
    </rPh>
    <rPh sb="28" eb="30">
      <t>メザ</t>
    </rPh>
    <rPh sb="34" eb="37">
      <t>サイイジョウ</t>
    </rPh>
    <rPh sb="38" eb="40">
      <t>シミン</t>
    </rPh>
    <rPh sb="40" eb="41">
      <t>オヨ</t>
    </rPh>
    <rPh sb="45" eb="48">
      <t>サイイジョウ</t>
    </rPh>
    <rPh sb="49" eb="51">
      <t>メンキョ</t>
    </rPh>
    <rPh sb="51" eb="53">
      <t>ヘンノウ</t>
    </rPh>
    <rPh sb="53" eb="54">
      <t>シャ</t>
    </rPh>
    <rPh sb="54" eb="55">
      <t>ヨウ</t>
    </rPh>
    <rPh sb="63" eb="66">
      <t>テイキケン</t>
    </rPh>
    <rPh sb="66" eb="69">
      <t>リヨウシャ</t>
    </rPh>
    <rPh sb="70" eb="72">
      <t>タイショウ</t>
    </rPh>
    <rPh sb="78" eb="80">
      <t>カキ</t>
    </rPh>
    <rPh sb="80" eb="82">
      <t>ナイヨウ</t>
    </rPh>
    <rPh sb="95" eb="97">
      <t>ワリビキ</t>
    </rPh>
    <rPh sb="97" eb="99">
      <t>ハンバイ</t>
    </rPh>
    <rPh sb="101" eb="103">
      <t>ナイヨウ</t>
    </rPh>
    <rPh sb="118" eb="119">
      <t>ケン</t>
    </rPh>
    <rPh sb="124" eb="126">
      <t>ジョウシャ</t>
    </rPh>
    <rPh sb="126" eb="127">
      <t>ケン</t>
    </rPh>
    <rPh sb="134" eb="140">
      <t>メンキョヘン</t>
    </rPh>
    <rPh sb="148" eb="151">
      <t>テイキケン</t>
    </rPh>
    <rPh sb="156" eb="158">
      <t>ジョウシャ</t>
    </rPh>
    <rPh sb="158" eb="159">
      <t>ケン</t>
    </rPh>
    <rPh sb="167" eb="169">
      <t>リヨウ</t>
    </rPh>
    <phoneticPr fontId="15"/>
  </si>
  <si>
    <t>https://www.city.nomi.ishikawa.jp/www/contents/1001000000382/index.html</t>
  </si>
  <si>
    <t>企画地域振興課（0761-58-2212）</t>
    <rPh sb="0" eb="2">
      <t>キカク</t>
    </rPh>
    <rPh sb="2" eb="4">
      <t>チイキ</t>
    </rPh>
    <rPh sb="4" eb="6">
      <t>シンコウ</t>
    </rPh>
    <rPh sb="6" eb="7">
      <t>カ</t>
    </rPh>
    <phoneticPr fontId="15"/>
  </si>
  <si>
    <t>野々市市</t>
    <rPh sb="0" eb="4">
      <t>ノノイチシ</t>
    </rPh>
    <phoneticPr fontId="1"/>
  </si>
  <si>
    <t>運転免許証自主返納事業</t>
    <rPh sb="0" eb="2">
      <t>ウンテン</t>
    </rPh>
    <rPh sb="2" eb="5">
      <t>メンキョショウ</t>
    </rPh>
    <rPh sb="5" eb="7">
      <t>ジシュ</t>
    </rPh>
    <rPh sb="7" eb="9">
      <t>ヘンノウ</t>
    </rPh>
    <rPh sb="9" eb="11">
      <t>ジギョウ</t>
    </rPh>
    <phoneticPr fontId="1"/>
  </si>
  <si>
    <t>有効期限内に自主的に運転免許証を返納した方に公共交通機関の乗車券等を進呈している。
対象者：①満65歳以上で野々市市に住民登録がある方
　　　　　②有効期限内に運転免許証を自主返納した方</t>
  </si>
  <si>
    <t>https://www.city.nonoichi.lg.jp/soshiki/2/20978.html</t>
  </si>
  <si>
    <t>総務課　防災安全係
076-227-6051</t>
  </si>
  <si>
    <t>福祉タクシ－利用料金助成事業</t>
  </si>
  <si>
    <t>身体障害者手帳1・2級、療育手帳A、精神障害者保健福祉手帳1・2級所持者に対し、野々市市福祉タクシー利用料金助成券を交付し、タクシー利用料金の一部を助成。</t>
  </si>
  <si>
    <t>https://www.city.nonoichi.lg.jp/soshiki/13/1257.html</t>
  </si>
  <si>
    <t>福祉総務課　障害福祉係
076-227-6063</t>
  </si>
  <si>
    <t>紙おむつ購入助成・外出支援サービス</t>
    <rPh sb="0" eb="1">
      <t>カミ</t>
    </rPh>
    <rPh sb="4" eb="8">
      <t>コウニュウジョセイ</t>
    </rPh>
    <rPh sb="9" eb="13">
      <t>ガイシュツシエン</t>
    </rPh>
    <phoneticPr fontId="1"/>
  </si>
  <si>
    <t>タクシーや公共交通機関の利用に使用できる助成券の交付</t>
    <rPh sb="5" eb="11">
      <t>コウキョウコウツウキカン</t>
    </rPh>
    <rPh sb="12" eb="14">
      <t>リヨウ</t>
    </rPh>
    <rPh sb="15" eb="17">
      <t>シヨウ</t>
    </rPh>
    <rPh sb="20" eb="23">
      <t>ジョセイケン</t>
    </rPh>
    <rPh sb="24" eb="26">
      <t>コウフ</t>
    </rPh>
    <phoneticPr fontId="1"/>
  </si>
  <si>
    <t>要介護認定や要支援認定を受けて在宅で生活している方に対し、紙おむつの購入やタクシーの利用助成券（要介護認定）や、公共交通機関の利用乗車券（要支援認定）を交付する。</t>
    <rPh sb="0" eb="5">
      <t>ヨウカイゴニンテイ</t>
    </rPh>
    <rPh sb="6" eb="9">
      <t>ヨウシエン</t>
    </rPh>
    <rPh sb="9" eb="11">
      <t>ニンテイ</t>
    </rPh>
    <rPh sb="12" eb="13">
      <t>ウ</t>
    </rPh>
    <rPh sb="15" eb="17">
      <t>ザイタク</t>
    </rPh>
    <rPh sb="18" eb="20">
      <t>セイカツ</t>
    </rPh>
    <rPh sb="24" eb="25">
      <t>カタ</t>
    </rPh>
    <rPh sb="26" eb="27">
      <t>タイ</t>
    </rPh>
    <rPh sb="29" eb="30">
      <t>カミ</t>
    </rPh>
    <rPh sb="34" eb="36">
      <t>コウニュウ</t>
    </rPh>
    <rPh sb="42" eb="44">
      <t>リヨウ</t>
    </rPh>
    <rPh sb="44" eb="47">
      <t>ジョセイケン</t>
    </rPh>
    <rPh sb="48" eb="53">
      <t>ヨウカイゴニンテイ</t>
    </rPh>
    <rPh sb="56" eb="62">
      <t>コウキョウコウツウキカン</t>
    </rPh>
    <rPh sb="63" eb="65">
      <t>リヨウ</t>
    </rPh>
    <rPh sb="65" eb="68">
      <t>ジョウシャケン</t>
    </rPh>
    <rPh sb="69" eb="74">
      <t>ヨウシエンニンテイ</t>
    </rPh>
    <rPh sb="76" eb="78">
      <t>コウフ</t>
    </rPh>
    <phoneticPr fontId="1"/>
  </si>
  <si>
    <t>https://www.city.nonoichi.lg.jp/soshiki/15/1120.html</t>
  </si>
  <si>
    <t>介護長寿課　高齢者福祉係
076-227-6062</t>
    <rPh sb="0" eb="5">
      <t>カイゴチョウジュカ</t>
    </rPh>
    <rPh sb="6" eb="9">
      <t>コウレイシャ</t>
    </rPh>
    <rPh sb="9" eb="11">
      <t>フクシ</t>
    </rPh>
    <rPh sb="11" eb="12">
      <t>カカリ</t>
    </rPh>
    <phoneticPr fontId="1"/>
  </si>
  <si>
    <t>川北町</t>
  </si>
  <si>
    <t>町内巡回バス運行事業</t>
  </si>
  <si>
    <t>生活弱者支援事業として、日常生活の維持と利便性向上を目的
に、公共施設・買物施設・金融機関を無料にて週1回巡回バスの運行を実施している。</t>
  </si>
  <si>
    <t>津幡町</t>
    <rPh sb="0" eb="3">
      <t>ツバタマチ</t>
    </rPh>
    <phoneticPr fontId="1"/>
  </si>
  <si>
    <t>AI活用型オンデマンドバス導入事業(運行区域拡大)</t>
    <rPh sb="2" eb="5">
      <t>カツヨウガタ</t>
    </rPh>
    <rPh sb="13" eb="15">
      <t>ドウニュウ</t>
    </rPh>
    <rPh sb="15" eb="17">
      <t>ジギョウ</t>
    </rPh>
    <rPh sb="18" eb="20">
      <t>ウンコウ</t>
    </rPh>
    <rPh sb="20" eb="22">
      <t>クイキ</t>
    </rPh>
    <rPh sb="22" eb="24">
      <t>カクダイ</t>
    </rPh>
    <phoneticPr fontId="1"/>
  </si>
  <si>
    <t>運行の持続可能、効率化及び利用者の利便性向上を目的とした、AIオンデマンドバスの運行(運行区域拡大)</t>
    <rPh sb="43" eb="45">
      <t>ウンコウ</t>
    </rPh>
    <rPh sb="45" eb="47">
      <t>クイキ</t>
    </rPh>
    <rPh sb="47" eb="49">
      <t>カクダイ</t>
    </rPh>
    <phoneticPr fontId="1"/>
  </si>
  <si>
    <t>買物弱者に対する支援を目的とした事業ではないが、運行の持続可能、効率化及び利用者の利便性向上を目的とした、AIオンデマンドバスの運行を行う。(今回は運行区域拡大を実施)</t>
    <rPh sb="71" eb="73">
      <t>コンカイ</t>
    </rPh>
    <rPh sb="74" eb="76">
      <t>ウンコウ</t>
    </rPh>
    <rPh sb="76" eb="78">
      <t>クイキ</t>
    </rPh>
    <rPh sb="78" eb="80">
      <t>カクダイ</t>
    </rPh>
    <rPh sb="81" eb="83">
      <t>ジッシ</t>
    </rPh>
    <phoneticPr fontId="1"/>
  </si>
  <si>
    <t xml:space="preserve">https://www.town.tsubata.lg.jp/division/seikatsukankyou/aibus.html
</t>
  </si>
  <si>
    <t>町民生活部生活環境課
交通係
(076)288-6701</t>
    <rPh sb="0" eb="5">
      <t>チョウミンセイカツブ</t>
    </rPh>
    <rPh sb="5" eb="10">
      <t>セイカツカンキョウカ</t>
    </rPh>
    <rPh sb="11" eb="14">
      <t>コウツウカカリ</t>
    </rPh>
    <phoneticPr fontId="1"/>
  </si>
  <si>
    <t>高齢者運転免許証自主返納推進事業</t>
  </si>
  <si>
    <t>無料回数利用券等交付</t>
  </si>
  <si>
    <t>買物弱者に対する支援を目的とした事業ではないが、運転免許証を自主的に返納した町民に対し、公共交通の利用促進を目的として町営バス無料回数利用券等を交付する。</t>
  </si>
  <si>
    <t xml:space="preserve">http://www.town.tsubata.lg.jp/division/seikatsukankyou/license_return.html
</t>
  </si>
  <si>
    <t>町民生活部生活環境課
生活安全係
(076)288-6701</t>
    <rPh sb="0" eb="5">
      <t>チョウミンセイカツブ</t>
    </rPh>
    <rPh sb="5" eb="10">
      <t>セイカツカンキョウカ</t>
    </rPh>
    <rPh sb="11" eb="15">
      <t>セイカツアンゼン</t>
    </rPh>
    <rPh sb="15" eb="16">
      <t>カカリ</t>
    </rPh>
    <phoneticPr fontId="1"/>
  </si>
  <si>
    <t>石川県</t>
    <rPh sb="0" eb="3">
      <t>イシカワケン</t>
    </rPh>
    <phoneticPr fontId="3"/>
  </si>
  <si>
    <t>津幡町</t>
    <rPh sb="0" eb="3">
      <t>ツバタマチ</t>
    </rPh>
    <phoneticPr fontId="3"/>
  </si>
  <si>
    <t>障害者等外出支援事業</t>
    <rPh sb="0" eb="3">
      <t>ショウガイシャ</t>
    </rPh>
    <rPh sb="3" eb="4">
      <t>トウ</t>
    </rPh>
    <rPh sb="4" eb="6">
      <t>ガイシュツ</t>
    </rPh>
    <rPh sb="6" eb="8">
      <t>シエン</t>
    </rPh>
    <rPh sb="8" eb="10">
      <t>ジギョウ</t>
    </rPh>
    <phoneticPr fontId="45"/>
  </si>
  <si>
    <t>買物弱者に対する支援を目的とした事業ではないが、一定の障害のある方、介護認定を受けた高齢者等で、在宅で生活し、自分で運転して外出することができない方を対象に、年1回町営バス及びタクシー利用料金の一部を助成する。</t>
    <rPh sb="24" eb="26">
      <t>イッテイ</t>
    </rPh>
    <rPh sb="27" eb="29">
      <t>ショウガイ</t>
    </rPh>
    <rPh sb="32" eb="33">
      <t>カタ</t>
    </rPh>
    <rPh sb="34" eb="38">
      <t>カイゴニンテイ</t>
    </rPh>
    <rPh sb="39" eb="40">
      <t>ウ</t>
    </rPh>
    <rPh sb="42" eb="45">
      <t>コウレイシャ</t>
    </rPh>
    <rPh sb="45" eb="46">
      <t>トウ</t>
    </rPh>
    <phoneticPr fontId="3"/>
  </si>
  <si>
    <t>https://www.town.tsubata.lg.jp/division/fukushi/josei.html</t>
  </si>
  <si>
    <t>健康福祉部福祉課
障害福祉係
(076)288-2458</t>
    <rPh sb="0" eb="2">
      <t>ケンコウ</t>
    </rPh>
    <rPh sb="2" eb="5">
      <t>フクシブ</t>
    </rPh>
    <rPh sb="5" eb="8">
      <t>フクシカ</t>
    </rPh>
    <rPh sb="9" eb="13">
      <t>ショウガイフクシ</t>
    </rPh>
    <rPh sb="13" eb="14">
      <t>カカリ</t>
    </rPh>
    <phoneticPr fontId="3"/>
  </si>
  <si>
    <t>配食支援事業</t>
    <rPh sb="0" eb="2">
      <t>ハイショク</t>
    </rPh>
    <rPh sb="2" eb="4">
      <t>シエン</t>
    </rPh>
    <rPh sb="4" eb="6">
      <t>ジギョウ</t>
    </rPh>
    <phoneticPr fontId="3"/>
  </si>
  <si>
    <t>買物弱者に対する支援を目的とした事業ではないが、65歳以上の高齢者のみの世帯及びこれに準ずる世帯であって、老衰、心身の障害及び疾病等の理由により、食に関して支援が必要な方に対し、定期的に訪問し食事の提供及び利用者の安否確認を行う。</t>
  </si>
  <si>
    <t>https://www.town.tsubata.lg.jp/division/fukushi/zaitaku.html</t>
  </si>
  <si>
    <t>健康福祉部福祉課
地域包括支援センター
(076)288-7952</t>
    <rPh sb="0" eb="2">
      <t>ケンコウ</t>
    </rPh>
    <rPh sb="2" eb="5">
      <t>フクシブ</t>
    </rPh>
    <rPh sb="5" eb="8">
      <t>フクシカ</t>
    </rPh>
    <rPh sb="9" eb="15">
      <t>チイキホウカツシエン</t>
    </rPh>
    <phoneticPr fontId="3"/>
  </si>
  <si>
    <t>内灘町</t>
    <rPh sb="0" eb="3">
      <t>ウチナダマチ</t>
    </rPh>
    <phoneticPr fontId="1"/>
  </si>
  <si>
    <t>高齢者運転免許証自主返納支援事業</t>
    <rPh sb="0" eb="3">
      <t>コウレイシャ</t>
    </rPh>
    <rPh sb="3" eb="5">
      <t>ウンテン</t>
    </rPh>
    <rPh sb="5" eb="8">
      <t>メンキョショウ</t>
    </rPh>
    <rPh sb="8" eb="10">
      <t>ジシュ</t>
    </rPh>
    <rPh sb="10" eb="12">
      <t>ヘンノウ</t>
    </rPh>
    <rPh sb="12" eb="14">
      <t>シエン</t>
    </rPh>
    <rPh sb="14" eb="16">
      <t>ジギョウ</t>
    </rPh>
    <phoneticPr fontId="1"/>
  </si>
  <si>
    <t>住民への交通費交付,_x000D_
買物支援（代行、送迎、宅配等）、配食サービス,</t>
  </si>
  <si>
    <t>内灘町の65歳以上の方で、運転免許証を自主返納した方または有効期限後に再取得の意志がない方に対し、下記の中から3点15,000円分を支援する。
・町コミュニティバス定期乗車券3か月分
・町コミュニティバス回数券5,000円分
・サンセットカード商品券5,000円分
・北陸鉄道グループ利用券5,000円分
・展望温泉ほのぼの湯利用券5,000円分</t>
  </si>
  <si>
    <t>https://www.town.uchinada.lg.jp/soshiki/soumu/2335.html</t>
  </si>
  <si>
    <t>総務課076-286-6720</t>
    <rPh sb="0" eb="3">
      <t>ソウムカ</t>
    </rPh>
    <phoneticPr fontId="1"/>
  </si>
  <si>
    <t>志賀町</t>
    <rPh sb="0" eb="3">
      <t>シカマチ</t>
    </rPh>
    <phoneticPr fontId="3"/>
  </si>
  <si>
    <t>買い物支援協力店ガイドブック</t>
    <rPh sb="0" eb="1">
      <t>カ</t>
    </rPh>
    <rPh sb="2" eb="3">
      <t>モノ</t>
    </rPh>
    <rPh sb="3" eb="5">
      <t>シエン</t>
    </rPh>
    <rPh sb="5" eb="7">
      <t>キョウリョク</t>
    </rPh>
    <rPh sb="7" eb="8">
      <t>テン</t>
    </rPh>
    <phoneticPr fontId="3"/>
  </si>
  <si>
    <t>移動販売・配達・配送を行なっている店舗等に対し協力募集し、登録を行なった。登録店舗の情報を掲載した「買い物支援協力店ガイドブック」を作成し、１人暮らし高齢者・免許返納者等へ配布。</t>
    <rPh sb="79" eb="81">
      <t>メンキョ</t>
    </rPh>
    <rPh sb="81" eb="83">
      <t>ヘンノウ</t>
    </rPh>
    <rPh sb="83" eb="84">
      <t>シャ</t>
    </rPh>
    <phoneticPr fontId="3"/>
  </si>
  <si>
    <t>https://www.town.shika.lg.jp/kenkou/kaigo/kaimonoshien.html</t>
  </si>
  <si>
    <t>健康福祉課
0767-32-9131</t>
    <rPh sb="0" eb="2">
      <t>ケンコウ</t>
    </rPh>
    <rPh sb="2" eb="4">
      <t>フクシ</t>
    </rPh>
    <rPh sb="4" eb="5">
      <t>カ</t>
    </rPh>
    <phoneticPr fontId="3"/>
  </si>
  <si>
    <t>心身の障害等により自ら調理が困難でかつ家族等の協力が得られない一人暮らし高齢者等に対し、昼食弁当を宅配し、健康保持・安否確認を行う。（社会福祉法人委託）</t>
    <rPh sb="67" eb="69">
      <t>シャカイ</t>
    </rPh>
    <rPh sb="69" eb="71">
      <t>フクシ</t>
    </rPh>
    <rPh sb="71" eb="73">
      <t>ホウジン</t>
    </rPh>
    <rPh sb="73" eb="75">
      <t>イタク</t>
    </rPh>
    <phoneticPr fontId="3"/>
  </si>
  <si>
    <t>https://www.town.shika.lg.jp/kenkou/seikatusien.html</t>
  </si>
  <si>
    <t>志賀町タクシー利用料金助成事業</t>
  </si>
  <si>
    <t>重度の心身障がい者、重度障がい児及び重度精神障がい者が、医療機関、買い物・行楽など社会参加のための移動においてタクシーを利用するとき、料金の一部を助成する。</t>
  </si>
  <si>
    <t>生活支援サポート事業
志っ賀りサポート隊</t>
  </si>
  <si>
    <t>買い物や掃除など簡易な生活支援を希望する一人暮らし高齢者等に対し、有償ボランティアとして登録がある方をマッチング・派遣する。（社協運営）</t>
    <rPh sb="65" eb="67">
      <t>ウンエイ</t>
    </rPh>
    <phoneticPr fontId="3"/>
  </si>
  <si>
    <t>コミュニティバス運行事業</t>
  </si>
  <si>
    <t>買物弱者である高齢者等交通弱者のための移動手段として、町内全域を対象としたコミュニティバスを運行している。</t>
  </si>
  <si>
    <t>企画財政課震災復旧復興創生室
0767-32-9301</t>
    <rPh sb="5" eb="7">
      <t>シンサイ</t>
    </rPh>
    <phoneticPr fontId="1"/>
  </si>
  <si>
    <t>宝達志水町</t>
    <rPh sb="0" eb="5">
      <t>ホウダツシミズチョウ</t>
    </rPh>
    <phoneticPr fontId="14"/>
  </si>
  <si>
    <t>移動スーパー事業（とくし丸）</t>
    <rPh sb="0" eb="2">
      <t>イドウ</t>
    </rPh>
    <rPh sb="6" eb="8">
      <t>ジギョウ</t>
    </rPh>
    <rPh sb="12" eb="13">
      <t>マル</t>
    </rPh>
    <phoneticPr fontId="14"/>
  </si>
  <si>
    <t>高齢化や運転免許返納等により、日常の買い物に困っている人
の所へ移動販売車で出向き、買い物の支援を行う。事業に対し
て、町は企業と見守り活動や防犯対策について協定を締結して
いる。</t>
    <rPh sb="0" eb="3">
      <t>コウレイカ</t>
    </rPh>
    <rPh sb="4" eb="6">
      <t>ウンテン</t>
    </rPh>
    <rPh sb="6" eb="8">
      <t>メンキョ</t>
    </rPh>
    <rPh sb="8" eb="10">
      <t>ヘンノウ</t>
    </rPh>
    <rPh sb="10" eb="11">
      <t>トウ</t>
    </rPh>
    <rPh sb="15" eb="17">
      <t>ニチジョウ</t>
    </rPh>
    <rPh sb="18" eb="19">
      <t>カ</t>
    </rPh>
    <rPh sb="20" eb="21">
      <t>モノ</t>
    </rPh>
    <rPh sb="22" eb="23">
      <t>コマ</t>
    </rPh>
    <rPh sb="27" eb="28">
      <t>ヒト</t>
    </rPh>
    <rPh sb="30" eb="31">
      <t>トコロ</t>
    </rPh>
    <rPh sb="32" eb="34">
      <t>イドウ</t>
    </rPh>
    <rPh sb="34" eb="37">
      <t>ハンバイシャ</t>
    </rPh>
    <rPh sb="38" eb="40">
      <t>デム</t>
    </rPh>
    <rPh sb="42" eb="43">
      <t>カ</t>
    </rPh>
    <rPh sb="44" eb="45">
      <t>モノ</t>
    </rPh>
    <rPh sb="46" eb="48">
      <t>シエン</t>
    </rPh>
    <rPh sb="49" eb="50">
      <t>オコナ</t>
    </rPh>
    <rPh sb="52" eb="54">
      <t>ジギョウ</t>
    </rPh>
    <rPh sb="55" eb="56">
      <t>タイ</t>
    </rPh>
    <rPh sb="60" eb="61">
      <t>マチ</t>
    </rPh>
    <rPh sb="62" eb="64">
      <t>キギョウ</t>
    </rPh>
    <rPh sb="65" eb="67">
      <t>ミマモ</t>
    </rPh>
    <rPh sb="68" eb="70">
      <t>カツドウ</t>
    </rPh>
    <rPh sb="71" eb="73">
      <t>ボウハン</t>
    </rPh>
    <rPh sb="73" eb="75">
      <t>タイサク</t>
    </rPh>
    <rPh sb="79" eb="81">
      <t>キョウテイ</t>
    </rPh>
    <rPh sb="82" eb="84">
      <t>テイケツ</t>
    </rPh>
    <phoneticPr fontId="14"/>
  </si>
  <si>
    <t>民間企業</t>
    <rPh sb="0" eb="2">
      <t>ミンカン</t>
    </rPh>
    <rPh sb="2" eb="4">
      <t>キギョウ</t>
    </rPh>
    <phoneticPr fontId="14"/>
  </si>
  <si>
    <t>https://www.albis.co.jp/tokushimaru/</t>
  </si>
  <si>
    <t>健康福祉課　地域包括
支援センター
連絡先（0767-29-8110）</t>
    <rPh sb="0" eb="2">
      <t>ケンコウ</t>
    </rPh>
    <rPh sb="2" eb="5">
      <t>フクシカ</t>
    </rPh>
    <rPh sb="6" eb="8">
      <t>チイキ</t>
    </rPh>
    <rPh sb="8" eb="10">
      <t>ホウカツ</t>
    </rPh>
    <rPh sb="11" eb="13">
      <t>シエン</t>
    </rPh>
    <rPh sb="18" eb="21">
      <t>レンラクサキ</t>
    </rPh>
    <phoneticPr fontId="14"/>
  </si>
  <si>
    <t>町有バス運行事業</t>
    <rPh sb="0" eb="2">
      <t>チョウユウ</t>
    </rPh>
    <rPh sb="4" eb="6">
      <t>ウンコウ</t>
    </rPh>
    <rPh sb="6" eb="8">
      <t>ジギョウ</t>
    </rPh>
    <phoneticPr fontId="14"/>
  </si>
  <si>
    <t>買物弱者の支援と位置付けた事業ではないが、公共交通の利用
に不便を感じている地域に対する移動支援策として、町の委託
事業で運行しているスクールバスの空き時間に、地域の一般住
民混乗を実施。</t>
    <rPh sb="0" eb="2">
      <t>カイモノ</t>
    </rPh>
    <rPh sb="2" eb="4">
      <t>ジャクシャ</t>
    </rPh>
    <rPh sb="5" eb="7">
      <t>シエン</t>
    </rPh>
    <rPh sb="8" eb="11">
      <t>イチヅ</t>
    </rPh>
    <rPh sb="13" eb="15">
      <t>ジギョウ</t>
    </rPh>
    <rPh sb="21" eb="23">
      <t>コウキョウ</t>
    </rPh>
    <rPh sb="23" eb="25">
      <t>コウツウ</t>
    </rPh>
    <rPh sb="26" eb="28">
      <t>リヨウ</t>
    </rPh>
    <rPh sb="30" eb="32">
      <t>フベン</t>
    </rPh>
    <rPh sb="33" eb="34">
      <t>カン</t>
    </rPh>
    <rPh sb="38" eb="40">
      <t>チイキ</t>
    </rPh>
    <rPh sb="41" eb="42">
      <t>タイ</t>
    </rPh>
    <rPh sb="44" eb="46">
      <t>イドウ</t>
    </rPh>
    <rPh sb="46" eb="49">
      <t>シエンサク</t>
    </rPh>
    <rPh sb="53" eb="54">
      <t>マチ</t>
    </rPh>
    <rPh sb="55" eb="57">
      <t>イタク</t>
    </rPh>
    <rPh sb="58" eb="60">
      <t>ジギョウ</t>
    </rPh>
    <rPh sb="61" eb="63">
      <t>ウンコウ</t>
    </rPh>
    <rPh sb="74" eb="75">
      <t>ア</t>
    </rPh>
    <rPh sb="76" eb="78">
      <t>ジカン</t>
    </rPh>
    <rPh sb="80" eb="82">
      <t>チイキ</t>
    </rPh>
    <rPh sb="83" eb="85">
      <t>イッパン</t>
    </rPh>
    <rPh sb="85" eb="86">
      <t>ジュウ</t>
    </rPh>
    <rPh sb="87" eb="88">
      <t>タミ</t>
    </rPh>
    <rPh sb="88" eb="89">
      <t>コン</t>
    </rPh>
    <rPh sb="89" eb="90">
      <t>ノ</t>
    </rPh>
    <rPh sb="91" eb="93">
      <t>ジッシ</t>
    </rPh>
    <phoneticPr fontId="14"/>
  </si>
  <si>
    <t>https://www.hodatsushimizu.jp/soshiki/johosuishinka/1_3/5203.html</t>
  </si>
  <si>
    <t>企画情報課
連絡先（0767-29-8230）</t>
    <rPh sb="0" eb="2">
      <t>キカク</t>
    </rPh>
    <rPh sb="2" eb="4">
      <t>ジョウホウ</t>
    </rPh>
    <rPh sb="4" eb="5">
      <t>カ</t>
    </rPh>
    <rPh sb="6" eb="9">
      <t>レンラクサキ</t>
    </rPh>
    <phoneticPr fontId="14"/>
  </si>
  <si>
    <t>デマンド（乗合）タクシー運行事業</t>
    <rPh sb="5" eb="7">
      <t>ノリアイ</t>
    </rPh>
    <rPh sb="12" eb="14">
      <t>ウンコウ</t>
    </rPh>
    <rPh sb="14" eb="16">
      <t>ジギョウ</t>
    </rPh>
    <phoneticPr fontId="14"/>
  </si>
  <si>
    <t>買物弱者の支援と位置付けた事業ではないが、公共交通の利用
に不便を感じている地域に対する移動支援策として実施。</t>
    <rPh sb="0" eb="2">
      <t>カイモノ</t>
    </rPh>
    <rPh sb="2" eb="4">
      <t>ジャクシャ</t>
    </rPh>
    <rPh sb="5" eb="7">
      <t>シエン</t>
    </rPh>
    <rPh sb="8" eb="11">
      <t>イチヅ</t>
    </rPh>
    <rPh sb="13" eb="15">
      <t>ジギョウ</t>
    </rPh>
    <rPh sb="21" eb="23">
      <t>コウキョウ</t>
    </rPh>
    <rPh sb="23" eb="25">
      <t>コウツウ</t>
    </rPh>
    <rPh sb="26" eb="28">
      <t>リヨウ</t>
    </rPh>
    <rPh sb="30" eb="32">
      <t>フベン</t>
    </rPh>
    <rPh sb="33" eb="34">
      <t>カン</t>
    </rPh>
    <rPh sb="38" eb="40">
      <t>チイキ</t>
    </rPh>
    <rPh sb="41" eb="42">
      <t>タイ</t>
    </rPh>
    <rPh sb="44" eb="46">
      <t>イドウ</t>
    </rPh>
    <rPh sb="46" eb="49">
      <t>シエンサク</t>
    </rPh>
    <rPh sb="52" eb="54">
      <t>ジッシ</t>
    </rPh>
    <phoneticPr fontId="14"/>
  </si>
  <si>
    <t>https://www.hodatsushimizu.jp/soshiki/johosuishinka/1_3/5202.html</t>
  </si>
  <si>
    <t>企画情報課
連絡先（0767-29-8230）</t>
    <rPh sb="0" eb="2">
      <t>キカク</t>
    </rPh>
    <rPh sb="2" eb="5">
      <t>ジョウホウカ</t>
    </rPh>
    <rPh sb="6" eb="9">
      <t>レンラクサキ</t>
    </rPh>
    <phoneticPr fontId="14"/>
  </si>
  <si>
    <t>南北シャトルバス便運行事業</t>
    <rPh sb="0" eb="2">
      <t>ナンボク</t>
    </rPh>
    <rPh sb="8" eb="9">
      <t>ビン</t>
    </rPh>
    <rPh sb="9" eb="11">
      <t>ウンコウ</t>
    </rPh>
    <rPh sb="11" eb="13">
      <t>ジギョウ</t>
    </rPh>
    <phoneticPr fontId="14"/>
  </si>
  <si>
    <t>買物弱者の支援と位置付けた事業ではないが、公共交通の利用
に不便を感じている地域に対する移動支援策として実施。</t>
    <rPh sb="0" eb="2">
      <t>カイモノ</t>
    </rPh>
    <rPh sb="2" eb="4">
      <t>ジャクシャ</t>
    </rPh>
    <rPh sb="5" eb="7">
      <t>シエン</t>
    </rPh>
    <rPh sb="8" eb="11">
      <t>イチヅ</t>
    </rPh>
    <rPh sb="13" eb="15">
      <t>ジギョウ</t>
    </rPh>
    <rPh sb="21" eb="23">
      <t>コウキョウ</t>
    </rPh>
    <rPh sb="23" eb="25">
      <t>コウツウ</t>
    </rPh>
    <rPh sb="26" eb="28">
      <t>リヨウ</t>
    </rPh>
    <rPh sb="30" eb="32">
      <t>フベン</t>
    </rPh>
    <rPh sb="33" eb="34">
      <t>カン</t>
    </rPh>
    <rPh sb="38" eb="40">
      <t>チイキ</t>
    </rPh>
    <rPh sb="41" eb="42">
      <t>タイ</t>
    </rPh>
    <rPh sb="44" eb="46">
      <t>イドウ</t>
    </rPh>
    <rPh sb="46" eb="48">
      <t>シエン</t>
    </rPh>
    <rPh sb="48" eb="49">
      <t>サク</t>
    </rPh>
    <rPh sb="52" eb="54">
      <t>ジッシ</t>
    </rPh>
    <phoneticPr fontId="14"/>
  </si>
  <si>
    <t>https://www.hodatsushimizu.jp/soshiki/johosuishinka/1_3/5204.html</t>
  </si>
  <si>
    <t>企画情報課
連絡先（0767-29-8230）</t>
    <rPh sb="0" eb="2">
      <t>キカク</t>
    </rPh>
    <rPh sb="2" eb="5">
      <t>ジョウホウカ</t>
    </rPh>
    <rPh sb="6" eb="8">
      <t>レンラク</t>
    </rPh>
    <rPh sb="8" eb="9">
      <t>サキ</t>
    </rPh>
    <phoneticPr fontId="14"/>
  </si>
  <si>
    <t>穴水町</t>
    <rPh sb="0" eb="3">
      <t>アナミズマチ</t>
    </rPh>
    <phoneticPr fontId="14"/>
  </si>
  <si>
    <t>コミュニティバス</t>
  </si>
  <si>
    <t>https://netcrew.town.anamizu.lg.jp/site/r6notohantojishin/100682.html</t>
  </si>
  <si>
    <t>外出支援バス</t>
    <rPh sb="0" eb="2">
      <t>ガイシュツ</t>
    </rPh>
    <rPh sb="2" eb="4">
      <t>シエン</t>
    </rPh>
    <phoneticPr fontId="14"/>
  </si>
  <si>
    <t>デマンドバス</t>
  </si>
  <si>
    <t>穴水町に住所を有する者を町内停留所付近等から医療機関や商業施設へ片道200円で送迎を行う(震災により現在は無料運行を実施)。　震災後に再編し、現在６路線運行。</t>
    <rPh sb="0" eb="3">
      <t>アナミズマチ</t>
    </rPh>
    <rPh sb="4" eb="6">
      <t>ジュウショ</t>
    </rPh>
    <rPh sb="7" eb="8">
      <t>ユウ</t>
    </rPh>
    <rPh sb="10" eb="11">
      <t>モノ</t>
    </rPh>
    <rPh sb="12" eb="14">
      <t>チョウナイ</t>
    </rPh>
    <rPh sb="14" eb="17">
      <t>テイリュウジョ</t>
    </rPh>
    <rPh sb="17" eb="19">
      <t>フキン</t>
    </rPh>
    <rPh sb="19" eb="20">
      <t>トウ</t>
    </rPh>
    <rPh sb="22" eb="24">
      <t>イリョウ</t>
    </rPh>
    <rPh sb="24" eb="26">
      <t>キカン</t>
    </rPh>
    <rPh sb="27" eb="29">
      <t>ショウギョウ</t>
    </rPh>
    <rPh sb="29" eb="31">
      <t>シセツ</t>
    </rPh>
    <rPh sb="39" eb="41">
      <t>ソウゲイ</t>
    </rPh>
    <rPh sb="42" eb="43">
      <t>オコナ</t>
    </rPh>
    <rPh sb="45" eb="47">
      <t>シンサイ</t>
    </rPh>
    <rPh sb="50" eb="52">
      <t>ゲンザイ</t>
    </rPh>
    <rPh sb="53" eb="55">
      <t>ムリョウ</t>
    </rPh>
    <rPh sb="55" eb="57">
      <t>ウンコウ</t>
    </rPh>
    <rPh sb="58" eb="60">
      <t>ジッシ</t>
    </rPh>
    <rPh sb="63" eb="65">
      <t>シンサイ</t>
    </rPh>
    <rPh sb="65" eb="66">
      <t>ゴ</t>
    </rPh>
    <rPh sb="67" eb="69">
      <t>サイヘン</t>
    </rPh>
    <rPh sb="71" eb="73">
      <t>ゲンザイ</t>
    </rPh>
    <rPh sb="74" eb="76">
      <t>ロセン</t>
    </rPh>
    <rPh sb="76" eb="78">
      <t>ウンコウ</t>
    </rPh>
    <phoneticPr fontId="15"/>
  </si>
  <si>
    <t>住民福祉課
（0768-52-3650）</t>
    <rPh sb="0" eb="2">
      <t>ジュウミン</t>
    </rPh>
    <rPh sb="2" eb="5">
      <t>フクシカ</t>
    </rPh>
    <phoneticPr fontId="14"/>
  </si>
  <si>
    <t>地域支え合い訪問支援事業</t>
    <rPh sb="0" eb="2">
      <t>チイキ</t>
    </rPh>
    <rPh sb="2" eb="3">
      <t>ササ</t>
    </rPh>
    <rPh sb="4" eb="5">
      <t>ア</t>
    </rPh>
    <rPh sb="6" eb="8">
      <t>ホウモン</t>
    </rPh>
    <rPh sb="8" eb="10">
      <t>シエン</t>
    </rPh>
    <rPh sb="10" eb="12">
      <t>ジギョウ</t>
    </rPh>
    <phoneticPr fontId="15"/>
  </si>
  <si>
    <t>高齢者等が地域ボランティア等を活用し、日常品等の買物などの生活支援を受ける。買物以外の支援もある。(ゴミ捨て、草刈り等)</t>
    <rPh sb="0" eb="3">
      <t>コウレイシャ</t>
    </rPh>
    <rPh sb="3" eb="4">
      <t>トウ</t>
    </rPh>
    <rPh sb="5" eb="7">
      <t>チイキ</t>
    </rPh>
    <rPh sb="13" eb="14">
      <t>トウ</t>
    </rPh>
    <rPh sb="15" eb="17">
      <t>カツヨウ</t>
    </rPh>
    <rPh sb="19" eb="22">
      <t>ニチジョウヒン</t>
    </rPh>
    <rPh sb="22" eb="23">
      <t>トウ</t>
    </rPh>
    <rPh sb="24" eb="26">
      <t>カイモノ</t>
    </rPh>
    <rPh sb="29" eb="31">
      <t>セイカツ</t>
    </rPh>
    <rPh sb="31" eb="33">
      <t>シエン</t>
    </rPh>
    <rPh sb="34" eb="35">
      <t>ウ</t>
    </rPh>
    <rPh sb="38" eb="40">
      <t>カイモノ</t>
    </rPh>
    <rPh sb="40" eb="42">
      <t>イガイ</t>
    </rPh>
    <rPh sb="43" eb="45">
      <t>シエン</t>
    </rPh>
    <rPh sb="52" eb="53">
      <t>ス</t>
    </rPh>
    <rPh sb="55" eb="57">
      <t>クサカ</t>
    </rPh>
    <rPh sb="58" eb="59">
      <t>トウ</t>
    </rPh>
    <phoneticPr fontId="15"/>
  </si>
  <si>
    <t>https://www.town.anamizu.lg.jp/page/103381.html</t>
  </si>
  <si>
    <t>配食サービス</t>
    <rPh sb="0" eb="2">
      <t>ハイショク</t>
    </rPh>
    <phoneticPr fontId="14"/>
  </si>
  <si>
    <t>日常生活に支障のある高齢者等で食事の支度が困難な者に対して、食生活の改善及び健康増進を図り、あわせてその安否の確認を行うことにより、福祉の向上を図ることを目的とする</t>
  </si>
  <si>
    <t>能登町</t>
    <rPh sb="0" eb="3">
      <t>ノトチョウ</t>
    </rPh>
    <phoneticPr fontId="1"/>
  </si>
  <si>
    <t>能登町予約制乗合タクシー運行補助事業</t>
    <rPh sb="0" eb="8">
      <t>ノトチョウヨヤクセイノリアイ</t>
    </rPh>
    <rPh sb="12" eb="18">
      <t>ウンコウホジョジギョウ</t>
    </rPh>
    <phoneticPr fontId="1"/>
  </si>
  <si>
    <t>町内全域から宇出津地区へデマンドタクシーを定時運行。商業施設・病院への移動を補助している。利用料は片道700円、タクシー利用料との差額は町が補填。</t>
    <rPh sb="0" eb="2">
      <t>チョウナイ</t>
    </rPh>
    <rPh sb="2" eb="4">
      <t>ゼンイキ</t>
    </rPh>
    <rPh sb="6" eb="11">
      <t>ウシツチク</t>
    </rPh>
    <rPh sb="21" eb="25">
      <t>テイジウンコウ</t>
    </rPh>
    <rPh sb="26" eb="30">
      <t>ショウギョウシセツ</t>
    </rPh>
    <rPh sb="31" eb="33">
      <t>ビョウイン</t>
    </rPh>
    <rPh sb="35" eb="37">
      <t>イドウ</t>
    </rPh>
    <rPh sb="38" eb="40">
      <t>ホジョ</t>
    </rPh>
    <rPh sb="45" eb="48">
      <t>リヨウリョウ</t>
    </rPh>
    <rPh sb="49" eb="51">
      <t>カタミチ</t>
    </rPh>
    <rPh sb="54" eb="55">
      <t>エン</t>
    </rPh>
    <rPh sb="60" eb="63">
      <t>リヨウリョウ</t>
    </rPh>
    <rPh sb="65" eb="67">
      <t>サガク</t>
    </rPh>
    <rPh sb="68" eb="69">
      <t>マチ</t>
    </rPh>
    <rPh sb="70" eb="72">
      <t>ホテン</t>
    </rPh>
    <phoneticPr fontId="1"/>
  </si>
  <si>
    <t>https://www.town.noto.lg.jp/www/info/detail.jsp?common_id=21116</t>
  </si>
  <si>
    <t>企画財政課　0768-62-8535</t>
    <rPh sb="0" eb="5">
      <t>キカクザイセイカ</t>
    </rPh>
    <phoneticPr fontId="1"/>
  </si>
  <si>
    <t>福井県</t>
    <rPh sb="0" eb="2">
      <t>フクイケン</t>
    </rPh>
    <phoneticPr fontId="1"/>
  </si>
  <si>
    <t>大野市</t>
    <rPh sb="0" eb="2">
      <t>オオノシ</t>
    </rPh>
    <phoneticPr fontId="1"/>
  </si>
  <si>
    <t>大野市高齢者外出支援タクシー利用料金助成事業</t>
    <phoneticPr fontId="1"/>
  </si>
  <si>
    <t>自動車運転免許を持っていない65歳以上の高齢者を対象に、タクシー利用料金の一部を助成する「タクシー乗車券」を交付
・助成額：500円×年間24枚</t>
    <phoneticPr fontId="1"/>
  </si>
  <si>
    <t>https://www.city.ono.fukui.jp/kenko/korei/koureisyatakusi-.html</t>
    <phoneticPr fontId="1"/>
  </si>
  <si>
    <t>健康長寿課
0779-65-7333</t>
    <phoneticPr fontId="1"/>
  </si>
  <si>
    <t>住民主体の訪問型生活支援サービス補助事業</t>
    <phoneticPr fontId="1"/>
  </si>
  <si>
    <t>要支援者等を対象として、地域住民が主体となって行う訪問型の生活支援サービスの実施に係る経費を補助する
【介護保険法第１１５条の４５第1項　介護予防・日常生活支援総合事業として実施】</t>
    <phoneticPr fontId="1"/>
  </si>
  <si>
    <t>住民ボランティア</t>
    <rPh sb="0" eb="1">
      <t>ジュウミン</t>
    </rPh>
    <phoneticPr fontId="1"/>
  </si>
  <si>
    <t>運転免許自主返納支援事業</t>
  </si>
  <si>
    <t>907</t>
    <phoneticPr fontId="1"/>
  </si>
  <si>
    <t>65歳以上の運転免許自主返納者に対し、まちなか循環バス、乗合タクシー、市営バス、広域路線バス市内区間の無料乗車券を交付する。</t>
    <phoneticPr fontId="1"/>
  </si>
  <si>
    <t>https://www.city.ono.fukui.jp/kurashi/bousai-anzen/koutsuanzen/jishuhenno.html</t>
    <phoneticPr fontId="1"/>
  </si>
  <si>
    <t>市民生活・統計課
0779-66-1111
(内線1209）</t>
    <rPh sb="23" eb="25">
      <t>ナイセン</t>
    </rPh>
    <phoneticPr fontId="1"/>
  </si>
  <si>
    <t>大野市福祉タクシー利用料金助成事業</t>
  </si>
  <si>
    <t>下記の者を対象として、タクシー乗車券を交付
（年間60枚×500円/枚）
・身体障害者手帳１級、２級
・療育手帳Ａ１、Ａ２
・精神保健福祉手帳１級、２級
※ただし、自動車を保有し、運転する者は除く</t>
    <phoneticPr fontId="1"/>
  </si>
  <si>
    <t>https://www.city.ono.fukui.jp/kenko/shogai/sonota/takushiriyouken.html</t>
    <phoneticPr fontId="1"/>
  </si>
  <si>
    <t>福祉課
0779-64-5142</t>
    <phoneticPr fontId="1"/>
  </si>
  <si>
    <t>勝山市</t>
    <rPh sb="0" eb="2">
      <t>カツヤマシ</t>
    </rPh>
    <phoneticPr fontId="1"/>
  </si>
  <si>
    <t>空地、空き家を利用して新規出店する場合の工事費および土地・建物の賃借料補助</t>
    <phoneticPr fontId="1"/>
  </si>
  <si>
    <t>https://www.city.katsuyama.fukui.jp/soshiki/10/321.html</t>
    <phoneticPr fontId="1"/>
  </si>
  <si>
    <t>商工文化課商工振興係(0779-88-8105)</t>
  </si>
  <si>
    <t>あわら市</t>
    <rPh sb="2" eb="3">
      <t>シ</t>
    </rPh>
    <phoneticPr fontId="1"/>
  </si>
  <si>
    <t>デマンド交通運行事業</t>
    <phoneticPr fontId="1"/>
  </si>
  <si>
    <t>買物弱者の支援と位置付けた事業ではないが、交通弱者の移動手段を確保し交通空白地帯を解消するため、市内のタクシー事業者に運行を委託している。</t>
    <phoneticPr fontId="1"/>
  </si>
  <si>
    <t>https://www.city.awara.lg.jp/mokuteki/life/life0701/noriaitakusi.html</t>
  </si>
  <si>
    <t>あわら市市民生活部
生活環境課　生活Ｇ　
0776-73-8017</t>
    <phoneticPr fontId="1"/>
  </si>
  <si>
    <t>高齢者外出支援助成事業</t>
  </si>
  <si>
    <t>高齢者がデマンド交通（乗合タクシー）を利用し帰宅する際の、停留所から自宅までのタクシー代金を助成する。
　利用者負担：乗合タクシー運賃
　　　　　　　＋高齢者外出支援分（定額200円）</t>
    <phoneticPr fontId="1"/>
  </si>
  <si>
    <t>https://www.city.awara.lg.jp/mokuteki/life/life0701/p013336.html</t>
  </si>
  <si>
    <t>食の自立支援事業</t>
  </si>
  <si>
    <t>市内に在住する65歳以上の単身世帯、高齢者のみの世帯で、身体及び生活の状況から調理が困難な高齢者に対して、週1回栄養バランスのとれた食事を調理し、配食サービスを実施するとともに、訪問の際、その安否を確認し、健康状態等に異常があった場合は関係機関への連絡等を行う。
※買物弱者に限定したものではない。
　利用者負担：市民税非課税世帯に属する者　250円/食
　　　　　　　市民税課税世帯に属する者　　500円/食</t>
    <phoneticPr fontId="1"/>
  </si>
  <si>
    <t>https://www.city.awara.lg.jp/mokuteki/health/health03/health0301/p000314.html</t>
  </si>
  <si>
    <t>あわら市健康福祉部
健康長寿課
0776-73-8022</t>
    <phoneticPr fontId="1"/>
  </si>
  <si>
    <t>訪問型介護予防事業（住民主体型　訪問型サービスB)</t>
  </si>
  <si>
    <t>生活機能の低下が見られる要支援認定者及び基本チェックリスト該当者に対し、元気高齢者を活用し（シルバー人材センターへ委託）買い物代行や掃除などの簡易な家事援助を行う。</t>
    <phoneticPr fontId="1"/>
  </si>
  <si>
    <t>https://www.city.awara.lg.jp/mokuteki/health/health03/health0303/p000407.html</t>
  </si>
  <si>
    <t>坂井市</t>
    <rPh sb="0" eb="2">
      <t>サカイシ</t>
    </rPh>
    <phoneticPr fontId="1"/>
  </si>
  <si>
    <t>オンデマンド型交通運行業務</t>
  </si>
  <si>
    <t>買物弱者の支援と位置付けた事業ではないが、交通弱者の移動手段を確保し交通空白地帯を解消するため、市内のタクシー事業者に運行を委託している。</t>
  </si>
  <si>
    <t>https://www.city.fukui-sakai.lg.jp/kokyokotsu/kurashi/toshi-keikaku/kotsu/on-demand.html</t>
  </si>
  <si>
    <t>坂井市　
生活環境部
公共交通対策課
0776-50-3077</t>
    <phoneticPr fontId="1"/>
  </si>
  <si>
    <t>福井県</t>
    <rPh sb="0" eb="1">
      <t>フクイケン</t>
    </rPh>
    <phoneticPr fontId="1"/>
  </si>
  <si>
    <t>越前町</t>
    <rPh sb="0" eb="2">
      <t>エチゼンチョウ</t>
    </rPh>
    <phoneticPr fontId="1"/>
  </si>
  <si>
    <t>越前町生活路線バス利用促進事業</t>
    <phoneticPr fontId="1"/>
  </si>
  <si>
    <t>福鉄バスと京福バスを利用する際「公共交通割引カード」を提示し、「生活路線バス運賃補助券」を使用すると、町内区間がコミュニティバスと同額の100円で乗車が可能。</t>
    <phoneticPr fontId="1"/>
  </si>
  <si>
    <t>https://www.town.echizen.fukui.jp/kurashi/04/04/p006505.html</t>
    <phoneticPr fontId="1"/>
  </si>
  <si>
    <t>企画振興課
0778-34-8702</t>
    <phoneticPr fontId="1"/>
  </si>
  <si>
    <t>越前町運転免許自主返納制度</t>
  </si>
  <si>
    <t>非予算事業</t>
    <rPh sb="0" eb="4">
      <t>ヨサンジギョウ</t>
    </rPh>
    <phoneticPr fontId="1"/>
  </si>
  <si>
    <t>高齢者ドライバーの免許返納を促進するため、運転免許の全部を自主的に返納する満65歳以上の町民に対して、申請日から無期限で利用できるなコミュニティバス無料定期乗車券を発行。</t>
    <phoneticPr fontId="1"/>
  </si>
  <si>
    <t>非予算事業</t>
    <rPh sb="0" eb="3">
      <t>ヨサンジギョウ</t>
    </rPh>
    <phoneticPr fontId="1"/>
  </si>
  <si>
    <t>高齢者（70歳以上）と心身障がい者の方にコミュニティバスを100円で乗車できる公共交通割引カードを発行。</t>
    <phoneticPr fontId="1"/>
  </si>
  <si>
    <t>https://www.town.echizen.fukui.jp/kurashi/04/04/p006502.html</t>
  </si>
  <si>
    <t>企画振興課
0778-34-8702</t>
  </si>
  <si>
    <t>買物弱者支援に限定したものではないが、コミュニティバスの廃止に伴い、自宅発着が可能なデマンドタクシーを運行。利用料金300円～400円</t>
    <phoneticPr fontId="1"/>
  </si>
  <si>
    <t>https://www.town.echizen.fukui.jp/kurashi/04/04/p007278.html</t>
  </si>
  <si>
    <t>福祉タクシー利用料助成事業</t>
    <phoneticPr fontId="1"/>
  </si>
  <si>
    <t>福井県タクシー協会に加盟しているタクシー会社を利用する場合、１回の乗車につき小型初乗運賃（限度額６３０円）を助成
【対象者】
・自動車を運転することができない人
・身体障害者手帳１級、下肢・体幹・視覚に２級の障がいのある人
・療育手帳Ａ１、Ａ２の人
・精神障害者保健福祉手帳１級、２級</t>
    <rPh sb="140" eb="141">
      <t>キュウ</t>
    </rPh>
    <phoneticPr fontId="1"/>
  </si>
  <si>
    <t>障がい生活課
0778-34-8723</t>
    <phoneticPr fontId="1"/>
  </si>
  <si>
    <t>高浜町</t>
    <rPh sb="0" eb="1">
      <t>タカハマ</t>
    </rPh>
    <rPh sb="1" eb="2">
      <t>チョウ</t>
    </rPh>
    <phoneticPr fontId="1"/>
  </si>
  <si>
    <t>内浦ぐるりんバス運行事業</t>
  </si>
  <si>
    <t>10,500</t>
  </si>
  <si>
    <t>買物弱者の支援と位置付けた事業ではないが、公共交通の利用に不便を感じている地域に対する移動支援策として、該当各区が共同して組織された一般社団が運行主体となり、自家用有償旅客運送を実施。</t>
    <phoneticPr fontId="1"/>
  </si>
  <si>
    <t>一般社団法人内浦ぐるりん倶楽部</t>
    <phoneticPr fontId="1"/>
  </si>
  <si>
    <t>http://www.town.takahama.fukui.jp/page/sougouseisaku/gururin1.html</t>
    <phoneticPr fontId="1"/>
  </si>
  <si>
    <t>総合政策課
0770-72-7711</t>
    <phoneticPr fontId="1"/>
  </si>
  <si>
    <t>高浜町</t>
    <rPh sb="0" eb="1">
      <t>チョウ</t>
    </rPh>
    <phoneticPr fontId="1"/>
  </si>
  <si>
    <t>オンデマンドバス運行事業(赤ふんバス)</t>
    <phoneticPr fontId="1"/>
  </si>
  <si>
    <t>49,070</t>
  </si>
  <si>
    <t>買物弱者支援に限定したものではないが、交通利便の悪くなった地域の高齢者が多く利用している、町内一円のオンデマンドバス。</t>
    <phoneticPr fontId="1"/>
  </si>
  <si>
    <t>https://www.town.takahama.fukui.jp/page/sougouseisaku/p007860.html</t>
    <phoneticPr fontId="1"/>
  </si>
  <si>
    <t>若狭町</t>
    <rPh sb="0" eb="1">
      <t>ワカサ</t>
    </rPh>
    <rPh sb="1" eb="2">
      <t>チョウ</t>
    </rPh>
    <phoneticPr fontId="1"/>
  </si>
  <si>
    <t>デマンド運行事業</t>
  </si>
  <si>
    <t>　買物弱者の支援と位置付けた事業ではないが、地域公共交通の維持確保、利便性の向上等を目的に予約型乗り合いのデマンドタクシーを運行。</t>
    <phoneticPr fontId="1"/>
  </si>
  <si>
    <t>https://www.town.fukui-wakasa.lg.jp/kurashi_tetsuzuki/doro_kotsu/1155.html</t>
  </si>
  <si>
    <t>総合政策課
0770-45-9112</t>
    <phoneticPr fontId="1"/>
  </si>
  <si>
    <t>運転免許自主返納サポート制度</t>
  </si>
  <si>
    <t>買物弱者の支援と位置付けた事業ではないが、65歳以上の運転免許自主返納者に対し、町営バス、デマンドタクシーで使用できる割引乗車券（100円×50枚綴り）を交付する。</t>
  </si>
  <si>
    <t>おでかけ応援タクシーチケット事業</t>
  </si>
  <si>
    <t>600</t>
  </si>
  <si>
    <t>買物弱者の支援と位置付けた事業ではないが、移動手段の確保が困難な要介護老人等のための支援策としてタクシー料金の助成を行い、生活の利便性と社会活動を支援することを目的とする。
【助成内容】
　福井県タクシー協会に加盟するタクシー事業者または、若狭町内の個人介護タクシー事業者で利用できる1枚500円のタクシー助成券を年間48枚交付。</t>
    <phoneticPr fontId="1"/>
  </si>
  <si>
    <t>https://www.town.fukui-wakasa.lg.jp/soshiki/fukushi/gyomuannai/2/2/426.html</t>
  </si>
  <si>
    <t>福祉課
0770-62-2703</t>
    <phoneticPr fontId="1"/>
  </si>
  <si>
    <t>重度身体障害者等タクシー料金助成事業</t>
  </si>
  <si>
    <t>　買物弱者の支援と位置付けた事業ではないが、移動手段の確保が困難な障害者等のための支援策としてタクシー料金の助成を行い、生活の利便性と社会活動を支援することを目的とする。
【助成内容】
　福井県タクシー協会に加盟するタクシー事業者または、若狭町内の個人介護タクシー事業者で利用できる1枚500円のタクシー助成券を年間48枚交付。</t>
    <phoneticPr fontId="1"/>
  </si>
  <si>
    <t>山梨県</t>
    <rPh sb="0" eb="3">
      <t>ヤマナシケン</t>
    </rPh>
    <phoneticPr fontId="3"/>
  </si>
  <si>
    <t>地域商業にぎわい創出支援事業費補助金</t>
    <rPh sb="0" eb="2">
      <t>チイキ</t>
    </rPh>
    <rPh sb="2" eb="4">
      <t>ショウギョウ</t>
    </rPh>
    <rPh sb="8" eb="10">
      <t>ソウシュツ</t>
    </rPh>
    <rPh sb="10" eb="12">
      <t>シエン</t>
    </rPh>
    <rPh sb="12" eb="15">
      <t>ジギョウヒ</t>
    </rPh>
    <rPh sb="15" eb="18">
      <t>ホジョキン</t>
    </rPh>
    <phoneticPr fontId="3"/>
  </si>
  <si>
    <t>地域商業を活性化し、地域に賑わいを創出するため、地域の魅力ある商業の発展や買い物環境の利便性向上に資する取り組みを行う市町村に対し、補助金を交付する。
（国のデジタル田園都市国家構想交付金（地方創
生推進タイプ）を財源とした事業）</t>
    <rPh sb="77" eb="78">
      <t>クニ</t>
    </rPh>
    <rPh sb="107" eb="109">
      <t>ザイゲン</t>
    </rPh>
    <rPh sb="112" eb="114">
      <t>ジギョウ</t>
    </rPh>
    <phoneticPr fontId="3"/>
  </si>
  <si>
    <t>産業政策部
産業政策課
055-223-1532</t>
    <rPh sb="2" eb="4">
      <t>セイサク</t>
    </rPh>
    <rPh sb="6" eb="8">
      <t>サンギョウ</t>
    </rPh>
    <rPh sb="8" eb="10">
      <t>セイサク</t>
    </rPh>
    <rPh sb="10" eb="11">
      <t>カ</t>
    </rPh>
    <phoneticPr fontId="3"/>
  </si>
  <si>
    <t>やまなしイノベーション創出事業費補助金</t>
  </si>
  <si>
    <t>買い物弱者が居住する地区において、買い物弱者の問題解決のため、移動販売など新たに商品販売やサービス提供による販路開拓の取組を実施する小規模事業者を対象に、車両購入費等の補助を行う。</t>
    <rPh sb="17" eb="18">
      <t>カ</t>
    </rPh>
    <rPh sb="19" eb="20">
      <t>モノ</t>
    </rPh>
    <rPh sb="20" eb="22">
      <t>ジャクシャ</t>
    </rPh>
    <rPh sb="23" eb="27">
      <t>モンダイカイケツ</t>
    </rPh>
    <rPh sb="31" eb="35">
      <t>イドウハンバイ</t>
    </rPh>
    <rPh sb="37" eb="38">
      <t>アラ</t>
    </rPh>
    <rPh sb="40" eb="42">
      <t>ショウヒン</t>
    </rPh>
    <rPh sb="42" eb="44">
      <t>ハンバイ</t>
    </rPh>
    <rPh sb="49" eb="51">
      <t>テイキョウ</t>
    </rPh>
    <rPh sb="54" eb="56">
      <t>ハンロ</t>
    </rPh>
    <rPh sb="56" eb="58">
      <t>カイタク</t>
    </rPh>
    <rPh sb="59" eb="61">
      <t>トリクミ</t>
    </rPh>
    <rPh sb="62" eb="64">
      <t>ジッシ</t>
    </rPh>
    <rPh sb="82" eb="83">
      <t>トウ</t>
    </rPh>
    <phoneticPr fontId="3"/>
  </si>
  <si>
    <t>甲府市</t>
    <rPh sb="0" eb="3">
      <t>コウフシ</t>
    </rPh>
    <phoneticPr fontId="1"/>
  </si>
  <si>
    <t>消耗品</t>
    <rPh sb="0" eb="3">
      <t>ショウモウヒン</t>
    </rPh>
    <phoneticPr fontId="1"/>
  </si>
  <si>
    <t>　買い物弱者支援協力店の募集及び周知を行うことにより、買い物に支援を必要とする高齢者の利便性の向上を図る。</t>
    <phoneticPr fontId="1"/>
  </si>
  <si>
    <t>各個店</t>
    <rPh sb="0" eb="1">
      <t>カク</t>
    </rPh>
    <rPh sb="1" eb="3">
      <t>コテン</t>
    </rPh>
    <phoneticPr fontId="1"/>
  </si>
  <si>
    <t>福祉部福祉支援室長寿介護課高齢者支援係
055-237-5613</t>
    <rPh sb="0" eb="2">
      <t>フクシ</t>
    </rPh>
    <rPh sb="2" eb="3">
      <t>ブ</t>
    </rPh>
    <rPh sb="3" eb="5">
      <t>フクシ</t>
    </rPh>
    <rPh sb="5" eb="7">
      <t>シエン</t>
    </rPh>
    <rPh sb="7" eb="8">
      <t>シツ</t>
    </rPh>
    <rPh sb="8" eb="10">
      <t>チョウジュ</t>
    </rPh>
    <rPh sb="10" eb="12">
      <t>カイゴ</t>
    </rPh>
    <rPh sb="12" eb="13">
      <t>カ</t>
    </rPh>
    <rPh sb="13" eb="16">
      <t>コウレイシャ</t>
    </rPh>
    <rPh sb="16" eb="18">
      <t>シエン</t>
    </rPh>
    <rPh sb="18" eb="19">
      <t>カカリ</t>
    </rPh>
    <phoneticPr fontId="1"/>
  </si>
  <si>
    <t>富士吉田市</t>
    <rPh sb="0" eb="5">
      <t>フジヨシダシ</t>
    </rPh>
    <phoneticPr fontId="1"/>
  </si>
  <si>
    <t>高齢者等見守り配食サービス事業</t>
    <rPh sb="0" eb="3">
      <t>コウレイシャ</t>
    </rPh>
    <rPh sb="3" eb="4">
      <t>トウ</t>
    </rPh>
    <rPh sb="4" eb="6">
      <t>ミマモ</t>
    </rPh>
    <rPh sb="7" eb="9">
      <t>ハイショク</t>
    </rPh>
    <rPh sb="13" eb="15">
      <t>ジギョウ</t>
    </rPh>
    <phoneticPr fontId="1"/>
  </si>
  <si>
    <t>高齢者の単身世帯や高齢者世帯のみ、また障害者世帯であって、かつ調理が困難であると認められた方へ、バランスの取れた食事を配食するとともに、安否確認を行う。
1　実施方法：民間業者へ業務委託
2　利用者負担　1食あたり　ご飯付き350円、おかずのみ270円</t>
    <rPh sb="0" eb="3">
      <t>コウレイシャ</t>
    </rPh>
    <rPh sb="4" eb="6">
      <t>タンシン</t>
    </rPh>
    <rPh sb="6" eb="8">
      <t>セタイ</t>
    </rPh>
    <rPh sb="9" eb="12">
      <t>コウレイシャ</t>
    </rPh>
    <rPh sb="12" eb="14">
      <t>セタイ</t>
    </rPh>
    <rPh sb="19" eb="22">
      <t>ショウガイシャ</t>
    </rPh>
    <rPh sb="22" eb="24">
      <t>セタイ</t>
    </rPh>
    <rPh sb="31" eb="33">
      <t>チョウリ</t>
    </rPh>
    <rPh sb="34" eb="36">
      <t>コンナン</t>
    </rPh>
    <rPh sb="40" eb="41">
      <t>ミト</t>
    </rPh>
    <rPh sb="45" eb="46">
      <t>カタ</t>
    </rPh>
    <rPh sb="53" eb="54">
      <t>ト</t>
    </rPh>
    <rPh sb="56" eb="58">
      <t>ショクジ</t>
    </rPh>
    <rPh sb="59" eb="61">
      <t>ハイショク</t>
    </rPh>
    <rPh sb="68" eb="70">
      <t>アンピ</t>
    </rPh>
    <rPh sb="70" eb="72">
      <t>カクニン</t>
    </rPh>
    <rPh sb="73" eb="74">
      <t>オコナ</t>
    </rPh>
    <rPh sb="79" eb="81">
      <t>ジッシ</t>
    </rPh>
    <rPh sb="81" eb="83">
      <t>ホウホウ</t>
    </rPh>
    <rPh sb="84" eb="86">
      <t>ミンカン</t>
    </rPh>
    <rPh sb="86" eb="88">
      <t>ギョウシャ</t>
    </rPh>
    <rPh sb="89" eb="91">
      <t>ギョウム</t>
    </rPh>
    <rPh sb="91" eb="93">
      <t>イタク</t>
    </rPh>
    <rPh sb="96" eb="99">
      <t>リヨウシャ</t>
    </rPh>
    <rPh sb="99" eb="101">
      <t>フタン</t>
    </rPh>
    <rPh sb="103" eb="104">
      <t>ショク</t>
    </rPh>
    <rPh sb="109" eb="110">
      <t>ハン</t>
    </rPh>
    <rPh sb="110" eb="111">
      <t>ツ</t>
    </rPh>
    <rPh sb="115" eb="116">
      <t>エン</t>
    </rPh>
    <rPh sb="125" eb="126">
      <t>エン</t>
    </rPh>
    <phoneticPr fontId="3"/>
  </si>
  <si>
    <t>健康長寿課
（高齢者担当）
0555-22-1111
（内線446）</t>
    <rPh sb="0" eb="2">
      <t>ケンコウ</t>
    </rPh>
    <rPh sb="2" eb="4">
      <t>チョウジュ</t>
    </rPh>
    <rPh sb="4" eb="5">
      <t>カ</t>
    </rPh>
    <rPh sb="7" eb="10">
      <t>コウレイシャ</t>
    </rPh>
    <rPh sb="10" eb="12">
      <t>タントウ</t>
    </rPh>
    <rPh sb="28" eb="30">
      <t>ナイセン</t>
    </rPh>
    <phoneticPr fontId="3"/>
  </si>
  <si>
    <t>高齢者等外出支援事業</t>
    <rPh sb="0" eb="3">
      <t>コウレイシャ</t>
    </rPh>
    <rPh sb="3" eb="4">
      <t>トウ</t>
    </rPh>
    <rPh sb="4" eb="6">
      <t>ガイシュツ</t>
    </rPh>
    <rPh sb="6" eb="8">
      <t>シエン</t>
    </rPh>
    <rPh sb="8" eb="10">
      <t>ジギョウ</t>
    </rPh>
    <phoneticPr fontId="3"/>
  </si>
  <si>
    <t>在宅で生活する満75歳以上で運転免許証を持っていない方、また要介護認定、要支援認定を受けている方、満65歳以上で歩行困難などの要件を満たし対象と認められた方などへ、タクシー利用券を交付し、タクシーの初乗り運賃を助成するもの。
■支援内容：タクシー利用券を発行（１ヶ月6枚）。</t>
    <rPh sb="0" eb="2">
      <t>ザイタク</t>
    </rPh>
    <rPh sb="3" eb="5">
      <t>セイカツ</t>
    </rPh>
    <rPh sb="7" eb="8">
      <t>マン</t>
    </rPh>
    <rPh sb="10" eb="13">
      <t>サイイジョウ</t>
    </rPh>
    <rPh sb="14" eb="19">
      <t>ウンテンメンキョショウ</t>
    </rPh>
    <rPh sb="20" eb="21">
      <t>モ</t>
    </rPh>
    <rPh sb="26" eb="27">
      <t>カタ</t>
    </rPh>
    <rPh sb="30" eb="31">
      <t>ヨウ</t>
    </rPh>
    <rPh sb="31" eb="33">
      <t>カイゴ</t>
    </rPh>
    <rPh sb="33" eb="35">
      <t>ニンテイ</t>
    </rPh>
    <rPh sb="36" eb="39">
      <t>ヨウシエン</t>
    </rPh>
    <rPh sb="39" eb="41">
      <t>ニンテイ</t>
    </rPh>
    <rPh sb="42" eb="43">
      <t>ウ</t>
    </rPh>
    <rPh sb="47" eb="48">
      <t>カタ</t>
    </rPh>
    <rPh sb="49" eb="50">
      <t>マン</t>
    </rPh>
    <rPh sb="52" eb="55">
      <t>サイイジョウ</t>
    </rPh>
    <rPh sb="56" eb="60">
      <t>ホコウコンナン</t>
    </rPh>
    <rPh sb="63" eb="65">
      <t>ヨウケン</t>
    </rPh>
    <rPh sb="66" eb="67">
      <t>ミ</t>
    </rPh>
    <rPh sb="69" eb="71">
      <t>タイショウ</t>
    </rPh>
    <rPh sb="72" eb="73">
      <t>ミト</t>
    </rPh>
    <rPh sb="77" eb="78">
      <t>カタ</t>
    </rPh>
    <rPh sb="86" eb="88">
      <t>リヨウ</t>
    </rPh>
    <rPh sb="88" eb="89">
      <t>ケン</t>
    </rPh>
    <rPh sb="90" eb="92">
      <t>コウフ</t>
    </rPh>
    <rPh sb="99" eb="101">
      <t>ハツノ</t>
    </rPh>
    <rPh sb="102" eb="104">
      <t>ウンチン</t>
    </rPh>
    <rPh sb="105" eb="107">
      <t>ジョセイ</t>
    </rPh>
    <rPh sb="114" eb="116">
      <t>シエン</t>
    </rPh>
    <rPh sb="116" eb="118">
      <t>ナイヨウ</t>
    </rPh>
    <rPh sb="123" eb="126">
      <t>リヨウケン</t>
    </rPh>
    <rPh sb="127" eb="129">
      <t>ハッコウ</t>
    </rPh>
    <rPh sb="132" eb="133">
      <t>ゲツ</t>
    </rPh>
    <rPh sb="134" eb="135">
      <t>マイ</t>
    </rPh>
    <phoneticPr fontId="3"/>
  </si>
  <si>
    <t>市内循環バス特別乗車回数券交付事業</t>
    <rPh sb="0" eb="2">
      <t>シナイ</t>
    </rPh>
    <rPh sb="2" eb="4">
      <t>ジュンカン</t>
    </rPh>
    <rPh sb="6" eb="8">
      <t>トクベツ</t>
    </rPh>
    <rPh sb="8" eb="10">
      <t>ジョウシャ</t>
    </rPh>
    <rPh sb="10" eb="13">
      <t>カイスウケン</t>
    </rPh>
    <rPh sb="13" eb="15">
      <t>コウフ</t>
    </rPh>
    <rPh sb="15" eb="17">
      <t>ジギョウ</t>
    </rPh>
    <phoneticPr fontId="1"/>
  </si>
  <si>
    <t>満70歳以上のすべての市民を対象に、富士吉田市内循環バスの特別乗車回数券を交付。
■支援内容：乗車回数券1人　100枚（1セット20枚×5冊）</t>
    <rPh sb="0" eb="1">
      <t>マン</t>
    </rPh>
    <rPh sb="3" eb="4">
      <t>サイ</t>
    </rPh>
    <rPh sb="4" eb="6">
      <t>イジョウ</t>
    </rPh>
    <rPh sb="11" eb="13">
      <t>シミン</t>
    </rPh>
    <rPh sb="14" eb="16">
      <t>タイショウ</t>
    </rPh>
    <rPh sb="18" eb="23">
      <t>フジヨシダシ</t>
    </rPh>
    <rPh sb="23" eb="24">
      <t>ナイ</t>
    </rPh>
    <rPh sb="24" eb="26">
      <t>ジュンカン</t>
    </rPh>
    <rPh sb="29" eb="31">
      <t>トクベツ</t>
    </rPh>
    <rPh sb="31" eb="33">
      <t>ジョウシャ</t>
    </rPh>
    <rPh sb="33" eb="36">
      <t>カイスウケン</t>
    </rPh>
    <rPh sb="37" eb="39">
      <t>コウフ</t>
    </rPh>
    <rPh sb="47" eb="49">
      <t>ジョウシャ</t>
    </rPh>
    <rPh sb="49" eb="52">
      <t>カイスウケン</t>
    </rPh>
    <rPh sb="53" eb="54">
      <t>ニン</t>
    </rPh>
    <rPh sb="58" eb="59">
      <t>マイ</t>
    </rPh>
    <rPh sb="66" eb="67">
      <t>マイ</t>
    </rPh>
    <rPh sb="69" eb="70">
      <t>サツ</t>
    </rPh>
    <phoneticPr fontId="3"/>
  </si>
  <si>
    <t>在宅重度心身障害者（児）が通常の交通機関を利用することが困難なためにタクシーを利用する場合に、乗車料金の一部を助成する。①身体障害者手帳所持者のうち、等級が1級から3級の方が対象。視覚障害のみ4級から6級も対象。②療育手帳所持者のうち、障害の程度がAの方が対象。③精神障害者保健福祉手帳所持者のうち、1級・2級の方が対象。交付決定をした日の属する月から6カ月間は月3枚、それ以降は月2枚、最大30枚を交付。
自動車税・軽自動車税の減免を受けている方、施設入所をしている方を除く。</t>
    <rPh sb="47" eb="49">
      <t>ジョウシャ</t>
    </rPh>
    <rPh sb="49" eb="51">
      <t>リョウキン</t>
    </rPh>
    <rPh sb="52" eb="54">
      <t>イチブ</t>
    </rPh>
    <rPh sb="68" eb="71">
      <t>ショジシャ</t>
    </rPh>
    <rPh sb="75" eb="77">
      <t>トウキュウ</t>
    </rPh>
    <rPh sb="87" eb="89">
      <t>タイショウ</t>
    </rPh>
    <rPh sb="90" eb="92">
      <t>シカク</t>
    </rPh>
    <rPh sb="92" eb="94">
      <t>ショウガイ</t>
    </rPh>
    <rPh sb="97" eb="98">
      <t>キュウ</t>
    </rPh>
    <rPh sb="101" eb="102">
      <t>キュウ</t>
    </rPh>
    <rPh sb="103" eb="105">
      <t>タイショウ</t>
    </rPh>
    <rPh sb="111" eb="114">
      <t>ショジシャ</t>
    </rPh>
    <rPh sb="143" eb="146">
      <t>ショジシャ</t>
    </rPh>
    <rPh sb="158" eb="160">
      <t>タイショウ</t>
    </rPh>
    <rPh sb="194" eb="196">
      <t>サイダイ</t>
    </rPh>
    <rPh sb="198" eb="199">
      <t>マイ</t>
    </rPh>
    <rPh sb="204" eb="207">
      <t>ジドウシャ</t>
    </rPh>
    <rPh sb="207" eb="208">
      <t>ゼイ</t>
    </rPh>
    <rPh sb="209" eb="214">
      <t>ケイジドウシャゼイ</t>
    </rPh>
    <rPh sb="215" eb="217">
      <t>ゲンメン</t>
    </rPh>
    <rPh sb="218" eb="219">
      <t>ウ</t>
    </rPh>
    <rPh sb="223" eb="224">
      <t>カタ</t>
    </rPh>
    <rPh sb="225" eb="229">
      <t>シセツニュウショ</t>
    </rPh>
    <rPh sb="234" eb="235">
      <t>カタ</t>
    </rPh>
    <rPh sb="236" eb="237">
      <t>ノゾ</t>
    </rPh>
    <phoneticPr fontId="3"/>
  </si>
  <si>
    <t>福祉課
（障害担当）
0555-22-1111
（内線150）</t>
  </si>
  <si>
    <t>山梨市</t>
    <rPh sb="0" eb="3">
      <t>ヤマナシシ</t>
    </rPh>
    <phoneticPr fontId="1"/>
  </si>
  <si>
    <t>空き店舗活用促進事業</t>
    <rPh sb="0" eb="1">
      <t>ア</t>
    </rPh>
    <rPh sb="2" eb="4">
      <t>テンポ</t>
    </rPh>
    <rPh sb="4" eb="6">
      <t>カツヨウ</t>
    </rPh>
    <rPh sb="6" eb="8">
      <t>ソクシン</t>
    </rPh>
    <rPh sb="8" eb="10">
      <t>ジギョウ</t>
    </rPh>
    <phoneticPr fontId="3"/>
  </si>
  <si>
    <t>　商業の活性化や買い物弱者対策を目的として、空き店舗を利用して開業する際に生じる改修費用等の一部を補助するもの。</t>
    <rPh sb="1" eb="3">
      <t>ショウギョウ</t>
    </rPh>
    <rPh sb="4" eb="7">
      <t>カッセイカ</t>
    </rPh>
    <rPh sb="8" eb="9">
      <t>カ</t>
    </rPh>
    <rPh sb="10" eb="11">
      <t>モノ</t>
    </rPh>
    <rPh sb="11" eb="13">
      <t>ジャクシャ</t>
    </rPh>
    <rPh sb="13" eb="15">
      <t>タイサク</t>
    </rPh>
    <rPh sb="16" eb="18">
      <t>モクテキ</t>
    </rPh>
    <rPh sb="22" eb="23">
      <t>ア</t>
    </rPh>
    <rPh sb="24" eb="26">
      <t>テンポ</t>
    </rPh>
    <rPh sb="27" eb="29">
      <t>リヨウ</t>
    </rPh>
    <rPh sb="31" eb="33">
      <t>カイギョウ</t>
    </rPh>
    <rPh sb="35" eb="36">
      <t>サイ</t>
    </rPh>
    <rPh sb="37" eb="38">
      <t>ショウ</t>
    </rPh>
    <rPh sb="40" eb="42">
      <t>カイシュウ</t>
    </rPh>
    <rPh sb="42" eb="44">
      <t>ヒヨウ</t>
    </rPh>
    <rPh sb="44" eb="45">
      <t>トウ</t>
    </rPh>
    <rPh sb="46" eb="48">
      <t>イチブ</t>
    </rPh>
    <rPh sb="49" eb="51">
      <t>ホジョ</t>
    </rPh>
    <phoneticPr fontId="3"/>
  </si>
  <si>
    <t>商工労政課
商工労政担当
0553-22-1111
（内線2362）</t>
    <rPh sb="0" eb="5">
      <t>ショウコウロウセイカ</t>
    </rPh>
    <rPh sb="6" eb="12">
      <t>ショウコウロウセイタントウ</t>
    </rPh>
    <rPh sb="27" eb="29">
      <t>ナイセン</t>
    </rPh>
    <phoneticPr fontId="1"/>
  </si>
  <si>
    <t>タクシー利用料金補助制度</t>
    <rPh sb="4" eb="6">
      <t>リヨウ</t>
    </rPh>
    <rPh sb="6" eb="8">
      <t>リョウキン</t>
    </rPh>
    <rPh sb="8" eb="10">
      <t>ホジョ</t>
    </rPh>
    <rPh sb="10" eb="12">
      <t>セイド</t>
    </rPh>
    <phoneticPr fontId="3"/>
  </si>
  <si>
    <t>　身体障害者手帳1･2級､療育手帳Aを所持している方がタクシーを利用する場合､タクシー券（1枚660円×24枚：年間）を交付するもの。（自動車税・軽自動車税の減免を受けている方及び入院中・入所中の方を除く）。</t>
    <rPh sb="11" eb="12">
      <t>キュウ</t>
    </rPh>
    <rPh sb="43" eb="44">
      <t>ケン</t>
    </rPh>
    <rPh sb="46" eb="47">
      <t>マイ</t>
    </rPh>
    <rPh sb="50" eb="51">
      <t>エン</t>
    </rPh>
    <rPh sb="54" eb="55">
      <t>マイ</t>
    </rPh>
    <rPh sb="56" eb="58">
      <t>ネンカン</t>
    </rPh>
    <rPh sb="60" eb="62">
      <t>コウフ</t>
    </rPh>
    <rPh sb="68" eb="71">
      <t>ジドウシャ</t>
    </rPh>
    <rPh sb="71" eb="72">
      <t>ゼイ</t>
    </rPh>
    <rPh sb="73" eb="77">
      <t>ケイジドウシャ</t>
    </rPh>
    <rPh sb="77" eb="78">
      <t>ゼイ</t>
    </rPh>
    <rPh sb="79" eb="81">
      <t>ゲンメン</t>
    </rPh>
    <rPh sb="82" eb="83">
      <t>ウ</t>
    </rPh>
    <rPh sb="87" eb="88">
      <t>カタ</t>
    </rPh>
    <rPh sb="88" eb="89">
      <t>オヨ</t>
    </rPh>
    <rPh sb="90" eb="93">
      <t>ニュウインチュウ</t>
    </rPh>
    <rPh sb="94" eb="97">
      <t>ニュウショチュウ</t>
    </rPh>
    <rPh sb="98" eb="99">
      <t>カタ</t>
    </rPh>
    <rPh sb="100" eb="101">
      <t>ノゾ</t>
    </rPh>
    <phoneticPr fontId="3"/>
  </si>
  <si>
    <t>福祉課
障害福祉担当
0553-22-1111
(内線1137)</t>
    <rPh sb="0" eb="3">
      <t>フクシカ</t>
    </rPh>
    <rPh sb="4" eb="8">
      <t>ショウガイフクシ</t>
    </rPh>
    <rPh sb="8" eb="10">
      <t>タントウ</t>
    </rPh>
    <rPh sb="25" eb="27">
      <t>ナイセン</t>
    </rPh>
    <phoneticPr fontId="1"/>
  </si>
  <si>
    <t>山梨市配食サービス事業</t>
    <phoneticPr fontId="1"/>
  </si>
  <si>
    <t>　食の確保が困難な在宅の高齢者に配食サービスを行うことにより、地域における自立した生活を継続させることと安否確認を目的とする。対象者は、65歳以上の一人暮らし高齢者又は高齢者のみの世帯で、食の確保が困難である者。料金は1食当たり300円もしくは350円
交付金：地域支援事業交付金</t>
    <rPh sb="127" eb="130">
      <t>コウフキン</t>
    </rPh>
    <rPh sb="131" eb="137">
      <t>チイキシエンジギョウ</t>
    </rPh>
    <rPh sb="137" eb="140">
      <t>コウフキン</t>
    </rPh>
    <phoneticPr fontId="1"/>
  </si>
  <si>
    <t>高齢者・介護支援課
介護予防・支援担当
0553-22-1111
（内線1231）</t>
    <rPh sb="0" eb="3">
      <t>コウレイシャ</t>
    </rPh>
    <rPh sb="4" eb="9">
      <t>カイゴシエンカ</t>
    </rPh>
    <rPh sb="10" eb="14">
      <t>カイゴヨボウ</t>
    </rPh>
    <rPh sb="15" eb="17">
      <t>シエン</t>
    </rPh>
    <rPh sb="17" eb="19">
      <t>タントウ</t>
    </rPh>
    <rPh sb="34" eb="36">
      <t>ナイセン</t>
    </rPh>
    <phoneticPr fontId="1"/>
  </si>
  <si>
    <t>山梨市三富外出支援サービス事業</t>
    <rPh sb="0" eb="2">
      <t>ヤマナシ</t>
    </rPh>
    <rPh sb="2" eb="3">
      <t>シ</t>
    </rPh>
    <rPh sb="3" eb="5">
      <t>ミトミ</t>
    </rPh>
    <rPh sb="5" eb="7">
      <t>ガイシュツ</t>
    </rPh>
    <rPh sb="7" eb="9">
      <t>シエン</t>
    </rPh>
    <rPh sb="13" eb="15">
      <t>ジギョウ</t>
    </rPh>
    <phoneticPr fontId="1"/>
  </si>
  <si>
    <t>　山梨市三富地域に居住する高齢者等に対し、外出支援サービスを提供する。利用範囲は、自宅から施設等までとし、負担金は無料</t>
    <rPh sb="1" eb="4">
      <t>ヤマナシシ</t>
    </rPh>
    <rPh sb="4" eb="8">
      <t>ミトミチイキ</t>
    </rPh>
    <rPh sb="9" eb="11">
      <t>キョジュウ</t>
    </rPh>
    <rPh sb="13" eb="16">
      <t>コウレイシャ</t>
    </rPh>
    <rPh sb="16" eb="17">
      <t>ナド</t>
    </rPh>
    <rPh sb="18" eb="19">
      <t>タイ</t>
    </rPh>
    <rPh sb="21" eb="25">
      <t>ガイシュツシエン</t>
    </rPh>
    <rPh sb="30" eb="32">
      <t>テイキョウ</t>
    </rPh>
    <rPh sb="35" eb="39">
      <t>リヨウハンイ</t>
    </rPh>
    <rPh sb="41" eb="43">
      <t>ジタク</t>
    </rPh>
    <rPh sb="45" eb="48">
      <t>シセツトウ</t>
    </rPh>
    <rPh sb="53" eb="56">
      <t>フタンキン</t>
    </rPh>
    <rPh sb="57" eb="59">
      <t>ムリョウ</t>
    </rPh>
    <phoneticPr fontId="1"/>
  </si>
  <si>
    <t>交通機関の割引制度（市民バス運賃）</t>
    <rPh sb="0" eb="2">
      <t>コウツウ</t>
    </rPh>
    <rPh sb="2" eb="4">
      <t>キカン</t>
    </rPh>
    <rPh sb="5" eb="7">
      <t>ワリビキ</t>
    </rPh>
    <rPh sb="7" eb="9">
      <t>セイド</t>
    </rPh>
    <rPh sb="10" eb="12">
      <t>シミン</t>
    </rPh>
    <rPh sb="14" eb="16">
      <t>ウンチン</t>
    </rPh>
    <phoneticPr fontId="3"/>
  </si>
  <si>
    <t>　身体障害者手帳､療育手帳､精神障害者保健福祉手帳を所持している方が市民バスを利用する場合､運賃が半額になるもの。（同乗する介護者も対象…１人まで）</t>
    <rPh sb="35" eb="36">
      <t>ミン</t>
    </rPh>
    <rPh sb="49" eb="51">
      <t>ハンガク</t>
    </rPh>
    <rPh sb="70" eb="71">
      <t>ニン</t>
    </rPh>
    <phoneticPr fontId="3"/>
  </si>
  <si>
    <t>　65歳以上の高齢者の方及び障害者のある方（上記の手帳を所持）が市民バス定期券を購入する場合、割引になるもの。</t>
    <rPh sb="11" eb="12">
      <t>カタ</t>
    </rPh>
    <rPh sb="20" eb="21">
      <t>カタ</t>
    </rPh>
    <rPh sb="32" eb="34">
      <t>シミン</t>
    </rPh>
    <rPh sb="36" eb="39">
      <t>テイキケン</t>
    </rPh>
    <rPh sb="40" eb="42">
      <t>コウニュウ</t>
    </rPh>
    <rPh sb="44" eb="46">
      <t>バアイ</t>
    </rPh>
    <rPh sb="47" eb="49">
      <t>ワリビキ</t>
    </rPh>
    <phoneticPr fontId="3"/>
  </si>
  <si>
    <t>高齢者運転免許証自主返納支援事業</t>
    <rPh sb="0" eb="3">
      <t>コウレイシャ</t>
    </rPh>
    <rPh sb="3" eb="5">
      <t>ウンテン</t>
    </rPh>
    <rPh sb="5" eb="8">
      <t>メンキョショウ</t>
    </rPh>
    <rPh sb="8" eb="10">
      <t>ジシュ</t>
    </rPh>
    <rPh sb="10" eb="12">
      <t>ヘンノウ</t>
    </rPh>
    <rPh sb="12" eb="14">
      <t>シエン</t>
    </rPh>
    <rPh sb="14" eb="16">
      <t>ジギョウ</t>
    </rPh>
    <phoneticPr fontId="3"/>
  </si>
  <si>
    <t>　高齢者の交通事故防止に役立てるため、自主的に運転免許証を返納した65歳以上の方に市民バス乗車券（12,000円分）を１度に限り交付するもの。</t>
    <rPh sb="35" eb="36">
      <t>サイ</t>
    </rPh>
    <rPh sb="36" eb="38">
      <t>イジョウ</t>
    </rPh>
    <rPh sb="55" eb="56">
      <t>エン</t>
    </rPh>
    <rPh sb="56" eb="57">
      <t>ブン</t>
    </rPh>
    <rPh sb="60" eb="61">
      <t>ド</t>
    </rPh>
    <rPh sb="62" eb="63">
      <t>カギ</t>
    </rPh>
    <phoneticPr fontId="3"/>
  </si>
  <si>
    <t>韮崎市</t>
    <rPh sb="0" eb="3">
      <t>ニラサキシ</t>
    </rPh>
    <phoneticPr fontId="38"/>
  </si>
  <si>
    <t>在宅心身障害者タクシー利用料金助成事業</t>
    <rPh sb="0" eb="2">
      <t>ザイタク</t>
    </rPh>
    <rPh sb="2" eb="4">
      <t>シンシン</t>
    </rPh>
    <rPh sb="4" eb="7">
      <t>ショウガイシャ</t>
    </rPh>
    <rPh sb="11" eb="13">
      <t>リヨウ</t>
    </rPh>
    <rPh sb="13" eb="15">
      <t>リョウキン</t>
    </rPh>
    <rPh sb="15" eb="17">
      <t>ジョセイ</t>
    </rPh>
    <rPh sb="17" eb="19">
      <t>ジギョウ</t>
    </rPh>
    <phoneticPr fontId="38"/>
  </si>
  <si>
    <t>在宅の心身障害者等の行動範囲の拡大と社会参加の促進のため、タクシー券を交付している。（一枚660円）
身体障害者手帳１・2級、療育手帳Ａ…24枚
障害者手帳1・2級のうち、肢体及び視覚障害、腎臓（透析）…36枚</t>
    <rPh sb="43" eb="45">
      <t>イチマイ</t>
    </rPh>
    <rPh sb="48" eb="49">
      <t>エン</t>
    </rPh>
    <rPh sb="51" eb="53">
      <t>シンタイ</t>
    </rPh>
    <rPh sb="71" eb="72">
      <t>マイ</t>
    </rPh>
    <rPh sb="73" eb="76">
      <t>ショウガイシャ</t>
    </rPh>
    <rPh sb="76" eb="78">
      <t>テチョウ</t>
    </rPh>
    <rPh sb="81" eb="82">
      <t>キュウ</t>
    </rPh>
    <rPh sb="86" eb="88">
      <t>シタイ</t>
    </rPh>
    <rPh sb="88" eb="89">
      <t>オヨ</t>
    </rPh>
    <rPh sb="95" eb="97">
      <t>ジンゾウ</t>
    </rPh>
    <rPh sb="98" eb="100">
      <t>トウセキ</t>
    </rPh>
    <rPh sb="104" eb="105">
      <t>マイ</t>
    </rPh>
    <phoneticPr fontId="38"/>
  </si>
  <si>
    <t>福祉課障がい福祉担当
0551-22-1992</t>
    <rPh sb="0" eb="3">
      <t>フクシカ</t>
    </rPh>
    <rPh sb="3" eb="4">
      <t>ショウ</t>
    </rPh>
    <rPh sb="6" eb="8">
      <t>フクシ</t>
    </rPh>
    <rPh sb="8" eb="10">
      <t>タントウ</t>
    </rPh>
    <phoneticPr fontId="38"/>
  </si>
  <si>
    <t>高齢者タクシー利用助成事業</t>
    <rPh sb="0" eb="3">
      <t>コウレイシャ</t>
    </rPh>
    <rPh sb="7" eb="13">
      <t>リヨウジョセイジギョウ</t>
    </rPh>
    <phoneticPr fontId="38"/>
  </si>
  <si>
    <t>公共交通空白地帯に居住する高齢者（70歳以上）の移動手段の確保。
タクシー利用券（年間48枚）を交付し、実車料金から利用者負担（700円）を控除した額を助成する。</t>
    <rPh sb="0" eb="2">
      <t>コウキョウ</t>
    </rPh>
    <rPh sb="2" eb="4">
      <t>コウツウ</t>
    </rPh>
    <rPh sb="4" eb="6">
      <t>クウハク</t>
    </rPh>
    <rPh sb="6" eb="8">
      <t>チタイ</t>
    </rPh>
    <rPh sb="9" eb="11">
      <t>キョジュウ</t>
    </rPh>
    <rPh sb="13" eb="16">
      <t>コウレイシャ</t>
    </rPh>
    <rPh sb="19" eb="20">
      <t>サイ</t>
    </rPh>
    <rPh sb="20" eb="22">
      <t>イジョウ</t>
    </rPh>
    <rPh sb="24" eb="26">
      <t>イドウ</t>
    </rPh>
    <rPh sb="26" eb="28">
      <t>シュダン</t>
    </rPh>
    <rPh sb="29" eb="31">
      <t>カクホ</t>
    </rPh>
    <rPh sb="37" eb="40">
      <t>リヨウケン</t>
    </rPh>
    <rPh sb="41" eb="43">
      <t>ネンカン</t>
    </rPh>
    <rPh sb="45" eb="46">
      <t>マイ</t>
    </rPh>
    <rPh sb="48" eb="50">
      <t>コウフ</t>
    </rPh>
    <rPh sb="52" eb="54">
      <t>ジッシャ</t>
    </rPh>
    <rPh sb="54" eb="56">
      <t>リョウキン</t>
    </rPh>
    <rPh sb="58" eb="61">
      <t>リヨウシャ</t>
    </rPh>
    <rPh sb="61" eb="63">
      <t>フタン</t>
    </rPh>
    <rPh sb="67" eb="68">
      <t>エン</t>
    </rPh>
    <rPh sb="70" eb="72">
      <t>コウジョ</t>
    </rPh>
    <rPh sb="74" eb="75">
      <t>ガク</t>
    </rPh>
    <rPh sb="76" eb="78">
      <t>ジョセイ</t>
    </rPh>
    <phoneticPr fontId="38"/>
  </si>
  <si>
    <t>社会福祉協議会,</t>
    <phoneticPr fontId="3"/>
  </si>
  <si>
    <t>財務政策課政策調整担当
0551-45-9223</t>
    <rPh sb="0" eb="2">
      <t>ザイム</t>
    </rPh>
    <rPh sb="2" eb="4">
      <t>セイサク</t>
    </rPh>
    <rPh sb="4" eb="5">
      <t>カ</t>
    </rPh>
    <rPh sb="5" eb="7">
      <t>セイサク</t>
    </rPh>
    <rPh sb="7" eb="9">
      <t>チョウセイ</t>
    </rPh>
    <rPh sb="9" eb="11">
      <t>タントウ</t>
    </rPh>
    <phoneticPr fontId="38"/>
  </si>
  <si>
    <t>韮崎市</t>
    <rPh sb="0" eb="3">
      <t>ニラサキシ</t>
    </rPh>
    <phoneticPr fontId="1"/>
  </si>
  <si>
    <t>高齢者民営バス助成事業</t>
    <rPh sb="0" eb="3">
      <t>コウレイシャ</t>
    </rPh>
    <rPh sb="3" eb="5">
      <t>ミンエイ</t>
    </rPh>
    <rPh sb="7" eb="9">
      <t>ジョセイ</t>
    </rPh>
    <rPh sb="9" eb="11">
      <t>ジギョウ</t>
    </rPh>
    <phoneticPr fontId="1"/>
  </si>
  <si>
    <t>高齢者（65歳以上）を対象に民営バスの申請区間について、100円で利用できるように利用助成券の発行している。
また、定期券の購入助成（3,000円）</t>
    <rPh sb="0" eb="3">
      <t>コウレイシャ</t>
    </rPh>
    <rPh sb="6" eb="9">
      <t>サイイジョウ</t>
    </rPh>
    <rPh sb="11" eb="13">
      <t>タイショウ</t>
    </rPh>
    <rPh sb="14" eb="16">
      <t>ミンエイ</t>
    </rPh>
    <rPh sb="19" eb="21">
      <t>シンセイ</t>
    </rPh>
    <rPh sb="21" eb="23">
      <t>クカン</t>
    </rPh>
    <rPh sb="31" eb="32">
      <t>エン</t>
    </rPh>
    <rPh sb="33" eb="35">
      <t>リヨウ</t>
    </rPh>
    <rPh sb="41" eb="43">
      <t>リヨウ</t>
    </rPh>
    <rPh sb="43" eb="46">
      <t>ジョセイケン</t>
    </rPh>
    <rPh sb="47" eb="49">
      <t>ハッコウ</t>
    </rPh>
    <rPh sb="58" eb="61">
      <t>テイキケン</t>
    </rPh>
    <rPh sb="62" eb="64">
      <t>コウニュウ</t>
    </rPh>
    <rPh sb="64" eb="66">
      <t>ジョセイ</t>
    </rPh>
    <rPh sb="72" eb="73">
      <t>エン</t>
    </rPh>
    <phoneticPr fontId="1"/>
  </si>
  <si>
    <t>南アルプス市</t>
    <rPh sb="0" eb="1">
      <t>ミナミ</t>
    </rPh>
    <rPh sb="5" eb="6">
      <t>シ</t>
    </rPh>
    <phoneticPr fontId="1"/>
  </si>
  <si>
    <t>コミュニティバス６路線の運行</t>
    <rPh sb="9" eb="11">
      <t>ロセン</t>
    </rPh>
    <rPh sb="12" eb="14">
      <t>ウンコウ</t>
    </rPh>
    <phoneticPr fontId="1"/>
  </si>
  <si>
    <t>山梨交通株式会社</t>
    <rPh sb="0" eb="2">
      <t>ヤマナシ</t>
    </rPh>
    <rPh sb="2" eb="4">
      <t>コウツウ</t>
    </rPh>
    <rPh sb="4" eb="6">
      <t>カブシキ</t>
    </rPh>
    <rPh sb="6" eb="8">
      <t>カイシャ</t>
    </rPh>
    <phoneticPr fontId="1"/>
  </si>
  <si>
    <t>055-282-6493</t>
    <phoneticPr fontId="1"/>
  </si>
  <si>
    <t>高齢者タクシー利用助成事業</t>
    <rPh sb="0" eb="3">
      <t>コウレイシャ</t>
    </rPh>
    <rPh sb="7" eb="9">
      <t>リヨウ</t>
    </rPh>
    <rPh sb="9" eb="11">
      <t>ジョセイ</t>
    </rPh>
    <rPh sb="11" eb="13">
      <t>ジギョウ</t>
    </rPh>
    <phoneticPr fontId="1"/>
  </si>
  <si>
    <t>高齢者へのタクシー券の補助</t>
    <rPh sb="0" eb="3">
      <t>コウレイシャ</t>
    </rPh>
    <rPh sb="9" eb="10">
      <t>ケン</t>
    </rPh>
    <rPh sb="11" eb="13">
      <t>ホジョ</t>
    </rPh>
    <phoneticPr fontId="1"/>
  </si>
  <si>
    <t>市内交通事業者</t>
    <rPh sb="0" eb="2">
      <t>シナイ</t>
    </rPh>
    <rPh sb="2" eb="4">
      <t>コウツウ</t>
    </rPh>
    <rPh sb="4" eb="7">
      <t>ジギョウシャ</t>
    </rPh>
    <phoneticPr fontId="1"/>
  </si>
  <si>
    <t>北杜市</t>
    <rPh sb="0" eb="3">
      <t>ホクトシ</t>
    </rPh>
    <phoneticPr fontId="3"/>
  </si>
  <si>
    <t>タクシー利用料金助成金</t>
    <rPh sb="4" eb="8">
      <t>リヨウリョウキン</t>
    </rPh>
    <rPh sb="8" eb="11">
      <t>ジョセイキン</t>
    </rPh>
    <phoneticPr fontId="3"/>
  </si>
  <si>
    <t>福祉保健部（福祉事務所） 福祉課
TEL　0551-42-1334</t>
    <phoneticPr fontId="3"/>
  </si>
  <si>
    <t>市民バス運行事業</t>
    <rPh sb="0" eb="2">
      <t>シミン</t>
    </rPh>
    <rPh sb="4" eb="6">
      <t>ウンコウ</t>
    </rPh>
    <rPh sb="6" eb="8">
      <t>ジギョウ</t>
    </rPh>
    <phoneticPr fontId="3"/>
  </si>
  <si>
    <t>高齢者などの交通不便者の通院・買い物の移動手段として市民バス（通院・買い物便、デマンドバス）を運行
65歳以上の運転免許証自主返納者等、75歳以上の方は幹線定期券の減免あり</t>
    <rPh sb="0" eb="3">
      <t>コウレイシャ</t>
    </rPh>
    <rPh sb="6" eb="11">
      <t>コウツウフベンシャ</t>
    </rPh>
    <rPh sb="12" eb="14">
      <t>ツウイン</t>
    </rPh>
    <rPh sb="15" eb="16">
      <t>カ</t>
    </rPh>
    <rPh sb="17" eb="18">
      <t>モノ</t>
    </rPh>
    <rPh sb="19" eb="23">
      <t>イドウシュダン</t>
    </rPh>
    <rPh sb="26" eb="28">
      <t>シミン</t>
    </rPh>
    <rPh sb="31" eb="33">
      <t>ツウイン</t>
    </rPh>
    <rPh sb="34" eb="35">
      <t>カ</t>
    </rPh>
    <rPh sb="36" eb="38">
      <t>モノビン</t>
    </rPh>
    <rPh sb="47" eb="49">
      <t>ウンコウ</t>
    </rPh>
    <rPh sb="52" eb="55">
      <t>サイイジョウ</t>
    </rPh>
    <rPh sb="56" eb="60">
      <t>ウンテンメンキョ</t>
    </rPh>
    <rPh sb="60" eb="61">
      <t>ショウ</t>
    </rPh>
    <rPh sb="61" eb="66">
      <t>ジシュヘンノウシャ</t>
    </rPh>
    <rPh sb="66" eb="67">
      <t>トウ</t>
    </rPh>
    <rPh sb="70" eb="73">
      <t>サイイジョウ</t>
    </rPh>
    <rPh sb="74" eb="75">
      <t>カタ</t>
    </rPh>
    <rPh sb="76" eb="81">
      <t>カンセンテイキケン</t>
    </rPh>
    <rPh sb="82" eb="84">
      <t>ゲンメン</t>
    </rPh>
    <phoneticPr fontId="3"/>
  </si>
  <si>
    <t>企画課企画担当
TEL　0551-42-1321</t>
    <rPh sb="0" eb="3">
      <t>キカクカ</t>
    </rPh>
    <rPh sb="3" eb="7">
      <t>キカクタントウ</t>
    </rPh>
    <phoneticPr fontId="3"/>
  </si>
  <si>
    <t>甲斐市</t>
    <rPh sb="0" eb="3">
      <t>カイシ</t>
    </rPh>
    <phoneticPr fontId="1"/>
  </si>
  <si>
    <t>甲斐市高齢者福祉タクシー・バス利用料金助成事業</t>
    <phoneticPr fontId="1"/>
  </si>
  <si>
    <t>高齢者の社会活動を広め自立を支援するため、タクシー利用券又はバス利用券を交付する。
対象者：市内在住で75歳以上の高齢者のみ世帯、世帯全員が住民税非課税で、世帯のどなたも自動車等を所有せず、自ら運転をしない人。
助成内容：　タクシー利用券の場合、初乗り料金分の券を月2枚
　　　　　　　　バス利用券の場合、1,460円分の券を月1冊
　　　　　　　　両方の場合、それぞれの半分を交付</t>
    <phoneticPr fontId="1"/>
  </si>
  <si>
    <t>長寿推進課
055-278-1693</t>
    <rPh sb="0" eb="4">
      <t>チョウジュスイシン</t>
    </rPh>
    <rPh sb="4" eb="5">
      <t>カ</t>
    </rPh>
    <phoneticPr fontId="3"/>
  </si>
  <si>
    <t>甲斐市民バス運行事業
（運賃割引制度あり）</t>
    <rPh sb="6" eb="8">
      <t>ウンコウ</t>
    </rPh>
    <rPh sb="8" eb="10">
      <t>ジギョウ</t>
    </rPh>
    <rPh sb="16" eb="18">
      <t>セイド</t>
    </rPh>
    <phoneticPr fontId="3"/>
  </si>
  <si>
    <t>公共交通の空白地帯や不便地帯の解消、高齢者などの交通弱者の移動手段確保等を目的に甲斐市民バスを運行。
★障がいのある方及び運転免許証自主返納者は、通常運賃（定期券及び回数券を含む）の半額で乗車できる。
★高齢者福祉バス利用券が使用可能。</t>
    <rPh sb="102" eb="104">
      <t>コウレイ</t>
    </rPh>
    <rPh sb="104" eb="105">
      <t>シャ</t>
    </rPh>
    <rPh sb="105" eb="107">
      <t>フクシ</t>
    </rPh>
    <rPh sb="109" eb="111">
      <t>リヨウ</t>
    </rPh>
    <rPh sb="111" eb="112">
      <t>ケン</t>
    </rPh>
    <rPh sb="113" eb="115">
      <t>シヨウ</t>
    </rPh>
    <rPh sb="115" eb="117">
      <t>カノウ</t>
    </rPh>
    <phoneticPr fontId="3"/>
  </si>
  <si>
    <t>総合戦略部経営戦略課経営企画係
055-278-1678</t>
    <rPh sb="0" eb="2">
      <t>ソウゴウ</t>
    </rPh>
    <rPh sb="2" eb="4">
      <t>センリャク</t>
    </rPh>
    <rPh sb="4" eb="5">
      <t>ブ</t>
    </rPh>
    <rPh sb="10" eb="15">
      <t>ケイエイキカクカカリ</t>
    </rPh>
    <phoneticPr fontId="3"/>
  </si>
  <si>
    <t>甲斐市福祉タクシー利用料金助成事業</t>
    <rPh sb="0" eb="3">
      <t>カイシ</t>
    </rPh>
    <rPh sb="3" eb="5">
      <t>フクシ</t>
    </rPh>
    <rPh sb="9" eb="11">
      <t>リヨウ</t>
    </rPh>
    <rPh sb="11" eb="13">
      <t>リョウキン</t>
    </rPh>
    <rPh sb="13" eb="15">
      <t>ジョセイ</t>
    </rPh>
    <rPh sb="15" eb="17">
      <t>ジギョウ</t>
    </rPh>
    <phoneticPr fontId="1"/>
  </si>
  <si>
    <t>在宅の重度心身障がい者（児）等の社会活動への参加を促進するため、タクシーを利用する場合に料金の一部を助成する。
●助成内容：タクシー助成券（1枚630円/回）を月4枚、年48枚を上限に交付。</t>
    <rPh sb="0" eb="2">
      <t>ザイタク</t>
    </rPh>
    <rPh sb="3" eb="8">
      <t>ジュウドシンシンショウ</t>
    </rPh>
    <rPh sb="12" eb="13">
      <t>ジ</t>
    </rPh>
    <rPh sb="14" eb="15">
      <t>トウ</t>
    </rPh>
    <rPh sb="16" eb="18">
      <t>シャカイ</t>
    </rPh>
    <rPh sb="18" eb="20">
      <t>カツドウ</t>
    </rPh>
    <rPh sb="22" eb="24">
      <t>サンカ</t>
    </rPh>
    <rPh sb="25" eb="27">
      <t>ソクシン</t>
    </rPh>
    <rPh sb="37" eb="39">
      <t>リヨウ</t>
    </rPh>
    <rPh sb="41" eb="43">
      <t>バアイ</t>
    </rPh>
    <rPh sb="44" eb="46">
      <t>リョウキン</t>
    </rPh>
    <rPh sb="47" eb="49">
      <t>イチブ</t>
    </rPh>
    <rPh sb="50" eb="52">
      <t>ジョセイ</t>
    </rPh>
    <rPh sb="57" eb="59">
      <t>ジョセイ</t>
    </rPh>
    <rPh sb="59" eb="61">
      <t>ナイヨウ</t>
    </rPh>
    <rPh sb="66" eb="68">
      <t>ジョセイ</t>
    </rPh>
    <rPh sb="68" eb="69">
      <t>ケン</t>
    </rPh>
    <rPh sb="71" eb="72">
      <t>マイ</t>
    </rPh>
    <rPh sb="75" eb="76">
      <t>エン</t>
    </rPh>
    <rPh sb="77" eb="78">
      <t>カイ</t>
    </rPh>
    <rPh sb="80" eb="81">
      <t>ツキ</t>
    </rPh>
    <rPh sb="82" eb="83">
      <t>マイ</t>
    </rPh>
    <rPh sb="84" eb="85">
      <t>ネン</t>
    </rPh>
    <rPh sb="87" eb="88">
      <t>マイ</t>
    </rPh>
    <rPh sb="89" eb="91">
      <t>ジョウゲン</t>
    </rPh>
    <rPh sb="92" eb="94">
      <t>コウフ</t>
    </rPh>
    <phoneticPr fontId="1"/>
  </si>
  <si>
    <t>障がい者支援課
生活支援係
055-267-7287</t>
    <rPh sb="0" eb="1">
      <t>ショウ</t>
    </rPh>
    <rPh sb="3" eb="7">
      <t>シャシエンカ</t>
    </rPh>
    <rPh sb="8" eb="10">
      <t>セイカツ</t>
    </rPh>
    <rPh sb="10" eb="12">
      <t>シエン</t>
    </rPh>
    <rPh sb="12" eb="13">
      <t>カカリ</t>
    </rPh>
    <phoneticPr fontId="1"/>
  </si>
  <si>
    <t>上野原市</t>
    <rPh sb="0" eb="4">
      <t>ウエノハラシ</t>
    </rPh>
    <phoneticPr fontId="14"/>
  </si>
  <si>
    <t>上野原デマンドタクシー運行事業</t>
  </si>
  <si>
    <t>法定協議会である上野原市地域公共交通活性化協議会により、市内タクシー事業者等へ業務委託し、タクシー車両に乗り合うデマンドタクシーを運行している。停留所は市内約350箇所設け、自宅付近で乗降することができる。</t>
  </si>
  <si>
    <t>市民部生活環境課
生活環境担当
0554-62-3114</t>
    <rPh sb="0" eb="3">
      <t>シミンブ</t>
    </rPh>
    <rPh sb="3" eb="5">
      <t>セイカツ</t>
    </rPh>
    <rPh sb="5" eb="8">
      <t>カンキョウカ</t>
    </rPh>
    <rPh sb="9" eb="11">
      <t>セイカツ</t>
    </rPh>
    <rPh sb="11" eb="13">
      <t>カンキョウ</t>
    </rPh>
    <rPh sb="13" eb="15">
      <t>タントウ</t>
    </rPh>
    <phoneticPr fontId="15"/>
  </si>
  <si>
    <t>高齢者運転免許証返納支援事業</t>
  </si>
  <si>
    <t>当市の住民基本台帳に記録されている65歳以上の高齢者のうち、平成31年4月1日以降に自らが所有する運転免許証を自主返納したものに対し、バス・タクシー共通利用券を発行する。</t>
  </si>
  <si>
    <t>甲州市</t>
    <rPh sb="0" eb="3">
      <t>コウシュウシ</t>
    </rPh>
    <phoneticPr fontId="1"/>
  </si>
  <si>
    <t>甲州市商店街空き店舗対策事業</t>
  </si>
  <si>
    <t>空き店舗を活用する際の初期費用としての改修費補助（上限50万円）、家賃補助（12ヶ月で上限60万円）を行うことで、商店街等への出店を後押しし、近隣で買い物ができる場を確保する。</t>
    <phoneticPr fontId="1"/>
  </si>
  <si>
    <t>観光商工課　商工振興担当
0553-32-5091</t>
    <rPh sb="6" eb="12">
      <t>ショウコウシンコウタントウ</t>
    </rPh>
    <phoneticPr fontId="1"/>
  </si>
  <si>
    <t>甲州市外出応援サポート事業</t>
    <rPh sb="0" eb="3">
      <t>コウシュウシ</t>
    </rPh>
    <rPh sb="3" eb="5">
      <t>ガイシュツ</t>
    </rPh>
    <rPh sb="5" eb="7">
      <t>オウエン</t>
    </rPh>
    <rPh sb="11" eb="13">
      <t>ジギョウ</t>
    </rPh>
    <phoneticPr fontId="1"/>
  </si>
  <si>
    <t>タクシー代の一部を助成</t>
    <rPh sb="4" eb="5">
      <t>ダイ</t>
    </rPh>
    <rPh sb="6" eb="8">
      <t>イチブ</t>
    </rPh>
    <rPh sb="9" eb="11">
      <t>ジョセイ</t>
    </rPh>
    <phoneticPr fontId="1"/>
  </si>
  <si>
    <t>閉じこもりがちな高齢者の方へ、介護予防のための外出支援サービスとして年間２４枚を上限に利用券を交付する。１枚あたり７４０円分で月に２枚交付。
【対象者：すべてに該当】①総合事業対象者又は要支援・要介護認定者で６５歳以上の在宅高齢者②心身の障害、傷病等により一般の公共機関の利用が困難で、週に１回以上外出することのない閉じこもりがちな高齢者の方③市民税非課税世帯の方</t>
    <rPh sb="0" eb="1">
      <t>ト</t>
    </rPh>
    <rPh sb="8" eb="11">
      <t>コウレイシャ</t>
    </rPh>
    <rPh sb="12" eb="13">
      <t>カタ</t>
    </rPh>
    <rPh sb="15" eb="19">
      <t>カイゴヨボウ</t>
    </rPh>
    <rPh sb="23" eb="25">
      <t>ガイシュツ</t>
    </rPh>
    <rPh sb="25" eb="27">
      <t>シエン</t>
    </rPh>
    <rPh sb="34" eb="36">
      <t>ネンカン</t>
    </rPh>
    <rPh sb="38" eb="39">
      <t>マイ</t>
    </rPh>
    <rPh sb="40" eb="42">
      <t>ジョウゲン</t>
    </rPh>
    <rPh sb="43" eb="46">
      <t>リヨウケン</t>
    </rPh>
    <rPh sb="47" eb="49">
      <t>コウフ</t>
    </rPh>
    <rPh sb="53" eb="54">
      <t>マイ</t>
    </rPh>
    <rPh sb="60" eb="61">
      <t>エン</t>
    </rPh>
    <rPh sb="61" eb="62">
      <t>ブン</t>
    </rPh>
    <rPh sb="63" eb="64">
      <t>ツキ</t>
    </rPh>
    <rPh sb="66" eb="67">
      <t>マイ</t>
    </rPh>
    <rPh sb="67" eb="69">
      <t>コウフ</t>
    </rPh>
    <rPh sb="72" eb="75">
      <t>タイショウシャ</t>
    </rPh>
    <rPh sb="80" eb="82">
      <t>ガイトウ</t>
    </rPh>
    <rPh sb="84" eb="86">
      <t>ソウゴウ</t>
    </rPh>
    <rPh sb="86" eb="91">
      <t>ジギョウタイショウシャ</t>
    </rPh>
    <rPh sb="91" eb="92">
      <t>マタ</t>
    </rPh>
    <rPh sb="93" eb="96">
      <t>ヨウシエン</t>
    </rPh>
    <rPh sb="97" eb="100">
      <t>ヨウカイゴ</t>
    </rPh>
    <rPh sb="100" eb="103">
      <t>ニンテイシャ</t>
    </rPh>
    <rPh sb="106" eb="107">
      <t>サイ</t>
    </rPh>
    <rPh sb="107" eb="109">
      <t>イジョウ</t>
    </rPh>
    <rPh sb="110" eb="112">
      <t>ザイタク</t>
    </rPh>
    <rPh sb="112" eb="114">
      <t>コウレイ</t>
    </rPh>
    <rPh sb="114" eb="115">
      <t>シャ</t>
    </rPh>
    <rPh sb="116" eb="118">
      <t>シンシン</t>
    </rPh>
    <rPh sb="119" eb="121">
      <t>ショウガイ</t>
    </rPh>
    <rPh sb="122" eb="125">
      <t>ショウビョウトウ</t>
    </rPh>
    <rPh sb="128" eb="130">
      <t>イッパン</t>
    </rPh>
    <rPh sb="131" eb="135">
      <t>コウキョウキカン</t>
    </rPh>
    <rPh sb="136" eb="138">
      <t>リヨウ</t>
    </rPh>
    <rPh sb="139" eb="141">
      <t>コンナン</t>
    </rPh>
    <rPh sb="143" eb="144">
      <t>シュウ</t>
    </rPh>
    <rPh sb="146" eb="147">
      <t>カイ</t>
    </rPh>
    <rPh sb="147" eb="149">
      <t>イジョウ</t>
    </rPh>
    <rPh sb="149" eb="151">
      <t>ガイシュツ</t>
    </rPh>
    <rPh sb="158" eb="159">
      <t>ト</t>
    </rPh>
    <rPh sb="166" eb="169">
      <t>コウレイシャ</t>
    </rPh>
    <rPh sb="170" eb="171">
      <t>カタ</t>
    </rPh>
    <rPh sb="172" eb="175">
      <t>シミンゼイ</t>
    </rPh>
    <rPh sb="175" eb="178">
      <t>ヒカゼイ</t>
    </rPh>
    <rPh sb="178" eb="180">
      <t>セタイ</t>
    </rPh>
    <rPh sb="181" eb="182">
      <t>カタ</t>
    </rPh>
    <phoneticPr fontId="1"/>
  </si>
  <si>
    <t>介護支援課　高齢者支援担当
0553-34-5434</t>
    <rPh sb="0" eb="5">
      <t>カイゴシエンカ</t>
    </rPh>
    <phoneticPr fontId="1"/>
  </si>
  <si>
    <t>甲州市配食サービス事業</t>
    <rPh sb="0" eb="3">
      <t>コウシュウシ</t>
    </rPh>
    <rPh sb="3" eb="5">
      <t>ハイショク</t>
    </rPh>
    <rPh sb="9" eb="11">
      <t>ジギョウ</t>
    </rPh>
    <phoneticPr fontId="1"/>
  </si>
  <si>
    <t>在宅で生活している食事の支度等が困難な高齢者に対し、定期的に昼食を配達し、安否確認を実施する。一食あたり５３０円のうち半額の２６５円を市が補助する。
【対象者：②と③はいずれかに該当】①総合事業対象者又は要支援・要介護認定者②一人暮らし又は高齢者のみの世帯の方で、低栄養のリスクがある方③一人暮らし又は高齢者のみの世帯の方で、買い物や調理が困難で定期的な安否確認が必要となる方。</t>
    <rPh sb="47" eb="49">
      <t>イッショク</t>
    </rPh>
    <rPh sb="55" eb="56">
      <t>エン</t>
    </rPh>
    <rPh sb="59" eb="61">
      <t>ハンガク</t>
    </rPh>
    <rPh sb="65" eb="66">
      <t>エン</t>
    </rPh>
    <rPh sb="67" eb="68">
      <t>シ</t>
    </rPh>
    <rPh sb="69" eb="71">
      <t>ホジョ</t>
    </rPh>
    <rPh sb="76" eb="79">
      <t>タイショウシャ</t>
    </rPh>
    <rPh sb="89" eb="91">
      <t>ガイトウ</t>
    </rPh>
    <rPh sb="93" eb="97">
      <t>ソウゴウジギョウ</t>
    </rPh>
    <rPh sb="97" eb="99">
      <t>タイショウ</t>
    </rPh>
    <rPh sb="99" eb="100">
      <t>シャ</t>
    </rPh>
    <rPh sb="100" eb="101">
      <t>マタ</t>
    </rPh>
    <rPh sb="102" eb="105">
      <t>ヨウシエン</t>
    </rPh>
    <rPh sb="106" eb="109">
      <t>ヨウカイゴ</t>
    </rPh>
    <rPh sb="109" eb="112">
      <t>ニンテイシャ</t>
    </rPh>
    <rPh sb="113" eb="116">
      <t>ヒトリグ</t>
    </rPh>
    <rPh sb="118" eb="119">
      <t>マタ</t>
    </rPh>
    <rPh sb="120" eb="123">
      <t>コウレイシャ</t>
    </rPh>
    <rPh sb="126" eb="128">
      <t>セタイ</t>
    </rPh>
    <rPh sb="129" eb="130">
      <t>カタ</t>
    </rPh>
    <rPh sb="132" eb="135">
      <t>テイエイヨウ</t>
    </rPh>
    <rPh sb="142" eb="143">
      <t>カタ</t>
    </rPh>
    <rPh sb="144" eb="147">
      <t>ヒトリグ</t>
    </rPh>
    <rPh sb="149" eb="150">
      <t>マタ</t>
    </rPh>
    <rPh sb="151" eb="153">
      <t>コウレイ</t>
    </rPh>
    <rPh sb="153" eb="154">
      <t>シャ</t>
    </rPh>
    <rPh sb="157" eb="159">
      <t>セタイ</t>
    </rPh>
    <rPh sb="160" eb="161">
      <t>カタ</t>
    </rPh>
    <rPh sb="163" eb="164">
      <t>カ</t>
    </rPh>
    <rPh sb="165" eb="166">
      <t>モノ</t>
    </rPh>
    <rPh sb="167" eb="169">
      <t>チョウリ</t>
    </rPh>
    <rPh sb="170" eb="172">
      <t>コンナン</t>
    </rPh>
    <rPh sb="173" eb="176">
      <t>テイキテキ</t>
    </rPh>
    <rPh sb="177" eb="179">
      <t>アンピ</t>
    </rPh>
    <rPh sb="179" eb="181">
      <t>カクニン</t>
    </rPh>
    <rPh sb="182" eb="184">
      <t>ヒツヨウ</t>
    </rPh>
    <rPh sb="187" eb="188">
      <t>カタ</t>
    </rPh>
    <phoneticPr fontId="1"/>
  </si>
  <si>
    <t>介護支援課　高齢者支援担当
0553-34-5434</t>
    <rPh sb="0" eb="5">
      <t>カイゴシエンカ</t>
    </rPh>
    <rPh sb="6" eb="9">
      <t>コウレイシャ</t>
    </rPh>
    <rPh sb="9" eb="11">
      <t>シエン</t>
    </rPh>
    <rPh sb="11" eb="13">
      <t>タントウ</t>
    </rPh>
    <phoneticPr fontId="1"/>
  </si>
  <si>
    <t>デマンドバス事業</t>
    <rPh sb="6" eb="8">
      <t>ジギョウ</t>
    </rPh>
    <phoneticPr fontId="3"/>
  </si>
  <si>
    <t>甲州市民が対象の区域運行バス。予約状況に応じて運行する。（要登録）運転が困難な市民の交通手段となる。</t>
    <rPh sb="0" eb="4">
      <t>コウシュウシミン</t>
    </rPh>
    <rPh sb="5" eb="7">
      <t>タイショウ</t>
    </rPh>
    <rPh sb="8" eb="12">
      <t>クイキウンコウ</t>
    </rPh>
    <rPh sb="15" eb="19">
      <t>ヨヤクジョウキョウ</t>
    </rPh>
    <rPh sb="20" eb="21">
      <t>オウ</t>
    </rPh>
    <rPh sb="23" eb="25">
      <t>ウンコウ</t>
    </rPh>
    <rPh sb="29" eb="32">
      <t>ヨウトウロク</t>
    </rPh>
    <rPh sb="33" eb="35">
      <t>ウンテン</t>
    </rPh>
    <rPh sb="36" eb="38">
      <t>コンナン</t>
    </rPh>
    <rPh sb="39" eb="41">
      <t>シミン</t>
    </rPh>
    <rPh sb="42" eb="46">
      <t>コウツウシュダン</t>
    </rPh>
    <phoneticPr fontId="3"/>
  </si>
  <si>
    <t>甲州市地域公共交通会議が甲州市タクシー協議会に委託して実施</t>
    <rPh sb="0" eb="3">
      <t>コウシュウシ</t>
    </rPh>
    <rPh sb="3" eb="5">
      <t>チイキ</t>
    </rPh>
    <rPh sb="5" eb="7">
      <t>コウキョウ</t>
    </rPh>
    <rPh sb="7" eb="9">
      <t>コウツウ</t>
    </rPh>
    <rPh sb="9" eb="11">
      <t>カイギ</t>
    </rPh>
    <rPh sb="12" eb="15">
      <t>コウシュウシ</t>
    </rPh>
    <rPh sb="19" eb="22">
      <t>キョウギカイ</t>
    </rPh>
    <rPh sb="23" eb="25">
      <t>イタク</t>
    </rPh>
    <rPh sb="27" eb="29">
      <t>ジッシ</t>
    </rPh>
    <phoneticPr fontId="1"/>
  </si>
  <si>
    <t>市民課　市民協働推進担当
0553-32-5068</t>
    <rPh sb="0" eb="3">
      <t>シミンカ</t>
    </rPh>
    <rPh sb="4" eb="6">
      <t>シミン</t>
    </rPh>
    <rPh sb="6" eb="8">
      <t>キョウドウ</t>
    </rPh>
    <rPh sb="8" eb="10">
      <t>スイシン</t>
    </rPh>
    <rPh sb="10" eb="12">
      <t>タントウ</t>
    </rPh>
    <phoneticPr fontId="3"/>
  </si>
  <si>
    <t>運転免許自主返納支援事業</t>
    <rPh sb="0" eb="4">
      <t>ウンテンメンキョ</t>
    </rPh>
    <rPh sb="4" eb="8">
      <t>ジシュヘンノウ</t>
    </rPh>
    <rPh sb="8" eb="12">
      <t>シエンジギョウ</t>
    </rPh>
    <phoneticPr fontId="3"/>
  </si>
  <si>
    <t>運転免許証の自主返納をした、満65歳以上の市民に対して、市民バスまたはデマンドバスの回数券60回分を交付する。（要申請）
運転が困難な市民の交通手段となる。</t>
    <rPh sb="0" eb="5">
      <t>ウンテンメンキョショウ</t>
    </rPh>
    <rPh sb="6" eb="10">
      <t>ジシュヘンノウ</t>
    </rPh>
    <rPh sb="14" eb="15">
      <t>マン</t>
    </rPh>
    <rPh sb="17" eb="18">
      <t>サイ</t>
    </rPh>
    <rPh sb="18" eb="20">
      <t>イジョウ</t>
    </rPh>
    <rPh sb="21" eb="23">
      <t>シミン</t>
    </rPh>
    <rPh sb="24" eb="25">
      <t>タイ</t>
    </rPh>
    <rPh sb="28" eb="30">
      <t>シミン</t>
    </rPh>
    <rPh sb="42" eb="45">
      <t>カイスウケン</t>
    </rPh>
    <rPh sb="47" eb="49">
      <t>カイブン</t>
    </rPh>
    <rPh sb="50" eb="52">
      <t>コウフ</t>
    </rPh>
    <rPh sb="56" eb="57">
      <t>ヨウ</t>
    </rPh>
    <rPh sb="57" eb="59">
      <t>シンセイ</t>
    </rPh>
    <rPh sb="61" eb="63">
      <t>ウンテン</t>
    </rPh>
    <rPh sb="64" eb="66">
      <t>コンナン</t>
    </rPh>
    <rPh sb="67" eb="69">
      <t>シミン</t>
    </rPh>
    <rPh sb="70" eb="72">
      <t>コウツウ</t>
    </rPh>
    <rPh sb="72" eb="74">
      <t>シュダン</t>
    </rPh>
    <phoneticPr fontId="3"/>
  </si>
  <si>
    <t>市民バスの割引事業</t>
    <rPh sb="0" eb="2">
      <t>シミン</t>
    </rPh>
    <rPh sb="5" eb="9">
      <t>ワリビキジギョウ</t>
    </rPh>
    <phoneticPr fontId="3"/>
  </si>
  <si>
    <t>フリーパス購入者への割引で、年齢により金額が変わる。
（例：半年券、70歳以上2,500円、60～69歳5,000円、59歳以下10,000円。1年券は前述料金の倍額。）
運転が困難な市民の交通手段となる。</t>
    <rPh sb="5" eb="8">
      <t>コウニュウシャ</t>
    </rPh>
    <rPh sb="10" eb="12">
      <t>ワリビキ</t>
    </rPh>
    <rPh sb="14" eb="16">
      <t>ネンレイ</t>
    </rPh>
    <rPh sb="19" eb="21">
      <t>キンガク</t>
    </rPh>
    <rPh sb="22" eb="23">
      <t>カ</t>
    </rPh>
    <rPh sb="28" eb="29">
      <t>レイ</t>
    </rPh>
    <rPh sb="30" eb="33">
      <t>ハントシケン</t>
    </rPh>
    <rPh sb="36" eb="39">
      <t>サイイジョウ</t>
    </rPh>
    <rPh sb="44" eb="45">
      <t>エン</t>
    </rPh>
    <rPh sb="51" eb="52">
      <t>サイ</t>
    </rPh>
    <rPh sb="57" eb="58">
      <t>エン</t>
    </rPh>
    <rPh sb="61" eb="64">
      <t>サイイカ</t>
    </rPh>
    <rPh sb="70" eb="71">
      <t>エン</t>
    </rPh>
    <rPh sb="73" eb="75">
      <t>ネンケン</t>
    </rPh>
    <rPh sb="81" eb="83">
      <t>バイガク</t>
    </rPh>
    <rPh sb="86" eb="88">
      <t>ウンテン</t>
    </rPh>
    <rPh sb="89" eb="91">
      <t>コンナン</t>
    </rPh>
    <rPh sb="92" eb="94">
      <t>シミン</t>
    </rPh>
    <rPh sb="95" eb="99">
      <t>コウツウシュダン</t>
    </rPh>
    <phoneticPr fontId="3"/>
  </si>
  <si>
    <t>一ノ瀬高橋地区福祉タクシー運行事業</t>
    <rPh sb="0" eb="1">
      <t>イチ</t>
    </rPh>
    <rPh sb="2" eb="5">
      <t>セタカハシ</t>
    </rPh>
    <rPh sb="5" eb="7">
      <t>チク</t>
    </rPh>
    <rPh sb="15" eb="17">
      <t>ジギョウ</t>
    </rPh>
    <phoneticPr fontId="1"/>
  </si>
  <si>
    <t>福祉総合支援課　重層的支援・地域福祉担当
0553-32-5027</t>
    <rPh sb="0" eb="7">
      <t>フクシソウゴウシエンカ</t>
    </rPh>
    <rPh sb="8" eb="9">
      <t>ソウ</t>
    </rPh>
    <rPh sb="9" eb="10">
      <t>テキ</t>
    </rPh>
    <rPh sb="10" eb="12">
      <t>シエン</t>
    </rPh>
    <rPh sb="13" eb="15">
      <t>チイキ</t>
    </rPh>
    <rPh sb="15" eb="17">
      <t>フクシ</t>
    </rPh>
    <rPh sb="17" eb="19">
      <t>タントウ</t>
    </rPh>
    <phoneticPr fontId="1"/>
  </si>
  <si>
    <t>福祉タクシー利用助成事業</t>
    <rPh sb="6" eb="10">
      <t>リヨウジョセイ</t>
    </rPh>
    <rPh sb="10" eb="12">
      <t>ジギョウ</t>
    </rPh>
    <phoneticPr fontId="1"/>
  </si>
  <si>
    <t>在宅重度心身障害者（児）及び要介護老人（以下「重度心身障害者（児）等」という。）が通常の交通機関を利用することが困難なため、タクシーを利用する場合にその料金の一部を助成する。
・身体障害者手帳1級又は2級を所持している方
・療育手帳の程度区分「A」を所持している方
・要介護老人（非課税世帯で介護慰労金の支給を受けている方に介護されている方）
※施設入所・入院中の方及び自動車税・軽自動車税の減免を受けている方には交付できません（減免の確認方法としては、身体障害者手帳・療育手帳の裏の備考欄に減免の証明印が押してあります。）。
福祉タクシー乗車券（1枚660円×24枚）</t>
    <rPh sb="178" eb="180">
      <t>ニュウイン</t>
    </rPh>
    <rPh sb="180" eb="181">
      <t>チュウ</t>
    </rPh>
    <rPh sb="264" eb="266">
      <t>フクシ</t>
    </rPh>
    <rPh sb="270" eb="273">
      <t>ジョウシャケン</t>
    </rPh>
    <rPh sb="283" eb="284">
      <t>マイ</t>
    </rPh>
    <phoneticPr fontId="3"/>
  </si>
  <si>
    <t>福祉総合支援課　障害福祉担当
0553-32-5067</t>
    <rPh sb="0" eb="7">
      <t>フクシソウゴウシエンカ</t>
    </rPh>
    <rPh sb="8" eb="14">
      <t>ショウガイフクシタントウ</t>
    </rPh>
    <phoneticPr fontId="1"/>
  </si>
  <si>
    <t>中央市</t>
    <rPh sb="0" eb="3">
      <t>チュウオウシ</t>
    </rPh>
    <phoneticPr fontId="1"/>
  </si>
  <si>
    <t>ボランティア移動お出かけサービス</t>
    <rPh sb="6" eb="8">
      <t>イドウ</t>
    </rPh>
    <rPh sb="9" eb="10">
      <t>デ</t>
    </rPh>
    <phoneticPr fontId="1"/>
  </si>
  <si>
    <t>中央市社会福祉協議会の車両による送迎</t>
    <rPh sb="0" eb="10">
      <t>チュウオウシシャカイフクシキョウギカイ</t>
    </rPh>
    <rPh sb="11" eb="13">
      <t>シャリョウ</t>
    </rPh>
    <phoneticPr fontId="1"/>
  </si>
  <si>
    <t>移動が困難な方に対し、送迎車両を運行します。外出機会の確保につなげ、住み慣れた地域での生活維持を目的としたサービスです。
（対象者）
中央市在住で、①～③すべてを満たす方
①概ね65歳以上
②自立で乗降できる。もしくは介助者と同伴で乗降できる
③外出支援チェックシートに該当
（内容）
買い物、趣味の活動、病院などの送迎　　　　　　　　　　　　　　　　　　　</t>
    <rPh sb="0" eb="2">
      <t>イドウ</t>
    </rPh>
    <rPh sb="11" eb="15">
      <t>ソウゲイシャリョウ</t>
    </rPh>
    <rPh sb="16" eb="18">
      <t>ウンコウ</t>
    </rPh>
    <rPh sb="22" eb="26">
      <t>ガイシュツキカイ</t>
    </rPh>
    <rPh sb="27" eb="29">
      <t>カクホ</t>
    </rPh>
    <rPh sb="34" eb="35">
      <t>ス</t>
    </rPh>
    <rPh sb="36" eb="37">
      <t>ナ</t>
    </rPh>
    <rPh sb="39" eb="41">
      <t>チイキ</t>
    </rPh>
    <rPh sb="43" eb="47">
      <t>セイカツイジ</t>
    </rPh>
    <rPh sb="48" eb="50">
      <t>モクテキ</t>
    </rPh>
    <rPh sb="62" eb="65">
      <t>タイショウシャ</t>
    </rPh>
    <rPh sb="67" eb="72">
      <t>チュウオウシザイジュウ</t>
    </rPh>
    <rPh sb="87" eb="88">
      <t>オオム</t>
    </rPh>
    <rPh sb="91" eb="94">
      <t>サイイジョウ</t>
    </rPh>
    <rPh sb="96" eb="98">
      <t>ジリツ</t>
    </rPh>
    <rPh sb="99" eb="101">
      <t>ノリオ</t>
    </rPh>
    <rPh sb="109" eb="112">
      <t>カイジョシャ</t>
    </rPh>
    <rPh sb="113" eb="115">
      <t>ドウハン</t>
    </rPh>
    <rPh sb="116" eb="118">
      <t>ジョウコウ</t>
    </rPh>
    <rPh sb="123" eb="127">
      <t>ガイシュツシエン</t>
    </rPh>
    <rPh sb="135" eb="137">
      <t>ガイトウ</t>
    </rPh>
    <rPh sb="139" eb="141">
      <t>ナイヨウ</t>
    </rPh>
    <rPh sb="143" eb="144">
      <t>カ</t>
    </rPh>
    <rPh sb="158" eb="160">
      <t>ソウゲイ</t>
    </rPh>
    <phoneticPr fontId="1"/>
  </si>
  <si>
    <t>htpp://chuo-shakyo.or.jp/pages/34</t>
    <phoneticPr fontId="1"/>
  </si>
  <si>
    <t>中央市社会福祉協議会055-274-0294</t>
    <phoneticPr fontId="1"/>
  </si>
  <si>
    <t>ほっとスマイルサービス</t>
    <phoneticPr fontId="1"/>
  </si>
  <si>
    <t>地域の有償ボランティアによる助け合いサービス</t>
    <rPh sb="0" eb="2">
      <t>チイキ</t>
    </rPh>
    <rPh sb="3" eb="5">
      <t>ユウショウ</t>
    </rPh>
    <rPh sb="14" eb="15">
      <t>タス</t>
    </rPh>
    <rPh sb="16" eb="17">
      <t>ア</t>
    </rPh>
    <phoneticPr fontId="1"/>
  </si>
  <si>
    <t>自分で解決することができない困りごとに対して、地域のボランティアがお手伝いをするサービスです。
（対象者）
中央市在住で、下記のいずれかに該当する方
①概ね65歳以上で１人暮らしの方
②概ね65歳以上の夫婦のみ世帯
③障がい者の方
④その他
（内容）
①家事援助サービス…買い物、簡単な掃除
②季節のサービス…粗大ごみの片付け、窓ふき
③見守りサービス…ゴミ出し、話し相手
④外出介助（車を使用しない）…散歩付き添い、病院付き添い</t>
    <rPh sb="0" eb="2">
      <t>ジブン</t>
    </rPh>
    <rPh sb="3" eb="5">
      <t>カイケツ</t>
    </rPh>
    <rPh sb="14" eb="15">
      <t>コマ</t>
    </rPh>
    <rPh sb="19" eb="20">
      <t>タイ</t>
    </rPh>
    <rPh sb="23" eb="25">
      <t>チイキ</t>
    </rPh>
    <rPh sb="34" eb="36">
      <t>テツダ</t>
    </rPh>
    <rPh sb="49" eb="52">
      <t>タイショウシャ</t>
    </rPh>
    <rPh sb="54" eb="59">
      <t>チュウオウシザイジュウ</t>
    </rPh>
    <rPh sb="61" eb="63">
      <t>カキ</t>
    </rPh>
    <rPh sb="69" eb="71">
      <t>ガイトウ</t>
    </rPh>
    <rPh sb="73" eb="74">
      <t>カタ</t>
    </rPh>
    <rPh sb="76" eb="77">
      <t>オオム</t>
    </rPh>
    <rPh sb="80" eb="81">
      <t>サイ</t>
    </rPh>
    <rPh sb="81" eb="83">
      <t>イジョウ</t>
    </rPh>
    <rPh sb="84" eb="91">
      <t>ヒトリグラシノカタ</t>
    </rPh>
    <rPh sb="93" eb="94">
      <t>オオム</t>
    </rPh>
    <rPh sb="97" eb="100">
      <t>サイイジョウ</t>
    </rPh>
    <rPh sb="101" eb="103">
      <t>フウフ</t>
    </rPh>
    <rPh sb="105" eb="107">
      <t>セタイ</t>
    </rPh>
    <rPh sb="109" eb="110">
      <t>ショウ</t>
    </rPh>
    <rPh sb="112" eb="113">
      <t>シャ</t>
    </rPh>
    <rPh sb="114" eb="115">
      <t>カタ</t>
    </rPh>
    <rPh sb="119" eb="120">
      <t>タ</t>
    </rPh>
    <rPh sb="122" eb="124">
      <t>ナイヨウ</t>
    </rPh>
    <rPh sb="127" eb="131">
      <t>カジエンジョ</t>
    </rPh>
    <rPh sb="136" eb="137">
      <t>カ</t>
    </rPh>
    <rPh sb="138" eb="139">
      <t>モノ</t>
    </rPh>
    <rPh sb="140" eb="142">
      <t>カンタン</t>
    </rPh>
    <rPh sb="143" eb="145">
      <t>ソウジ</t>
    </rPh>
    <rPh sb="147" eb="149">
      <t>キセツ</t>
    </rPh>
    <rPh sb="155" eb="157">
      <t>ソダイ</t>
    </rPh>
    <rPh sb="160" eb="162">
      <t>カタヅ</t>
    </rPh>
    <rPh sb="164" eb="165">
      <t>マド</t>
    </rPh>
    <rPh sb="169" eb="171">
      <t>ミマモ</t>
    </rPh>
    <rPh sb="188" eb="192">
      <t>ガイシュツカイジョ</t>
    </rPh>
    <rPh sb="193" eb="194">
      <t>クルマ</t>
    </rPh>
    <rPh sb="195" eb="197">
      <t>シヨウ</t>
    </rPh>
    <rPh sb="202" eb="205">
      <t>サンポツ</t>
    </rPh>
    <rPh sb="206" eb="207">
      <t>ソ</t>
    </rPh>
    <rPh sb="209" eb="212">
      <t>ビョウインツ</t>
    </rPh>
    <rPh sb="213" eb="214">
      <t>ソ</t>
    </rPh>
    <phoneticPr fontId="1"/>
  </si>
  <si>
    <t>中央市重度心身障害者（児）等タクシー利用料金助成金</t>
    <rPh sb="0" eb="3">
      <t>チュウオウシ</t>
    </rPh>
    <rPh sb="3" eb="5">
      <t>ジュウド</t>
    </rPh>
    <rPh sb="5" eb="7">
      <t>シンシン</t>
    </rPh>
    <rPh sb="7" eb="10">
      <t>ショウガイシャ</t>
    </rPh>
    <rPh sb="11" eb="12">
      <t>ジ</t>
    </rPh>
    <rPh sb="13" eb="14">
      <t>トウ</t>
    </rPh>
    <rPh sb="18" eb="20">
      <t>リヨウ</t>
    </rPh>
    <rPh sb="20" eb="22">
      <t>リョウキン</t>
    </rPh>
    <rPh sb="22" eb="24">
      <t>ジョセイ</t>
    </rPh>
    <rPh sb="24" eb="25">
      <t>キン</t>
    </rPh>
    <phoneticPr fontId="1"/>
  </si>
  <si>
    <t>扶助費</t>
    <rPh sb="0" eb="3">
      <t>フジョヒ</t>
    </rPh>
    <phoneticPr fontId="1"/>
  </si>
  <si>
    <t>交通機関を利用することが困難な在宅重度心身障害者（児）がタクシーを利用する場合に、その料金の一部を助成することにより、社会活動の範囲を広めるとともに、その世帯の経済的負担の軽減と福祉の増進を図る。
・助成方法：タクシー助成券（年間最大36枚）を交付し、1回1枚710円を助成
・対象者：以下の①～④いずれかに該当する者。ただし施設入所者並び自動車税、軽自動車税の減免を受けた者は除く。
①身体手帳、肢体不自由（１級、２級）、視覚障がい（１級、２級）、聴覚障がい（２級）じん臓機能障がい（１級かつ人工透析をしている者）
②療育手帳「A-1」、「A-2ａ」、「Ａ－2ｂ」、「Ａ－３」
③精神障害者保健福祉手帳、１級、２級
④中央市寝たきり高齢者及び認知症高齢者介護慰労金の支給を受けている者に介護をされている者であって、所得税非課税世帯に属するもの</t>
    <rPh sb="0" eb="2">
      <t>コウツウ</t>
    </rPh>
    <rPh sb="2" eb="4">
      <t>キカン</t>
    </rPh>
    <rPh sb="5" eb="7">
      <t>リヨウ</t>
    </rPh>
    <rPh sb="12" eb="14">
      <t>コンナン</t>
    </rPh>
    <rPh sb="15" eb="17">
      <t>ザイタク</t>
    </rPh>
    <rPh sb="17" eb="19">
      <t>ジュウド</t>
    </rPh>
    <rPh sb="19" eb="21">
      <t>シンシン</t>
    </rPh>
    <rPh sb="21" eb="23">
      <t>ショウガイ</t>
    </rPh>
    <rPh sb="23" eb="24">
      <t>シャ</t>
    </rPh>
    <rPh sb="25" eb="26">
      <t>ジ</t>
    </rPh>
    <rPh sb="33" eb="35">
      <t>リヨウ</t>
    </rPh>
    <rPh sb="37" eb="39">
      <t>バアイ</t>
    </rPh>
    <rPh sb="43" eb="45">
      <t>リョウキン</t>
    </rPh>
    <rPh sb="46" eb="48">
      <t>イチブ</t>
    </rPh>
    <rPh sb="49" eb="51">
      <t>ジョセイ</t>
    </rPh>
    <rPh sb="59" eb="61">
      <t>シャカイ</t>
    </rPh>
    <rPh sb="61" eb="63">
      <t>カツドウ</t>
    </rPh>
    <rPh sb="64" eb="66">
      <t>ハンイ</t>
    </rPh>
    <rPh sb="67" eb="68">
      <t>ヒロ</t>
    </rPh>
    <rPh sb="77" eb="79">
      <t>セタイ</t>
    </rPh>
    <rPh sb="80" eb="83">
      <t>ケイザイテキ</t>
    </rPh>
    <rPh sb="83" eb="85">
      <t>フタン</t>
    </rPh>
    <rPh sb="86" eb="88">
      <t>ケイゲン</t>
    </rPh>
    <rPh sb="89" eb="91">
      <t>フクシ</t>
    </rPh>
    <rPh sb="92" eb="94">
      <t>ゾウシン</t>
    </rPh>
    <rPh sb="95" eb="96">
      <t>ハカ</t>
    </rPh>
    <rPh sb="100" eb="104">
      <t>ジョセイホウホウ</t>
    </rPh>
    <rPh sb="109" eb="112">
      <t>ジョセイケン</t>
    </rPh>
    <rPh sb="113" eb="115">
      <t>ネンカン</t>
    </rPh>
    <rPh sb="115" eb="117">
      <t>サイダイ</t>
    </rPh>
    <rPh sb="119" eb="120">
      <t>マイ</t>
    </rPh>
    <rPh sb="122" eb="124">
      <t>コウフ</t>
    </rPh>
    <rPh sb="127" eb="128">
      <t>カイ</t>
    </rPh>
    <rPh sb="129" eb="130">
      <t>マイ</t>
    </rPh>
    <rPh sb="133" eb="134">
      <t>エン</t>
    </rPh>
    <rPh sb="135" eb="137">
      <t>ジョセイ</t>
    </rPh>
    <rPh sb="139" eb="142">
      <t>タイショウシャ</t>
    </rPh>
    <rPh sb="143" eb="145">
      <t>イカ</t>
    </rPh>
    <rPh sb="154" eb="156">
      <t>ガイトウ</t>
    </rPh>
    <rPh sb="158" eb="159">
      <t>モノ</t>
    </rPh>
    <rPh sb="163" eb="165">
      <t>シセツ</t>
    </rPh>
    <rPh sb="165" eb="168">
      <t>ニュウショシャ</t>
    </rPh>
    <rPh sb="168" eb="169">
      <t>ナラ</t>
    </rPh>
    <rPh sb="170" eb="174">
      <t>ジドウシャゼイ</t>
    </rPh>
    <rPh sb="175" eb="179">
      <t>ケイジドウシャ</t>
    </rPh>
    <rPh sb="179" eb="180">
      <t>ゼイ</t>
    </rPh>
    <rPh sb="181" eb="183">
      <t>ゲンメン</t>
    </rPh>
    <rPh sb="184" eb="185">
      <t>ウ</t>
    </rPh>
    <rPh sb="187" eb="188">
      <t>モノ</t>
    </rPh>
    <rPh sb="189" eb="190">
      <t>ノゾ</t>
    </rPh>
    <rPh sb="194" eb="196">
      <t>シンタイ</t>
    </rPh>
    <rPh sb="196" eb="198">
      <t>テチョウ</t>
    </rPh>
    <rPh sb="199" eb="201">
      <t>シタイ</t>
    </rPh>
    <rPh sb="201" eb="204">
      <t>フジユウ</t>
    </rPh>
    <rPh sb="206" eb="207">
      <t>キュウ</t>
    </rPh>
    <rPh sb="209" eb="210">
      <t>キュウ</t>
    </rPh>
    <rPh sb="212" eb="214">
      <t>シカク</t>
    </rPh>
    <rPh sb="214" eb="215">
      <t>ショウ</t>
    </rPh>
    <rPh sb="219" eb="220">
      <t>キュウ</t>
    </rPh>
    <rPh sb="222" eb="223">
      <t>キュウ</t>
    </rPh>
    <rPh sb="225" eb="227">
      <t>チョウカク</t>
    </rPh>
    <rPh sb="227" eb="228">
      <t>ショウ</t>
    </rPh>
    <rPh sb="232" eb="233">
      <t>キュウ</t>
    </rPh>
    <rPh sb="236" eb="237">
      <t>ゾウ</t>
    </rPh>
    <rPh sb="237" eb="239">
      <t>キノウ</t>
    </rPh>
    <rPh sb="239" eb="240">
      <t>ショウ</t>
    </rPh>
    <rPh sb="244" eb="245">
      <t>キュウ</t>
    </rPh>
    <rPh sb="247" eb="249">
      <t>ジンコウ</t>
    </rPh>
    <rPh sb="249" eb="251">
      <t>トウセキ</t>
    </rPh>
    <rPh sb="256" eb="257">
      <t>モノ</t>
    </rPh>
    <rPh sb="260" eb="262">
      <t>リョウイク</t>
    </rPh>
    <rPh sb="262" eb="264">
      <t>テチョウ</t>
    </rPh>
    <rPh sb="291" eb="293">
      <t>セイシン</t>
    </rPh>
    <rPh sb="293" eb="296">
      <t>ショウガイシャ</t>
    </rPh>
    <rPh sb="296" eb="298">
      <t>ホケン</t>
    </rPh>
    <rPh sb="298" eb="300">
      <t>フクシ</t>
    </rPh>
    <rPh sb="300" eb="302">
      <t>テチョウ</t>
    </rPh>
    <rPh sb="304" eb="305">
      <t>キュウ</t>
    </rPh>
    <rPh sb="307" eb="308">
      <t>キュウ</t>
    </rPh>
    <rPh sb="310" eb="313">
      <t>チュウオウシ</t>
    </rPh>
    <rPh sb="313" eb="314">
      <t>ネ</t>
    </rPh>
    <rPh sb="317" eb="320">
      <t>コウレイシャ</t>
    </rPh>
    <rPh sb="320" eb="321">
      <t>オヨ</t>
    </rPh>
    <rPh sb="322" eb="325">
      <t>ニンチショウ</t>
    </rPh>
    <rPh sb="325" eb="328">
      <t>コウレイシャ</t>
    </rPh>
    <rPh sb="328" eb="330">
      <t>カイゴ</t>
    </rPh>
    <rPh sb="330" eb="333">
      <t>イロウキン</t>
    </rPh>
    <rPh sb="334" eb="336">
      <t>シキュウ</t>
    </rPh>
    <rPh sb="337" eb="338">
      <t>ウ</t>
    </rPh>
    <rPh sb="342" eb="343">
      <t>モノ</t>
    </rPh>
    <rPh sb="344" eb="346">
      <t>カイゴ</t>
    </rPh>
    <rPh sb="352" eb="353">
      <t>モノ</t>
    </rPh>
    <rPh sb="358" eb="361">
      <t>ショトクゼイ</t>
    </rPh>
    <rPh sb="361" eb="364">
      <t>ヒカゼイ</t>
    </rPh>
    <rPh sb="364" eb="366">
      <t>セタイ</t>
    </rPh>
    <rPh sb="367" eb="368">
      <t>ゾク</t>
    </rPh>
    <phoneticPr fontId="1"/>
  </si>
  <si>
    <t>中央市ホームページ
http//www.city.yamanashi.jp</t>
    <rPh sb="0" eb="3">
      <t>チュウオウシ</t>
    </rPh>
    <phoneticPr fontId="1"/>
  </si>
  <si>
    <t>福祉部福祉課障がい福祉担当
055-274-8544</t>
    <rPh sb="0" eb="3">
      <t>フクシブ</t>
    </rPh>
    <rPh sb="3" eb="6">
      <t>フクシカ</t>
    </rPh>
    <rPh sb="6" eb="7">
      <t>ショウ</t>
    </rPh>
    <rPh sb="9" eb="11">
      <t>フクシ</t>
    </rPh>
    <rPh sb="11" eb="13">
      <t>タントウ</t>
    </rPh>
    <phoneticPr fontId="1"/>
  </si>
  <si>
    <t>市川三郷町</t>
    <rPh sb="0" eb="5">
      <t>イチカワミサトチョウ</t>
    </rPh>
    <phoneticPr fontId="14"/>
  </si>
  <si>
    <t>移動販売支援事業</t>
    <rPh sb="0" eb="8">
      <t>イドウハンバイシエンジギョウ</t>
    </rPh>
    <phoneticPr fontId="14"/>
  </si>
  <si>
    <t>買い物弱者対応として移動販売支援を行っていく。昨今は山間部だけでなく市街地でも高齢者などが買い物ができない状態も見受けられるので、移動販売業者により幅広く巡回してもらい買い物支援をしていく。</t>
  </si>
  <si>
    <t>事業者,</t>
    <phoneticPr fontId="14"/>
  </si>
  <si>
    <t>産業振興課（055-240-4157）</t>
    <rPh sb="0" eb="5">
      <t>サンギョウシンコウカ</t>
    </rPh>
    <phoneticPr fontId="14"/>
  </si>
  <si>
    <t>福祉タクシー事業</t>
    <rPh sb="0" eb="2">
      <t>フクシ</t>
    </rPh>
    <rPh sb="6" eb="8">
      <t>ジギョウ</t>
    </rPh>
    <phoneticPr fontId="14"/>
  </si>
  <si>
    <t>日常生活の移動支援として、８８歳以上の方、身体障害者手帳１～２級・療育手帳A判定・精神障害者保健福祉手帳１級を所持している方、介護慰労金受給者に介護されている方で所得税が非課税世帯の方を対象として、福祉タクシー券（初乗り料金）を交付している（申請者のみ）。なお、施設入所者または、自動車税、軽自動車税の減免を受けているものは除く。</t>
  </si>
  <si>
    <t>タクシー、バス事業者等,</t>
    <phoneticPr fontId="14"/>
  </si>
  <si>
    <t>福祉課（055-242-7057)</t>
    <rPh sb="0" eb="3">
      <t>フクシカ</t>
    </rPh>
    <phoneticPr fontId="14"/>
  </si>
  <si>
    <t>早川町</t>
    <rPh sb="0" eb="3">
      <t>ハヤカワチョウ</t>
    </rPh>
    <phoneticPr fontId="1"/>
  </si>
  <si>
    <t>早川町買物支援事業</t>
    <rPh sb="0" eb="3">
      <t>ハヤカワチョウ</t>
    </rPh>
    <rPh sb="3" eb="4">
      <t>カ</t>
    </rPh>
    <rPh sb="4" eb="9">
      <t>モノシエンジギョウ</t>
    </rPh>
    <phoneticPr fontId="1"/>
  </si>
  <si>
    <t>手数料</t>
    <rPh sb="0" eb="3">
      <t>テスウリョウ</t>
    </rPh>
    <phoneticPr fontId="1"/>
  </si>
  <si>
    <t>移動販売車の翌週配達分の注文を、移動販売車に直接注文しなくても、町内の最寄り郵便局にて注文できる仕組み。事業者である郵便局での注文受付の手数料として支出。</t>
    <phoneticPr fontId="1"/>
  </si>
  <si>
    <t>郵便局</t>
    <rPh sb="0" eb="3">
      <t>ユウビンキョク</t>
    </rPh>
    <phoneticPr fontId="1"/>
  </si>
  <si>
    <t>振興課：0556-45-2516</t>
    <rPh sb="0" eb="3">
      <t>シンコウカ</t>
    </rPh>
    <phoneticPr fontId="1"/>
  </si>
  <si>
    <t>使用料</t>
    <rPh sb="0" eb="3">
      <t>シヨウリョウ</t>
    </rPh>
    <phoneticPr fontId="1"/>
  </si>
  <si>
    <t>町内に5局ある郵便局にて、移動販売車の商品を預かり販売（主にレトルト食品や調味料等）。これにより移動販売車が来る日を待たず、購入できるようになった。</t>
    <phoneticPr fontId="1"/>
  </si>
  <si>
    <t>郵便局</t>
    <phoneticPr fontId="1"/>
  </si>
  <si>
    <t>身延町</t>
    <rPh sb="0" eb="2">
      <t>ミノブ</t>
    </rPh>
    <rPh sb="2" eb="3">
      <t>マチ</t>
    </rPh>
    <phoneticPr fontId="2"/>
  </si>
  <si>
    <t>重度心身障害者（児）等タクシー利用料金助成事業</t>
    <rPh sb="0" eb="2">
      <t>ジュウド</t>
    </rPh>
    <rPh sb="2" eb="4">
      <t>シンシン</t>
    </rPh>
    <rPh sb="4" eb="7">
      <t>ショウガイシャ</t>
    </rPh>
    <rPh sb="8" eb="9">
      <t>ジ</t>
    </rPh>
    <rPh sb="10" eb="11">
      <t>トウ</t>
    </rPh>
    <rPh sb="15" eb="17">
      <t>リヨウ</t>
    </rPh>
    <rPh sb="17" eb="19">
      <t>リョウキン</t>
    </rPh>
    <rPh sb="19" eb="21">
      <t>ジョセイ</t>
    </rPh>
    <rPh sb="21" eb="23">
      <t>ジギョウ</t>
    </rPh>
    <phoneticPr fontId="3"/>
  </si>
  <si>
    <t>　在宅の身延町重度心身障害者(児)及び要介護老人が通常の交通機関を利用することが困難なため、タクシーを利用する場合にその料金の一部を助成する。
助成対象者の範囲は、身体障害者手帳交付者のうち肢体不自由または視覚障害1～2級の者。
療育手帳交付者のうち等級がAの者。
在宅重度心身障害者等介護人見舞金の支給を受けた者に介護を受けており、町民税非課税世帯に属する者。
ただし、普通自動車・軽自動車税の減免を受けている者は対象外。
助成額は利用1回につき600円とし、助成の対象となる利用回数限度は年間24回。</t>
    <rPh sb="73" eb="75">
      <t>ジョセイ</t>
    </rPh>
    <rPh sb="75" eb="78">
      <t>タイショウシャ</t>
    </rPh>
    <rPh sb="79" eb="81">
      <t>ハンイ</t>
    </rPh>
    <rPh sb="83" eb="90">
      <t>シンタイショウガイシャテチョウ</t>
    </rPh>
    <rPh sb="90" eb="93">
      <t>コウフシャ</t>
    </rPh>
    <rPh sb="96" eb="101">
      <t>シタイフジユウ</t>
    </rPh>
    <rPh sb="104" eb="108">
      <t>シカクショウガイ</t>
    </rPh>
    <rPh sb="111" eb="112">
      <t>キュウ</t>
    </rPh>
    <rPh sb="113" eb="114">
      <t>モノ</t>
    </rPh>
    <rPh sb="116" eb="120">
      <t>リョウイクテチョウ</t>
    </rPh>
    <rPh sb="120" eb="123">
      <t>コウフシャ</t>
    </rPh>
    <rPh sb="126" eb="128">
      <t>トウキュウ</t>
    </rPh>
    <rPh sb="131" eb="132">
      <t>モノ</t>
    </rPh>
    <rPh sb="134" eb="136">
      <t>ザイタク</t>
    </rPh>
    <rPh sb="136" eb="138">
      <t>ジュウド</t>
    </rPh>
    <rPh sb="138" eb="140">
      <t>シンシン</t>
    </rPh>
    <rPh sb="140" eb="144">
      <t>ショウガイシャトウ</t>
    </rPh>
    <rPh sb="144" eb="147">
      <t>カイゴニン</t>
    </rPh>
    <rPh sb="147" eb="150">
      <t>ミマイキン</t>
    </rPh>
    <rPh sb="151" eb="153">
      <t>シキュウ</t>
    </rPh>
    <rPh sb="154" eb="155">
      <t>ウ</t>
    </rPh>
    <rPh sb="157" eb="158">
      <t>モノ</t>
    </rPh>
    <rPh sb="159" eb="161">
      <t>カイゴ</t>
    </rPh>
    <rPh sb="162" eb="163">
      <t>ウ</t>
    </rPh>
    <rPh sb="168" eb="171">
      <t>チョウミンゼイ</t>
    </rPh>
    <rPh sb="171" eb="174">
      <t>ヒカゼイ</t>
    </rPh>
    <rPh sb="174" eb="176">
      <t>セタイ</t>
    </rPh>
    <rPh sb="177" eb="178">
      <t>ゾク</t>
    </rPh>
    <rPh sb="180" eb="181">
      <t>モノ</t>
    </rPh>
    <rPh sb="187" eb="192">
      <t>フツウジドウシャ</t>
    </rPh>
    <rPh sb="193" eb="198">
      <t>ケイジドウシャゼイ</t>
    </rPh>
    <rPh sb="199" eb="201">
      <t>ゲンメン</t>
    </rPh>
    <rPh sb="202" eb="203">
      <t>ウ</t>
    </rPh>
    <rPh sb="207" eb="208">
      <t>モノ</t>
    </rPh>
    <rPh sb="209" eb="212">
      <t>タイショウガイ</t>
    </rPh>
    <phoneticPr fontId="3"/>
  </si>
  <si>
    <t>日常生活支援(買い物代行・家屋内の整理整頓等)</t>
    <rPh sb="0" eb="4">
      <t>ニチジョウセイカツ</t>
    </rPh>
    <rPh sb="4" eb="6">
      <t>シエン</t>
    </rPh>
    <rPh sb="7" eb="8">
      <t>カ</t>
    </rPh>
    <rPh sb="9" eb="10">
      <t>モノ</t>
    </rPh>
    <rPh sb="10" eb="12">
      <t>ダイコウ</t>
    </rPh>
    <rPh sb="13" eb="16">
      <t>カオクナイ</t>
    </rPh>
    <rPh sb="17" eb="21">
      <t>セイリセイトン</t>
    </rPh>
    <rPh sb="21" eb="22">
      <t>ナド</t>
    </rPh>
    <phoneticPr fontId="1"/>
  </si>
  <si>
    <t>在宅のひとり暮らし高齢者や高齢者夫婦等に対して、必要とする日常生活上の軽度の支援（家屋内の整理整頓、買い物代行等）を援助員（ヘルパー）が行うことで、自立した生活の継続を可能とするとともに、要介護状態への進行を防止することを目的とする制度。
〈対象〉・おおむね65歳以上の単身世帯、高齢者のみの世帯及びこれに準ずる世帯
週２回まで利用でき、一回につき一時間利用できる。利用者負担あり（1時間229円）</t>
    <rPh sb="0" eb="2">
      <t>ザイタク</t>
    </rPh>
    <rPh sb="6" eb="7">
      <t>グ</t>
    </rPh>
    <rPh sb="9" eb="12">
      <t>コウレイシャ</t>
    </rPh>
    <rPh sb="13" eb="16">
      <t>コウレイシャ</t>
    </rPh>
    <rPh sb="16" eb="18">
      <t>フウフ</t>
    </rPh>
    <rPh sb="18" eb="19">
      <t>トウ</t>
    </rPh>
    <rPh sb="20" eb="21">
      <t>タイ</t>
    </rPh>
    <rPh sb="24" eb="26">
      <t>ヒツヨウ</t>
    </rPh>
    <rPh sb="29" eb="31">
      <t>ニチジョウ</t>
    </rPh>
    <rPh sb="31" eb="33">
      <t>セイカツ</t>
    </rPh>
    <rPh sb="33" eb="34">
      <t>ジョウ</t>
    </rPh>
    <rPh sb="35" eb="37">
      <t>ケイド</t>
    </rPh>
    <rPh sb="38" eb="40">
      <t>シエン</t>
    </rPh>
    <rPh sb="41" eb="43">
      <t>カオク</t>
    </rPh>
    <rPh sb="43" eb="44">
      <t>ナイ</t>
    </rPh>
    <rPh sb="45" eb="47">
      <t>セイリ</t>
    </rPh>
    <rPh sb="47" eb="49">
      <t>セイトン</t>
    </rPh>
    <rPh sb="50" eb="51">
      <t>カ</t>
    </rPh>
    <rPh sb="52" eb="53">
      <t>モノ</t>
    </rPh>
    <rPh sb="53" eb="55">
      <t>ダイコウ</t>
    </rPh>
    <rPh sb="55" eb="56">
      <t>トウ</t>
    </rPh>
    <rPh sb="58" eb="60">
      <t>エンジョ</t>
    </rPh>
    <rPh sb="60" eb="61">
      <t>イン</t>
    </rPh>
    <rPh sb="68" eb="69">
      <t>オコナ</t>
    </rPh>
    <rPh sb="74" eb="76">
      <t>ジリツ</t>
    </rPh>
    <rPh sb="78" eb="80">
      <t>セイカツ</t>
    </rPh>
    <rPh sb="81" eb="83">
      <t>ケイゾク</t>
    </rPh>
    <rPh sb="84" eb="86">
      <t>カノウ</t>
    </rPh>
    <rPh sb="94" eb="95">
      <t>ヨウ</t>
    </rPh>
    <rPh sb="95" eb="97">
      <t>カイゴ</t>
    </rPh>
    <rPh sb="97" eb="99">
      <t>ジョウタイ</t>
    </rPh>
    <rPh sb="101" eb="103">
      <t>シンコウ</t>
    </rPh>
    <rPh sb="104" eb="106">
      <t>ボウシ</t>
    </rPh>
    <rPh sb="111" eb="113">
      <t>モクテキ</t>
    </rPh>
    <rPh sb="116" eb="118">
      <t>セイド</t>
    </rPh>
    <rPh sb="121" eb="123">
      <t>タイショウ</t>
    </rPh>
    <rPh sb="131" eb="134">
      <t>サイイジョウ</t>
    </rPh>
    <rPh sb="135" eb="137">
      <t>タンシン</t>
    </rPh>
    <rPh sb="137" eb="139">
      <t>セタイ</t>
    </rPh>
    <rPh sb="140" eb="143">
      <t>コウレイシャ</t>
    </rPh>
    <rPh sb="146" eb="148">
      <t>セタイ</t>
    </rPh>
    <rPh sb="148" eb="149">
      <t>オヨ</t>
    </rPh>
    <rPh sb="153" eb="154">
      <t>ジュン</t>
    </rPh>
    <rPh sb="156" eb="158">
      <t>セタイ</t>
    </rPh>
    <rPh sb="164" eb="166">
      <t>リヨウ</t>
    </rPh>
    <rPh sb="169" eb="171">
      <t>イッカイ</t>
    </rPh>
    <rPh sb="174" eb="177">
      <t>イチジカン</t>
    </rPh>
    <rPh sb="177" eb="179">
      <t>リヨウ</t>
    </rPh>
    <rPh sb="183" eb="186">
      <t>リヨウシャ</t>
    </rPh>
    <rPh sb="186" eb="188">
      <t>フタン</t>
    </rPh>
    <rPh sb="192" eb="194">
      <t>ジカン</t>
    </rPh>
    <rPh sb="197" eb="198">
      <t>エン</t>
    </rPh>
    <phoneticPr fontId="3"/>
  </si>
  <si>
    <t>身延町</t>
    <rPh sb="0" eb="3">
      <t>ミノブチョウ</t>
    </rPh>
    <phoneticPr fontId="1"/>
  </si>
  <si>
    <t>みのぶ乗合タクシー運行事業</t>
    <rPh sb="3" eb="5">
      <t>ノリアイ</t>
    </rPh>
    <rPh sb="9" eb="11">
      <t>ウンコウ</t>
    </rPh>
    <rPh sb="11" eb="13">
      <t>ジギョウ</t>
    </rPh>
    <phoneticPr fontId="1"/>
  </si>
  <si>
    <t>法定協議会である身延町地域公共交通活性化協議会により、町内タクシー事業者へ業務委託し、10人乗りワゴン車両に乗り合うデマンドタクシーを運行している。身延地区は定時定路線運行で2路線。下部・中富地区ではエリア内自由運行でそれぞれ2台づつ運行しているおり、自宅付近から目的地への町はこの事業に対し負担金を支出している。</t>
    <phoneticPr fontId="1"/>
  </si>
  <si>
    <t>身延町地域公共交通活性化協議会</t>
    <rPh sb="0" eb="3">
      <t>ミノブチョウ</t>
    </rPh>
    <rPh sb="3" eb="5">
      <t>チイキ</t>
    </rPh>
    <rPh sb="5" eb="7">
      <t>コウキョウ</t>
    </rPh>
    <rPh sb="7" eb="9">
      <t>コウツウ</t>
    </rPh>
    <rPh sb="9" eb="12">
      <t>カッセイカ</t>
    </rPh>
    <rPh sb="12" eb="15">
      <t>キョウギカイ</t>
    </rPh>
    <phoneticPr fontId="1"/>
  </si>
  <si>
    <t>身延町交通防災課
交通防災担当
0556-42-4809</t>
    <phoneticPr fontId="1"/>
  </si>
  <si>
    <t>高齢者運転免許証自主返納支援事業</t>
    <rPh sb="0" eb="3">
      <t>コウレイシャ</t>
    </rPh>
    <rPh sb="3" eb="8">
      <t>ウンテンメンキョショウ</t>
    </rPh>
    <rPh sb="8" eb="10">
      <t>ジシュ</t>
    </rPh>
    <rPh sb="10" eb="12">
      <t>ヘンノウ</t>
    </rPh>
    <rPh sb="12" eb="14">
      <t>シエン</t>
    </rPh>
    <rPh sb="14" eb="16">
      <t>ジギョウ</t>
    </rPh>
    <phoneticPr fontId="1"/>
  </si>
  <si>
    <t>運転免許証を自主返納された町民の方に、みのぶ乗合タクシーの1年間無料乗車券を交付する。</t>
    <phoneticPr fontId="1"/>
  </si>
  <si>
    <t>生活支援体制整備事業（ちょっくりボランティアでの移動支援）</t>
    <phoneticPr fontId="1"/>
  </si>
  <si>
    <t>同行支援（見守り）を必要とする買物、通院、公共機関への手続きへの移動支援の部分について、住民同士の支えあいによるちょっくりボランティア事業でのサービスの１つとして令和４年度より拡充し運用開始。当事業は社会福祉協議会に委託している。利用者からの依頼を受け、社協公用車もしくは公共交通機関（バス・タクシー）を活用して協力会員による移動支援を実施。利用者は公共交通機関利用時での交通費を支払うことと、協力会員１人当たり30分間で300円をチケットを介して自己負担している。その他、協力会員への費用弁償や必要経費については委託料で補填している。</t>
    <phoneticPr fontId="1"/>
  </si>
  <si>
    <t>福祉保健課
0556-64-4836</t>
    <phoneticPr fontId="1"/>
  </si>
  <si>
    <t>富士川町</t>
    <rPh sb="0" eb="4">
      <t>フジカワチョウ</t>
    </rPh>
    <phoneticPr fontId="15"/>
  </si>
  <si>
    <t>デマンド交通事業</t>
  </si>
  <si>
    <t>買物弱者の支援と位置付けた事業ではないが、公共交通の利用に不便を感じている人々に対する移動支援策として、町が地域公共交通活性化協議会に負担金を支出し、デマンド交通（乗合いタクシー）を運行している。</t>
  </si>
  <si>
    <t>防災交通課交通対策担当
0556-22-7218</t>
    <rPh sb="5" eb="7">
      <t>コウツウ</t>
    </rPh>
    <rPh sb="7" eb="9">
      <t>タイサク</t>
    </rPh>
    <rPh sb="9" eb="11">
      <t>タントウ</t>
    </rPh>
    <phoneticPr fontId="15"/>
  </si>
  <si>
    <t>空き店舗等情報登録制度「空き店舗バンク」</t>
    <rPh sb="0" eb="1">
      <t>ア</t>
    </rPh>
    <rPh sb="2" eb="4">
      <t>テンポ</t>
    </rPh>
    <rPh sb="4" eb="5">
      <t>トウ</t>
    </rPh>
    <rPh sb="5" eb="7">
      <t>ジョウホウ</t>
    </rPh>
    <rPh sb="7" eb="9">
      <t>トウロク</t>
    </rPh>
    <rPh sb="9" eb="11">
      <t>セイド</t>
    </rPh>
    <rPh sb="12" eb="13">
      <t>ア</t>
    </rPh>
    <rPh sb="14" eb="16">
      <t>テンポ</t>
    </rPh>
    <phoneticPr fontId="15"/>
  </si>
  <si>
    <t>情報提供</t>
    <phoneticPr fontId="1"/>
  </si>
  <si>
    <t>　店舗の利用形態が小売店等であれば、買物弱者支援にもつながる制度。意欲ある新規出店希望者に対し、空き店舗バンクの登録物件情報の提供を行う。</t>
    <rPh sb="1" eb="3">
      <t>テンポ</t>
    </rPh>
    <rPh sb="12" eb="13">
      <t>トウ</t>
    </rPh>
    <rPh sb="33" eb="35">
      <t>イヨク</t>
    </rPh>
    <rPh sb="37" eb="39">
      <t>シンキ</t>
    </rPh>
    <rPh sb="39" eb="41">
      <t>シュッテン</t>
    </rPh>
    <rPh sb="41" eb="44">
      <t>キボウシャ</t>
    </rPh>
    <rPh sb="45" eb="46">
      <t>タイ</t>
    </rPh>
    <rPh sb="48" eb="49">
      <t>ア</t>
    </rPh>
    <rPh sb="50" eb="52">
      <t>テンポ</t>
    </rPh>
    <rPh sb="56" eb="58">
      <t>トウロク</t>
    </rPh>
    <rPh sb="58" eb="60">
      <t>ブッケン</t>
    </rPh>
    <rPh sb="60" eb="62">
      <t>ジョウホウ</t>
    </rPh>
    <rPh sb="63" eb="65">
      <t>テイキョウ</t>
    </rPh>
    <rPh sb="66" eb="67">
      <t>オコナ</t>
    </rPh>
    <phoneticPr fontId="15"/>
  </si>
  <si>
    <t>コミュニティビジネスモデル事業起業支援補助金</t>
    <rPh sb="13" eb="15">
      <t>ジギョウ</t>
    </rPh>
    <rPh sb="15" eb="17">
      <t>キギョウ</t>
    </rPh>
    <rPh sb="17" eb="19">
      <t>シエン</t>
    </rPh>
    <rPh sb="19" eb="22">
      <t>ホジョキン</t>
    </rPh>
    <phoneticPr fontId="15"/>
  </si>
  <si>
    <t>補助金</t>
    <phoneticPr fontId="1"/>
  </si>
  <si>
    <t>　事業形態が小売店等であれば、買物弱者支援にもつながる制度。魅力ある地域づくり及び活性化が見込まれる事業に対し、事業立ち上げから3年間補助金を交付する。</t>
    <rPh sb="9" eb="10">
      <t>トウ</t>
    </rPh>
    <rPh sb="30" eb="32">
      <t>ミリョク</t>
    </rPh>
    <rPh sb="34" eb="36">
      <t>チイキ</t>
    </rPh>
    <rPh sb="39" eb="40">
      <t>オヨ</t>
    </rPh>
    <rPh sb="41" eb="44">
      <t>カッセイカ</t>
    </rPh>
    <rPh sb="45" eb="47">
      <t>ミコ</t>
    </rPh>
    <rPh sb="50" eb="52">
      <t>ジギョウ</t>
    </rPh>
    <rPh sb="53" eb="54">
      <t>タイ</t>
    </rPh>
    <rPh sb="56" eb="58">
      <t>ジギョウ</t>
    </rPh>
    <rPh sb="58" eb="59">
      <t>タ</t>
    </rPh>
    <rPh sb="60" eb="61">
      <t>ア</t>
    </rPh>
    <rPh sb="65" eb="67">
      <t>ネンカン</t>
    </rPh>
    <rPh sb="67" eb="70">
      <t>ホジョキン</t>
    </rPh>
    <rPh sb="71" eb="73">
      <t>コウフ</t>
    </rPh>
    <phoneticPr fontId="15"/>
  </si>
  <si>
    <t>昭和町</t>
    <rPh sb="0" eb="2">
      <t>ショウワ</t>
    </rPh>
    <rPh sb="2" eb="3">
      <t>チョウ</t>
    </rPh>
    <phoneticPr fontId="3"/>
  </si>
  <si>
    <t>昭和町重度心身障害者(児)等タクシー利用料金助成事業</t>
    <phoneticPr fontId="3"/>
  </si>
  <si>
    <t>タクシー助成券の交付</t>
    <rPh sb="4" eb="7">
      <t>ジョセイケン</t>
    </rPh>
    <rPh sb="8" eb="10">
      <t>コウフ</t>
    </rPh>
    <phoneticPr fontId="1"/>
  </si>
  <si>
    <t>在宅重度心身障害者(児)等の社会活動範囲を広めるとともに、経済的負担の軽減と福祉の増進を図るため、タクシーを利用する際に料金の一部を助成する。
・助成内容：タクシー助成券(1枚600円/1回)を月4枚、年48枚を上限に交付。
・対象者：以下の①～④のいずれかに該当する者。
　※ただし社会福祉施設等入所者・長期入院をされている方・自動車税・軽自動車税の減免を受けている方・山梨県心身障害者燃料費助成金を受けた方は除く。
①身体障害手帳　上下肢、体幹機能障害及び視覚障害1～3級の方、腎臓機能障害1級の方
②療育手帳　Ａ1からA3の方
③精神障害者保健福祉手帳　1級から2級の方
④昭和町ねたきり老人等慰労金支給要綱の規定に基づき、ねたきり老人等介護慰労金の支給を受けた方に介護を受けている方</t>
    <phoneticPr fontId="1"/>
  </si>
  <si>
    <t>福祉介護課障害福祉係
TEL：055-275-8784</t>
    <rPh sb="0" eb="5">
      <t>フクシカイゴカ</t>
    </rPh>
    <rPh sb="5" eb="10">
      <t>ショウガイフクシカカリ</t>
    </rPh>
    <phoneticPr fontId="3"/>
  </si>
  <si>
    <t>在宅のひとり暮らし高齢者や高齢者夫婦等に対して、必要とする日常生活上の軽度の支援（家屋内の整理整頓、買い物代行等）を援助員（ヘルパー）行うことで、自立した生活の継続を可能とするとともに、要介護状態への進行を防止することを目的とする制度。
〈対象〉・おおむね65歳以上の単身世帯、高齢者のみの世帯及びこれに準ずる世帯
※利用者負担あり（1時間200円　30分超過ごとに100円加算）</t>
    <rPh sb="0" eb="2">
      <t>ザイタク</t>
    </rPh>
    <rPh sb="6" eb="7">
      <t>グ</t>
    </rPh>
    <rPh sb="9" eb="12">
      <t>コウレイシャ</t>
    </rPh>
    <rPh sb="13" eb="16">
      <t>コウレイシャ</t>
    </rPh>
    <rPh sb="16" eb="18">
      <t>フウフ</t>
    </rPh>
    <rPh sb="18" eb="19">
      <t>トウ</t>
    </rPh>
    <rPh sb="20" eb="21">
      <t>タイ</t>
    </rPh>
    <rPh sb="24" eb="26">
      <t>ヒツヨウ</t>
    </rPh>
    <rPh sb="29" eb="31">
      <t>ニチジョウ</t>
    </rPh>
    <rPh sb="31" eb="33">
      <t>セイカツ</t>
    </rPh>
    <rPh sb="33" eb="34">
      <t>ジョウ</t>
    </rPh>
    <rPh sb="35" eb="37">
      <t>ケイド</t>
    </rPh>
    <rPh sb="38" eb="40">
      <t>シエン</t>
    </rPh>
    <rPh sb="41" eb="43">
      <t>カオク</t>
    </rPh>
    <rPh sb="43" eb="44">
      <t>ナイ</t>
    </rPh>
    <rPh sb="45" eb="47">
      <t>セイリ</t>
    </rPh>
    <rPh sb="47" eb="49">
      <t>セイトン</t>
    </rPh>
    <rPh sb="50" eb="51">
      <t>カ</t>
    </rPh>
    <rPh sb="52" eb="53">
      <t>モノ</t>
    </rPh>
    <rPh sb="53" eb="55">
      <t>ダイコウ</t>
    </rPh>
    <rPh sb="55" eb="56">
      <t>トウ</t>
    </rPh>
    <rPh sb="58" eb="60">
      <t>エンジョ</t>
    </rPh>
    <rPh sb="60" eb="61">
      <t>イン</t>
    </rPh>
    <rPh sb="67" eb="68">
      <t>オコナ</t>
    </rPh>
    <rPh sb="73" eb="75">
      <t>ジリツ</t>
    </rPh>
    <rPh sb="77" eb="79">
      <t>セイカツ</t>
    </rPh>
    <rPh sb="80" eb="82">
      <t>ケイゾク</t>
    </rPh>
    <rPh sb="83" eb="85">
      <t>カノウ</t>
    </rPh>
    <rPh sb="93" eb="94">
      <t>ヨウ</t>
    </rPh>
    <rPh sb="94" eb="96">
      <t>カイゴ</t>
    </rPh>
    <rPh sb="96" eb="98">
      <t>ジョウタイ</t>
    </rPh>
    <rPh sb="100" eb="102">
      <t>シンコウ</t>
    </rPh>
    <rPh sb="103" eb="105">
      <t>ボウシ</t>
    </rPh>
    <rPh sb="110" eb="112">
      <t>モクテキ</t>
    </rPh>
    <rPh sb="115" eb="117">
      <t>セイド</t>
    </rPh>
    <rPh sb="120" eb="122">
      <t>タイショウ</t>
    </rPh>
    <rPh sb="130" eb="133">
      <t>サイイジョウ</t>
    </rPh>
    <rPh sb="134" eb="136">
      <t>タンシン</t>
    </rPh>
    <rPh sb="136" eb="138">
      <t>セタイ</t>
    </rPh>
    <rPh sb="139" eb="142">
      <t>コウレイシャ</t>
    </rPh>
    <rPh sb="145" eb="147">
      <t>セタイ</t>
    </rPh>
    <rPh sb="147" eb="148">
      <t>オヨ</t>
    </rPh>
    <rPh sb="152" eb="153">
      <t>ジュン</t>
    </rPh>
    <rPh sb="155" eb="157">
      <t>セタイ</t>
    </rPh>
    <rPh sb="159" eb="162">
      <t>リヨウシャ</t>
    </rPh>
    <rPh sb="162" eb="164">
      <t>フタン</t>
    </rPh>
    <rPh sb="168" eb="170">
      <t>ジカン</t>
    </rPh>
    <rPh sb="173" eb="174">
      <t>エン</t>
    </rPh>
    <rPh sb="177" eb="178">
      <t>フン</t>
    </rPh>
    <rPh sb="178" eb="180">
      <t>チョウカ</t>
    </rPh>
    <rPh sb="186" eb="187">
      <t>エン</t>
    </rPh>
    <rPh sb="187" eb="189">
      <t>カサン</t>
    </rPh>
    <phoneticPr fontId="3"/>
  </si>
  <si>
    <t>福祉介護課長寿社会係
TEL：055-275-8784
昭和町社会福祉協議会
TEL:055-275-0640</t>
    <phoneticPr fontId="1"/>
  </si>
  <si>
    <t>道志村</t>
    <rPh sb="0" eb="3">
      <t>ドウシムラ</t>
    </rPh>
    <phoneticPr fontId="1"/>
  </si>
  <si>
    <t>買物ツアー</t>
    <rPh sb="0" eb="1">
      <t>カ</t>
    </rPh>
    <rPh sb="1" eb="2">
      <t>モノ</t>
    </rPh>
    <phoneticPr fontId="1"/>
  </si>
  <si>
    <t>独居の方を対象に公用車を使用し、月1回、食料品・生活用品を調達するために買物に出かける支援を行う。参加費無料。</t>
    <rPh sb="0" eb="2">
      <t>ドッキョ</t>
    </rPh>
    <rPh sb="3" eb="4">
      <t>カタ</t>
    </rPh>
    <rPh sb="5" eb="7">
      <t>タイショウ</t>
    </rPh>
    <rPh sb="8" eb="11">
      <t>コウヨウシャ</t>
    </rPh>
    <rPh sb="12" eb="14">
      <t>シヨウ</t>
    </rPh>
    <rPh sb="16" eb="17">
      <t>ツキ</t>
    </rPh>
    <rPh sb="18" eb="19">
      <t>カイ</t>
    </rPh>
    <rPh sb="20" eb="23">
      <t>ショクリョウヒン</t>
    </rPh>
    <rPh sb="24" eb="28">
      <t>セイカツヨウヒン</t>
    </rPh>
    <rPh sb="29" eb="31">
      <t>チョウタツ</t>
    </rPh>
    <rPh sb="36" eb="38">
      <t>カイモノ</t>
    </rPh>
    <rPh sb="39" eb="40">
      <t>デ</t>
    </rPh>
    <rPh sb="43" eb="45">
      <t>シエン</t>
    </rPh>
    <rPh sb="46" eb="47">
      <t>オコナ</t>
    </rPh>
    <rPh sb="49" eb="52">
      <t>サンカヒ</t>
    </rPh>
    <rPh sb="52" eb="54">
      <t>ムリョウ</t>
    </rPh>
    <phoneticPr fontId="3"/>
  </si>
  <si>
    <t>道志村役場　住民健康課　　　　　　　　　　0554-52-2113</t>
    <rPh sb="0" eb="3">
      <t>ドウシムラ</t>
    </rPh>
    <rPh sb="3" eb="5">
      <t>ヤクバ</t>
    </rPh>
    <rPh sb="6" eb="11">
      <t>ジュウミンケンコウカ</t>
    </rPh>
    <phoneticPr fontId="3"/>
  </si>
  <si>
    <t>西桂町</t>
    <rPh sb="0" eb="3">
      <t>ニシカツラチョウ</t>
    </rPh>
    <phoneticPr fontId="1"/>
  </si>
  <si>
    <t>福祉タクシー利用料金助成事業</t>
    <rPh sb="0" eb="2">
      <t>フクシ</t>
    </rPh>
    <rPh sb="6" eb="8">
      <t>リヨウ</t>
    </rPh>
    <rPh sb="8" eb="10">
      <t>リョウキン</t>
    </rPh>
    <rPh sb="10" eb="12">
      <t>ジョセイ</t>
    </rPh>
    <rPh sb="12" eb="14">
      <t>ジギョウ</t>
    </rPh>
    <phoneticPr fontId="1"/>
  </si>
  <si>
    <t>在宅の重度心身障害者（児）が通常の交通機関を利用することが困難なためにタクシーを利用する場合に、その初乗り運賃の額を助成する。
身体障害者手帳所持者のうち、肢体不自由及び視覚障害の1・2級の方、若しくは、療育手帳所持者のうち、障害の程度がＡの方は、年間24回の利用回数券を交付する。</t>
    <rPh sb="0" eb="2">
      <t>ザイタク</t>
    </rPh>
    <rPh sb="3" eb="5">
      <t>ジュウド</t>
    </rPh>
    <rPh sb="5" eb="7">
      <t>シンシン</t>
    </rPh>
    <rPh sb="7" eb="10">
      <t>ショウガイシャ</t>
    </rPh>
    <rPh sb="11" eb="12">
      <t>ジ</t>
    </rPh>
    <rPh sb="14" eb="16">
      <t>ツウジョウ</t>
    </rPh>
    <rPh sb="17" eb="19">
      <t>コウツウ</t>
    </rPh>
    <rPh sb="19" eb="21">
      <t>キカン</t>
    </rPh>
    <rPh sb="22" eb="24">
      <t>リヨウ</t>
    </rPh>
    <rPh sb="29" eb="31">
      <t>コンナン</t>
    </rPh>
    <rPh sb="40" eb="42">
      <t>リヨウ</t>
    </rPh>
    <rPh sb="44" eb="46">
      <t>バアイ</t>
    </rPh>
    <rPh sb="50" eb="52">
      <t>ハツノ</t>
    </rPh>
    <rPh sb="53" eb="55">
      <t>ウンチン</t>
    </rPh>
    <rPh sb="56" eb="57">
      <t>ガク</t>
    </rPh>
    <rPh sb="58" eb="60">
      <t>ジョセイ</t>
    </rPh>
    <rPh sb="64" eb="69">
      <t>シンタイショウガイシャ</t>
    </rPh>
    <rPh sb="69" eb="71">
      <t>テチョウ</t>
    </rPh>
    <rPh sb="71" eb="74">
      <t>ショジシャ</t>
    </rPh>
    <rPh sb="78" eb="83">
      <t>シタイフジユウ</t>
    </rPh>
    <rPh sb="83" eb="84">
      <t>オヨ</t>
    </rPh>
    <rPh sb="85" eb="89">
      <t>シカクショウガイ</t>
    </rPh>
    <rPh sb="93" eb="94">
      <t>キュウ</t>
    </rPh>
    <rPh sb="95" eb="96">
      <t>カタ</t>
    </rPh>
    <rPh sb="97" eb="98">
      <t>モ</t>
    </rPh>
    <rPh sb="102" eb="106">
      <t>リョウイクテチョウ</t>
    </rPh>
    <rPh sb="106" eb="109">
      <t>ショジシャ</t>
    </rPh>
    <rPh sb="113" eb="115">
      <t>ショウガイ</t>
    </rPh>
    <rPh sb="116" eb="118">
      <t>テイド</t>
    </rPh>
    <rPh sb="121" eb="122">
      <t>カタ</t>
    </rPh>
    <rPh sb="124" eb="126">
      <t>ネンカン</t>
    </rPh>
    <rPh sb="128" eb="129">
      <t>カイ</t>
    </rPh>
    <rPh sb="130" eb="135">
      <t>リヨウカイスウケン</t>
    </rPh>
    <rPh sb="136" eb="138">
      <t>コウフ</t>
    </rPh>
    <phoneticPr fontId="1"/>
  </si>
  <si>
    <t>福祉保健課
0555-25-4000</t>
    <rPh sb="0" eb="2">
      <t>フクシ</t>
    </rPh>
    <rPh sb="2" eb="5">
      <t>ホケンカ</t>
    </rPh>
    <phoneticPr fontId="1"/>
  </si>
  <si>
    <t>西桂町高齢者等移動支援事業</t>
    <rPh sb="0" eb="3">
      <t>ニシカツラチョウ</t>
    </rPh>
    <rPh sb="3" eb="6">
      <t>コウレイシャ</t>
    </rPh>
    <rPh sb="6" eb="7">
      <t>トウ</t>
    </rPh>
    <rPh sb="7" eb="11">
      <t>イドウシエン</t>
    </rPh>
    <rPh sb="11" eb="13">
      <t>ジギョウ</t>
    </rPh>
    <phoneticPr fontId="1"/>
  </si>
  <si>
    <t>自力歩行が可能で、運転免許証を持っていない75歳以上の高齢者や障害者等の方を、町内外への通院や買い物等の移動手段として、町の車両を使い、無料で送迎するサービス。</t>
    <rPh sb="9" eb="11">
      <t>ウンテン</t>
    </rPh>
    <rPh sb="11" eb="14">
      <t>メンキョショウ</t>
    </rPh>
    <rPh sb="15" eb="16">
      <t>モ</t>
    </rPh>
    <rPh sb="23" eb="24">
      <t>サイ</t>
    </rPh>
    <rPh sb="24" eb="26">
      <t>イジョウ</t>
    </rPh>
    <rPh sb="27" eb="30">
      <t>コウレイシャ</t>
    </rPh>
    <rPh sb="31" eb="34">
      <t>ショウガイシャ</t>
    </rPh>
    <rPh sb="34" eb="35">
      <t>トウ</t>
    </rPh>
    <rPh sb="36" eb="37">
      <t>カタ</t>
    </rPh>
    <rPh sb="39" eb="42">
      <t>チョウナイガイ</t>
    </rPh>
    <rPh sb="44" eb="46">
      <t>ツウイン</t>
    </rPh>
    <rPh sb="47" eb="48">
      <t>カ</t>
    </rPh>
    <rPh sb="49" eb="50">
      <t>モノ</t>
    </rPh>
    <rPh sb="50" eb="51">
      <t>トウ</t>
    </rPh>
    <rPh sb="52" eb="54">
      <t>イドウ</t>
    </rPh>
    <rPh sb="54" eb="56">
      <t>シュダン</t>
    </rPh>
    <rPh sb="60" eb="61">
      <t>マチ</t>
    </rPh>
    <rPh sb="62" eb="64">
      <t>シャリョウ</t>
    </rPh>
    <rPh sb="65" eb="66">
      <t>ツカ</t>
    </rPh>
    <rPh sb="68" eb="70">
      <t>ムリョウ</t>
    </rPh>
    <rPh sb="71" eb="73">
      <t>ソウゲイ</t>
    </rPh>
    <phoneticPr fontId="1"/>
  </si>
  <si>
    <t>忍野村</t>
    <rPh sb="0" eb="3">
      <t>オシノムラ</t>
    </rPh>
    <phoneticPr fontId="1"/>
  </si>
  <si>
    <t>忍野村高齢者等買い物支援サービス事業</t>
    <rPh sb="0" eb="3">
      <t>オシノムラ</t>
    </rPh>
    <rPh sb="3" eb="6">
      <t>コウレイシャ</t>
    </rPh>
    <rPh sb="6" eb="7">
      <t>トウ</t>
    </rPh>
    <rPh sb="7" eb="8">
      <t>カ</t>
    </rPh>
    <rPh sb="9" eb="10">
      <t>モノ</t>
    </rPh>
    <rPh sb="10" eb="12">
      <t>シエン</t>
    </rPh>
    <rPh sb="16" eb="18">
      <t>ジギョウ</t>
    </rPh>
    <phoneticPr fontId="3"/>
  </si>
  <si>
    <t>村内事業者</t>
    <rPh sb="0" eb="2">
      <t>ソンナイ</t>
    </rPh>
    <rPh sb="2" eb="5">
      <t>ジギョウシャ</t>
    </rPh>
    <phoneticPr fontId="3"/>
  </si>
  <si>
    <t>vill.oshino.lg.jp/page/1439.html</t>
    <phoneticPr fontId="1"/>
  </si>
  <si>
    <t>福祉保健課高齢者福祉担当
0555-84-7795
包括支援センター
0555-20-5211</t>
    <rPh sb="0" eb="2">
      <t>フクシ</t>
    </rPh>
    <rPh sb="2" eb="4">
      <t>ホケン</t>
    </rPh>
    <rPh sb="4" eb="5">
      <t>カ</t>
    </rPh>
    <rPh sb="5" eb="8">
      <t>コウレイシャ</t>
    </rPh>
    <rPh sb="8" eb="10">
      <t>フクシ</t>
    </rPh>
    <rPh sb="10" eb="12">
      <t>タントウ</t>
    </rPh>
    <rPh sb="26" eb="30">
      <t>ホウカツシエン</t>
    </rPh>
    <phoneticPr fontId="3"/>
  </si>
  <si>
    <t>山中湖村</t>
    <rPh sb="0" eb="4">
      <t>ヤマナカコムラ</t>
    </rPh>
    <phoneticPr fontId="3"/>
  </si>
  <si>
    <t>山中湖村重度心身障害者（児）等タクシー利用料金助成事業</t>
    <phoneticPr fontId="3"/>
  </si>
  <si>
    <t>　在宅重度心身障害者（児）が通常の交通機関を利用することが困難なためにタクシーを利用する場合に、その初乗り運賃の額を助成する。身体障害者手帳所持者のうち、肢体不自由及び視覚障害の1・2級の方、若しくは、療育手帳所持者のうち障害の程度がAの方は年間30回の利用回数券を交付する。なお、自動車税の減免を受けている者等は除く。</t>
    <rPh sb="125" eb="126">
      <t>カイ</t>
    </rPh>
    <rPh sb="155" eb="156">
      <t>トウ</t>
    </rPh>
    <phoneticPr fontId="3"/>
  </si>
  <si>
    <t>福祉健康課
0555-62-9976</t>
    <phoneticPr fontId="3"/>
  </si>
  <si>
    <t>配食サービス事業</t>
    <phoneticPr fontId="3"/>
  </si>
  <si>
    <t>　村内に居住している、病気などで日常生活に支障のあるお年寄りなど、見守りが必要になる次のような人を対象にした配食サービス。事業は社会福祉協議会に委託。
・65歳以上の在宅単身世帯
・80歳以上の高齢者のみの世帯
・調理可能な介護者のいない重度身体障害者等
料金：一食当たり300円</t>
    <rPh sb="1" eb="2">
      <t>ソン</t>
    </rPh>
    <phoneticPr fontId="3"/>
  </si>
  <si>
    <t>富士吉田・忍野八海・山中湖周遊バス運営事業</t>
    <phoneticPr fontId="3"/>
  </si>
  <si>
    <t>　高齢者の通院・買物等の充実を図るため、村民の70歳以上の方に対し、証明書を発行し、公共交通バスにおいて、山中湖村内から富士山駅又は富士吉田市立病院、河口湖駅を利用する場合は100円で利用できる制度。ただし富士山駅、富士吉田市立病院、河口湖駅以外での下車は通常運賃とする。</t>
    <rPh sb="1" eb="3">
      <t>コウレイ</t>
    </rPh>
    <rPh sb="3" eb="4">
      <t>シャ</t>
    </rPh>
    <rPh sb="5" eb="7">
      <t>ツウイン</t>
    </rPh>
    <rPh sb="8" eb="11">
      <t>カイモノナド</t>
    </rPh>
    <rPh sb="12" eb="14">
      <t>ジュウジツ</t>
    </rPh>
    <rPh sb="15" eb="16">
      <t>ハカ</t>
    </rPh>
    <rPh sb="20" eb="22">
      <t>ソンミン</t>
    </rPh>
    <rPh sb="25" eb="26">
      <t>サイ</t>
    </rPh>
    <rPh sb="26" eb="28">
      <t>イジョウ</t>
    </rPh>
    <rPh sb="29" eb="30">
      <t>カタ</t>
    </rPh>
    <rPh sb="31" eb="32">
      <t>タイ</t>
    </rPh>
    <rPh sb="34" eb="37">
      <t>ショウメイショ</t>
    </rPh>
    <rPh sb="38" eb="40">
      <t>ハッコウ</t>
    </rPh>
    <rPh sb="53" eb="56">
      <t>ヤマナカコ</t>
    </rPh>
    <rPh sb="56" eb="57">
      <t>ムラ</t>
    </rPh>
    <rPh sb="57" eb="58">
      <t>ナイ</t>
    </rPh>
    <rPh sb="60" eb="63">
      <t>フジサン</t>
    </rPh>
    <rPh sb="63" eb="64">
      <t>エキ</t>
    </rPh>
    <rPh sb="64" eb="65">
      <t>マタ</t>
    </rPh>
    <rPh sb="66" eb="70">
      <t>フジヨシダ</t>
    </rPh>
    <rPh sb="70" eb="72">
      <t>シリツ</t>
    </rPh>
    <rPh sb="72" eb="74">
      <t>ビョウイン</t>
    </rPh>
    <rPh sb="75" eb="78">
      <t>カワグチコ</t>
    </rPh>
    <rPh sb="78" eb="79">
      <t>エキ</t>
    </rPh>
    <rPh sb="80" eb="82">
      <t>リヨウ</t>
    </rPh>
    <rPh sb="84" eb="86">
      <t>バアイ</t>
    </rPh>
    <rPh sb="103" eb="106">
      <t>フジサン</t>
    </rPh>
    <rPh sb="106" eb="107">
      <t>エキ</t>
    </rPh>
    <rPh sb="108" eb="112">
      <t>フジヨシダ</t>
    </rPh>
    <rPh sb="112" eb="114">
      <t>シリツ</t>
    </rPh>
    <rPh sb="114" eb="116">
      <t>ビョウイン</t>
    </rPh>
    <rPh sb="117" eb="120">
      <t>カワグチコ</t>
    </rPh>
    <rPh sb="120" eb="121">
      <t>エキ</t>
    </rPh>
    <rPh sb="121" eb="123">
      <t>イガイ</t>
    </rPh>
    <rPh sb="125" eb="127">
      <t>ゲシャ</t>
    </rPh>
    <rPh sb="128" eb="130">
      <t>ツウジョウ</t>
    </rPh>
    <rPh sb="130" eb="132">
      <t>ウンチン</t>
    </rPh>
    <phoneticPr fontId="3"/>
  </si>
  <si>
    <t>要介護認定者等公共交通（タクシー等）利用料金補助事業</t>
    <phoneticPr fontId="3"/>
  </si>
  <si>
    <t>医療機関への通院や買い物等の利用におけるタクシー（介護タクシーを含む。）利用料金を補助することにより要介護（要支援）認定者の交通を確保するとともに生活の利便性の向上、社会参加の促進、福祉の増進を図る。</t>
    <phoneticPr fontId="3"/>
  </si>
  <si>
    <t>鳴沢村</t>
    <rPh sb="0" eb="3">
      <t>ナルサワムラ</t>
    </rPh>
    <phoneticPr fontId="1"/>
  </si>
  <si>
    <t>鳴沢村重度心身障害者等福祉タクシー利用料金助成事業</t>
    <phoneticPr fontId="3"/>
  </si>
  <si>
    <t>在宅の重度心身障害者（児）及び在宅要介護老人が通常の交通機関を利用することが困難なためにタクシーを利用する場合に、その初乗り運賃の額を助成する。
身体障害者手帳所持者のうち、肢体不自由及び視覚障害の1・2級の方、若しくは、療育手帳所持者のうち障害の程度がAの方へ年間24回の利用回数券を交付する。</t>
    <phoneticPr fontId="3"/>
  </si>
  <si>
    <t>福祉保健課
（障害担当）
0555-85-3081
（内線147）</t>
    <phoneticPr fontId="3"/>
  </si>
  <si>
    <t>鳴沢村高齢者外出支援事業</t>
    <rPh sb="0" eb="3">
      <t>ナルサワムラ</t>
    </rPh>
    <rPh sb="3" eb="12">
      <t>コウレイシャガイシュツシエンジギョウ</t>
    </rPh>
    <phoneticPr fontId="3"/>
  </si>
  <si>
    <t>本村に住所を有する70歳以上の者で運転免許証を所持していない者、本村に住所を有する60歳以上70歳未満の者で運転免許証を返納し運転経歴証明書を所持している者に対して、バス又はタクシー利用料の一部を助成するもので、利用者は、バス又はタクシー利用助成のどちらか一方を選択できる。</t>
    <phoneticPr fontId="3"/>
  </si>
  <si>
    <t>福祉保健課
(高齢者福祉担当）
0555-85-3081
(内線147）</t>
    <rPh sb="0" eb="5">
      <t>フクシホケンカ</t>
    </rPh>
    <rPh sb="7" eb="10">
      <t>コウレイシャ</t>
    </rPh>
    <rPh sb="10" eb="12">
      <t>フクシ</t>
    </rPh>
    <rPh sb="12" eb="14">
      <t>タントウ</t>
    </rPh>
    <rPh sb="30" eb="32">
      <t>ナイセン</t>
    </rPh>
    <phoneticPr fontId="3"/>
  </si>
  <si>
    <t>富士河口湖町</t>
    <rPh sb="0" eb="6">
      <t>フジカワグチコマチ</t>
    </rPh>
    <phoneticPr fontId="3"/>
  </si>
  <si>
    <t>富士河口湖町高齢者外出支援事業</t>
    <phoneticPr fontId="3"/>
  </si>
  <si>
    <t>町に住所を有する75歳以上で運転免許証を所持していない者、または運転免許証を返納したものに対して、タクシー利用料の支払いに変えることができるタクシー券を配布又はバスの定期券の購入補助をするもの。（タクシー：初乗り運賃分（最大740円）のタクシー券を最大24枚配布、バス：シルバー定期券の購入の際に17,760円（タクシー券の最大助成額と同額）を補助）</t>
    <rPh sb="0" eb="1">
      <t>マチ</t>
    </rPh>
    <rPh sb="57" eb="59">
      <t>シハラ</t>
    </rPh>
    <rPh sb="61" eb="62">
      <t>カ</t>
    </rPh>
    <rPh sb="103" eb="105">
      <t>ハツノ</t>
    </rPh>
    <rPh sb="106" eb="108">
      <t>ウンチン</t>
    </rPh>
    <rPh sb="108" eb="109">
      <t>ブン</t>
    </rPh>
    <rPh sb="110" eb="112">
      <t>サイダイ</t>
    </rPh>
    <rPh sb="115" eb="116">
      <t>エン</t>
    </rPh>
    <rPh sb="122" eb="123">
      <t>ケン</t>
    </rPh>
    <rPh sb="124" eb="126">
      <t>サイダイ</t>
    </rPh>
    <rPh sb="128" eb="129">
      <t>マイ</t>
    </rPh>
    <rPh sb="129" eb="131">
      <t>ハイフ</t>
    </rPh>
    <rPh sb="139" eb="142">
      <t>テイキケン</t>
    </rPh>
    <rPh sb="143" eb="145">
      <t>コウニュウ</t>
    </rPh>
    <rPh sb="146" eb="147">
      <t>サイ</t>
    </rPh>
    <rPh sb="154" eb="155">
      <t>エン</t>
    </rPh>
    <rPh sb="160" eb="161">
      <t>ケン</t>
    </rPh>
    <rPh sb="162" eb="164">
      <t>サイダイ</t>
    </rPh>
    <rPh sb="164" eb="166">
      <t>ジョセイ</t>
    </rPh>
    <rPh sb="166" eb="167">
      <t>ガク</t>
    </rPh>
    <rPh sb="168" eb="170">
      <t>ドウガク</t>
    </rPh>
    <rPh sb="172" eb="174">
      <t>ホジョ</t>
    </rPh>
    <phoneticPr fontId="3"/>
  </si>
  <si>
    <t>福祉推進課（0555-72-6028）</t>
    <rPh sb="0" eb="2">
      <t>フクシ</t>
    </rPh>
    <rPh sb="2" eb="4">
      <t>スイシン</t>
    </rPh>
    <rPh sb="4" eb="5">
      <t>カ</t>
    </rPh>
    <phoneticPr fontId="3"/>
  </si>
  <si>
    <t>小菅村</t>
    <rPh sb="0" eb="3">
      <t>コスゲムラ</t>
    </rPh>
    <phoneticPr fontId="1"/>
  </si>
  <si>
    <t>小菅村高齢者バス利用料助成事業</t>
    <rPh sb="0" eb="3">
      <t>コスゲムラ</t>
    </rPh>
    <rPh sb="3" eb="6">
      <t>コウレイシャ</t>
    </rPh>
    <rPh sb="8" eb="11">
      <t>リヨウリョウ</t>
    </rPh>
    <rPh sb="11" eb="15">
      <t>ジョセイジギョウ</t>
    </rPh>
    <phoneticPr fontId="3"/>
  </si>
  <si>
    <t>高齢者が利用する公共交通バスの利用運賃助成を行い、高齢者の生活の利便性の向上、社会参加の促進並びに福祉の増進を図る。６５歳以上の高齢者に対し、一人当たり10,000円分（５００×２０枚）のバス利用割引券を配布</t>
    <phoneticPr fontId="1"/>
  </si>
  <si>
    <t>住民課
0428-87-0111</t>
    <rPh sb="0" eb="2">
      <t>ジュウミン</t>
    </rPh>
    <rPh sb="2" eb="3">
      <t>カ</t>
    </rPh>
    <phoneticPr fontId="1"/>
  </si>
  <si>
    <t>村営バスデマンド化</t>
    <rPh sb="0" eb="2">
      <t>ソンエイ</t>
    </rPh>
    <rPh sb="8" eb="9">
      <t>カ</t>
    </rPh>
    <phoneticPr fontId="3"/>
  </si>
  <si>
    <t>村営バスを予約制とした
平日　１０：００～１８：３０
土日　終日</t>
    <phoneticPr fontId="1"/>
  </si>
  <si>
    <t>総務課
0428-87-0111</t>
    <rPh sb="0" eb="3">
      <t>ソウムカ</t>
    </rPh>
    <phoneticPr fontId="1"/>
  </si>
  <si>
    <t>買物代行サービス</t>
    <rPh sb="0" eb="4">
      <t>カイモノダイコウ</t>
    </rPh>
    <phoneticPr fontId="3"/>
  </si>
  <si>
    <t>民間企業が行っている、様々なラストワンマイルの配送網（ドローン・軽バス等）を活用し、独居老人等への食品等の輸送・高齢者・子ども等への見守りサービスの提供へ包括的な支援・協力</t>
    <phoneticPr fontId="1"/>
  </si>
  <si>
    <t>デジタル田園都市国家推進交付金（デジタル実装タイプTYPE1）参考事例集P78
https://www.chisou.go.jp/sousei/about/mirai/pdf/denenkouhukin_jissou_type1_jirei.pdf</t>
    <phoneticPr fontId="1"/>
  </si>
  <si>
    <t>源流振興課
0428-87-0111</t>
    <rPh sb="0" eb="2">
      <t>ゲンリュウ</t>
    </rPh>
    <rPh sb="2" eb="5">
      <t>シンコウカ</t>
    </rPh>
    <phoneticPr fontId="1"/>
  </si>
  <si>
    <t>長野県</t>
    <rPh sb="0" eb="3">
      <t>ナガノケン</t>
    </rPh>
    <phoneticPr fontId="1"/>
  </si>
  <si>
    <t>買物環境向上支援事業</t>
    <rPh sb="0" eb="2">
      <t>カイモノ</t>
    </rPh>
    <rPh sb="2" eb="4">
      <t>カンキョウ</t>
    </rPh>
    <rPh sb="4" eb="6">
      <t>コウジョウ</t>
    </rPh>
    <rPh sb="6" eb="8">
      <t>シエン</t>
    </rPh>
    <rPh sb="8" eb="10">
      <t>ジギョウ</t>
    </rPh>
    <phoneticPr fontId="1"/>
  </si>
  <si>
    <t>県内で買物環境向上のための取組（宅配や移動販売、買物代行など）を行う事業者の情報を県HPにて掲載。</t>
    <rPh sb="0" eb="2">
      <t>ケンナイ</t>
    </rPh>
    <rPh sb="3" eb="5">
      <t>カイモノ</t>
    </rPh>
    <rPh sb="5" eb="7">
      <t>カンキョウ</t>
    </rPh>
    <rPh sb="7" eb="9">
      <t>コウジョウ</t>
    </rPh>
    <rPh sb="13" eb="15">
      <t>トリクミ</t>
    </rPh>
    <rPh sb="16" eb="18">
      <t>タクハイ</t>
    </rPh>
    <rPh sb="19" eb="21">
      <t>イドウ</t>
    </rPh>
    <rPh sb="21" eb="23">
      <t>ハンバイ</t>
    </rPh>
    <rPh sb="24" eb="26">
      <t>カイモノ</t>
    </rPh>
    <rPh sb="26" eb="28">
      <t>ダイコウ</t>
    </rPh>
    <rPh sb="32" eb="33">
      <t>オコナ</t>
    </rPh>
    <rPh sb="34" eb="37">
      <t>ジギョウシャ</t>
    </rPh>
    <rPh sb="38" eb="40">
      <t>ジョウホウ</t>
    </rPh>
    <phoneticPr fontId="1"/>
  </si>
  <si>
    <t>https://www.pref.nagano.lg.jp/sansei/sangyo/shokogyo/keiei/kouryu/deta.html</t>
    <phoneticPr fontId="1"/>
  </si>
  <si>
    <t>伊那市</t>
    <rPh sb="0" eb="3">
      <t>イナシ</t>
    </rPh>
    <phoneticPr fontId="1"/>
  </si>
  <si>
    <t>支え合い買物サービス「ゆうあいマーケット」</t>
  </si>
  <si>
    <t>ドローンによる迅速な配送と、ケーブルテレビによる手軽な注文を組み合わせ、地域における買い物支援の担い手不足や、中山間地域への荷物配送にかかる費用や時間等の課題を解決する。</t>
    <rPh sb="75" eb="76">
      <t>トウ</t>
    </rPh>
    <rPh sb="77" eb="79">
      <t>カダイ</t>
    </rPh>
    <rPh sb="80" eb="82">
      <t>カイケツ</t>
    </rPh>
    <phoneticPr fontId="5"/>
  </si>
  <si>
    <t>https://www.inacity.jp/shisei/inashiseisakusesaku/shinsangyougijutu/yuuaimarket/index.html</t>
    <phoneticPr fontId="1"/>
  </si>
  <si>
    <t>伊那市 企画部 企画政策課 新産業技術推進係 0265-78-4111（内線2144）</t>
    <rPh sb="36" eb="38">
      <t>ナイセン</t>
    </rPh>
    <phoneticPr fontId="1"/>
  </si>
  <si>
    <t>塩尻市</t>
    <rPh sb="0" eb="3">
      <t>シオジリシ</t>
    </rPh>
    <phoneticPr fontId="1"/>
  </si>
  <si>
    <t>地域振興バス運行事業</t>
  </si>
  <si>
    <t>市民（高齢者等交通弱者）の移動手段の確保と市街地活性化のため、駅や公共施設、スーパーなどを結ぶ巡回バス、AI活用型オンデマンドバスを運行するもの。</t>
  </si>
  <si>
    <t>https://www.city.shiojiri.lg.jp/soshiki/33/3119.html
https://www.city.shiojiri.lg.jp/soshiki/33/11587.html</t>
    <phoneticPr fontId="1"/>
  </si>
  <si>
    <t>建設部都市計画課
0263-52-0689</t>
  </si>
  <si>
    <t>すべての運転免許証を自主返納した方、（返納後一年以内且つ自主返納時に満６５歳以上の塩尻市民の方）に対し、塩尻市地域振興バス及びタクシーの共通利用券を交付するもの。</t>
  </si>
  <si>
    <t>https://www.city.shiojiri.lg.jp/soshiki/33/2887.html</t>
  </si>
  <si>
    <t>高齢者世帯タクシー利用助成事業</t>
  </si>
  <si>
    <t>自動車等の交通手段を持たない高齢者世帯かつ住民税非課税世帯の世帯員に対して、病院への通院や福祉施設等への通所、買い物などに利用できるタクシー利用助成券を交付するもの。</t>
  </si>
  <si>
    <t>https://www.city.shiojiri.lg.jp/soshiki/27/2746.html</t>
  </si>
  <si>
    <t>健康福祉部
地域共生推進課
0263-52-7315</t>
    <rPh sb="0" eb="2">
      <t>ケンコウ</t>
    </rPh>
    <rPh sb="2" eb="4">
      <t>フクシ</t>
    </rPh>
    <rPh sb="4" eb="5">
      <t>ブ</t>
    </rPh>
    <phoneticPr fontId="1"/>
  </si>
  <si>
    <t>岡谷市</t>
    <rPh sb="0" eb="3">
      <t>オカヤシ</t>
    </rPh>
    <phoneticPr fontId="1"/>
  </si>
  <si>
    <t>福祉タクシー運行事業</t>
    <rPh sb="0" eb="2">
      <t>フクシ</t>
    </rPh>
    <rPh sb="6" eb="8">
      <t>ウンコウ</t>
    </rPh>
    <rPh sb="8" eb="10">
      <t>ジギョウ</t>
    </rPh>
    <phoneticPr fontId="8"/>
  </si>
  <si>
    <t>高齢者及び障がい者に対する移動支援策として、タクシー会社の協力により、1回300円で利用できる予約制のタクシーを運行。</t>
    <rPh sb="0" eb="3">
      <t>コウレイシャ</t>
    </rPh>
    <rPh sb="3" eb="4">
      <t>オヨ</t>
    </rPh>
    <rPh sb="5" eb="6">
      <t>ショウ</t>
    </rPh>
    <rPh sb="8" eb="9">
      <t>シャ</t>
    </rPh>
    <rPh sb="10" eb="11">
      <t>タイ</t>
    </rPh>
    <rPh sb="13" eb="18">
      <t>イドウシエンサク</t>
    </rPh>
    <rPh sb="26" eb="28">
      <t>カイシャ</t>
    </rPh>
    <rPh sb="29" eb="31">
      <t>キョウリョク</t>
    </rPh>
    <rPh sb="36" eb="37">
      <t>カイ</t>
    </rPh>
    <rPh sb="40" eb="41">
      <t>エン</t>
    </rPh>
    <rPh sb="42" eb="44">
      <t>リヨウ</t>
    </rPh>
    <rPh sb="47" eb="50">
      <t>ヨヤクセイ</t>
    </rPh>
    <rPh sb="56" eb="58">
      <t>ウンコウ</t>
    </rPh>
    <phoneticPr fontId="8"/>
  </si>
  <si>
    <t>https://www.city.okaya.lg.jp/soshikikarasagasu/shakaifukushika/257/258/5078.html</t>
  </si>
  <si>
    <t>社会福祉課 福祉総務担当
0266-23-4811
（内線1222）</t>
    <rPh sb="0" eb="5">
      <t>シャカイフクシカ</t>
    </rPh>
    <rPh sb="6" eb="12">
      <t>フクシソウムタントウ</t>
    </rPh>
    <rPh sb="27" eb="29">
      <t>ナイセン</t>
    </rPh>
    <phoneticPr fontId="8"/>
  </si>
  <si>
    <t>シルキーバス運行事業</t>
    <rPh sb="6" eb="8">
      <t>ウンコウ</t>
    </rPh>
    <rPh sb="8" eb="10">
      <t>ジギョウ</t>
    </rPh>
    <phoneticPr fontId="8"/>
  </si>
  <si>
    <t>市が運行するコミュニティバス。買い物弱者支援に特化した施策ではないが、公共交通の利用に不便を感じている地域に対する移動支援策としての位置付けもある。</t>
    <rPh sb="0" eb="1">
      <t>シ</t>
    </rPh>
    <rPh sb="2" eb="4">
      <t>ウンコウ</t>
    </rPh>
    <rPh sb="15" eb="16">
      <t>カ</t>
    </rPh>
    <rPh sb="17" eb="18">
      <t>モノ</t>
    </rPh>
    <rPh sb="18" eb="20">
      <t>ジャクシャ</t>
    </rPh>
    <rPh sb="20" eb="22">
      <t>シエン</t>
    </rPh>
    <rPh sb="23" eb="25">
      <t>トッカ</t>
    </rPh>
    <rPh sb="27" eb="29">
      <t>シサク</t>
    </rPh>
    <rPh sb="35" eb="37">
      <t>コウキョウ</t>
    </rPh>
    <rPh sb="37" eb="39">
      <t>コウツウ</t>
    </rPh>
    <rPh sb="40" eb="42">
      <t>リヨウ</t>
    </rPh>
    <rPh sb="43" eb="45">
      <t>フベン</t>
    </rPh>
    <rPh sb="46" eb="47">
      <t>カン</t>
    </rPh>
    <rPh sb="51" eb="53">
      <t>チイキ</t>
    </rPh>
    <rPh sb="54" eb="55">
      <t>タイ</t>
    </rPh>
    <rPh sb="57" eb="59">
      <t>イドウ</t>
    </rPh>
    <rPh sb="59" eb="62">
      <t>シエンサク</t>
    </rPh>
    <rPh sb="66" eb="69">
      <t>イチヅ</t>
    </rPh>
    <phoneticPr fontId="8"/>
  </si>
  <si>
    <t>https://www.city.okaya.lg.jp/silkybus_swanbus/index.html</t>
  </si>
  <si>
    <t>商業観光課 商業支援担当
0266-23-4811
（内線1457）</t>
    <rPh sb="0" eb="2">
      <t>ショウギョウ</t>
    </rPh>
    <rPh sb="2" eb="5">
      <t>カンコウカ</t>
    </rPh>
    <rPh sb="6" eb="8">
      <t>ショウギョウ</t>
    </rPh>
    <rPh sb="8" eb="10">
      <t>シエン</t>
    </rPh>
    <rPh sb="10" eb="12">
      <t>タントウ</t>
    </rPh>
    <rPh sb="27" eb="29">
      <t>ナイセン</t>
    </rPh>
    <phoneticPr fontId="8"/>
  </si>
  <si>
    <t>茅野市</t>
    <rPh sb="0" eb="3">
      <t>チノシ</t>
    </rPh>
    <phoneticPr fontId="1"/>
  </si>
  <si>
    <t>障害者タクシー利用料金助成事業</t>
    <rPh sb="0" eb="3">
      <t>ショウガイシャ</t>
    </rPh>
    <rPh sb="7" eb="9">
      <t>リヨウ</t>
    </rPh>
    <rPh sb="9" eb="11">
      <t>リョウキン</t>
    </rPh>
    <rPh sb="11" eb="13">
      <t>ジョセイ</t>
    </rPh>
    <rPh sb="13" eb="15">
      <t>ジギョウ</t>
    </rPh>
    <phoneticPr fontId="1"/>
  </si>
  <si>
    <t>在宅の身体障害者、知的障害者、精神障害者、障害児が、通常の交通機関を利用することが困難なためタクシーを利用する際、その利用料金の一部を助成。</t>
    <rPh sb="0" eb="2">
      <t>ザイタク</t>
    </rPh>
    <rPh sb="3" eb="5">
      <t>シンタイ</t>
    </rPh>
    <rPh sb="5" eb="8">
      <t>ショウガイシャ</t>
    </rPh>
    <rPh sb="9" eb="11">
      <t>チテキ</t>
    </rPh>
    <rPh sb="11" eb="14">
      <t>ショウガイシャ</t>
    </rPh>
    <rPh sb="15" eb="17">
      <t>セイシン</t>
    </rPh>
    <rPh sb="17" eb="20">
      <t>ショウガイシャ</t>
    </rPh>
    <rPh sb="21" eb="23">
      <t>ショウガイ</t>
    </rPh>
    <rPh sb="23" eb="24">
      <t>ジ</t>
    </rPh>
    <rPh sb="26" eb="28">
      <t>ツウジョウ</t>
    </rPh>
    <rPh sb="29" eb="31">
      <t>コウツウ</t>
    </rPh>
    <rPh sb="31" eb="33">
      <t>キカン</t>
    </rPh>
    <rPh sb="34" eb="36">
      <t>リヨウ</t>
    </rPh>
    <rPh sb="41" eb="43">
      <t>コンナン</t>
    </rPh>
    <rPh sb="51" eb="53">
      <t>リヨウ</t>
    </rPh>
    <rPh sb="55" eb="56">
      <t>サイ</t>
    </rPh>
    <rPh sb="59" eb="61">
      <t>リヨウ</t>
    </rPh>
    <rPh sb="61" eb="63">
      <t>リョウキン</t>
    </rPh>
    <rPh sb="64" eb="66">
      <t>イチブ</t>
    </rPh>
    <rPh sb="67" eb="69">
      <t>ジョセイ</t>
    </rPh>
    <phoneticPr fontId="1"/>
  </si>
  <si>
    <t>https://www.city.chino.lg.jp/soshiki/chiikifukushi/1334.html</t>
  </si>
  <si>
    <t>社会福祉課、
0266-72-2101
（内線315・316）</t>
    <rPh sb="0" eb="2">
      <t>シャカイ</t>
    </rPh>
    <rPh sb="2" eb="4">
      <t>フクシ</t>
    </rPh>
    <rPh sb="4" eb="5">
      <t>カ</t>
    </rPh>
    <rPh sb="21" eb="23">
      <t>ナイセン</t>
    </rPh>
    <phoneticPr fontId="1"/>
  </si>
  <si>
    <t>新地域公共交通事業</t>
    <rPh sb="0" eb="1">
      <t>シン</t>
    </rPh>
    <rPh sb="1" eb="3">
      <t>チイキ</t>
    </rPh>
    <rPh sb="3" eb="5">
      <t>コウキョウ</t>
    </rPh>
    <rPh sb="5" eb="7">
      <t>コウツウ</t>
    </rPh>
    <rPh sb="7" eb="9">
      <t>ジギョウ</t>
    </rPh>
    <phoneticPr fontId="1"/>
  </si>
  <si>
    <t>利用者の予約に対し、AIによる最適運行ルート、配車をリアルタイムに行う乗合輸送サービス事業。</t>
    <rPh sb="0" eb="3">
      <t>リヨウシャ</t>
    </rPh>
    <rPh sb="4" eb="6">
      <t>ヨヤク</t>
    </rPh>
    <rPh sb="7" eb="8">
      <t>タイ</t>
    </rPh>
    <rPh sb="15" eb="17">
      <t>サイテキ</t>
    </rPh>
    <rPh sb="17" eb="19">
      <t>ウンコウ</t>
    </rPh>
    <rPh sb="23" eb="25">
      <t>ハイシャ</t>
    </rPh>
    <rPh sb="33" eb="34">
      <t>オコナ</t>
    </rPh>
    <rPh sb="35" eb="37">
      <t>ノリアイ</t>
    </rPh>
    <rPh sb="37" eb="39">
      <t>ユソウ</t>
    </rPh>
    <rPh sb="43" eb="45">
      <t>ジギョウ</t>
    </rPh>
    <phoneticPr fontId="1"/>
  </si>
  <si>
    <t>https://www.city.chino.lg.jp/site/new-kotsu/</t>
  </si>
  <si>
    <t>地域創生課、
0266-72-2101
（内線232・233）</t>
    <rPh sb="0" eb="2">
      <t>チイキ</t>
    </rPh>
    <rPh sb="2" eb="4">
      <t>ソウセイ</t>
    </rPh>
    <rPh sb="4" eb="5">
      <t>カ</t>
    </rPh>
    <rPh sb="21" eb="23">
      <t>ナイセン</t>
    </rPh>
    <phoneticPr fontId="1"/>
  </si>
  <si>
    <t>喬木村</t>
    <rPh sb="0" eb="3">
      <t>タカギムラ</t>
    </rPh>
    <phoneticPr fontId="1"/>
  </si>
  <si>
    <t>高齢者公共交通利用促進事業</t>
    <rPh sb="0" eb="3">
      <t>コウレイシャ</t>
    </rPh>
    <rPh sb="3" eb="7">
      <t>コウキョウコウツウ</t>
    </rPh>
    <rPh sb="7" eb="9">
      <t>リヨウ</t>
    </rPh>
    <rPh sb="9" eb="11">
      <t>ソクシン</t>
    </rPh>
    <rPh sb="11" eb="13">
      <t>ジギョウ</t>
    </rPh>
    <phoneticPr fontId="1"/>
  </si>
  <si>
    <t>65歳以上の方が公共交通を利用した際の運賃を一部負担（要申請）し、交通弱者への買い物等支援を行っている。</t>
    <rPh sb="2" eb="3">
      <t>サイ</t>
    </rPh>
    <rPh sb="3" eb="5">
      <t>イジョウ</t>
    </rPh>
    <rPh sb="6" eb="7">
      <t>カタ</t>
    </rPh>
    <rPh sb="8" eb="12">
      <t>コウキョウコウツウ</t>
    </rPh>
    <rPh sb="13" eb="15">
      <t>リヨウ</t>
    </rPh>
    <rPh sb="17" eb="18">
      <t>サイ</t>
    </rPh>
    <rPh sb="19" eb="21">
      <t>ウンチン</t>
    </rPh>
    <rPh sb="22" eb="24">
      <t>イチブ</t>
    </rPh>
    <rPh sb="24" eb="26">
      <t>フタン</t>
    </rPh>
    <rPh sb="27" eb="28">
      <t>ヨウ</t>
    </rPh>
    <rPh sb="28" eb="30">
      <t>シンセイ</t>
    </rPh>
    <rPh sb="33" eb="35">
      <t>コウツウ</t>
    </rPh>
    <rPh sb="35" eb="37">
      <t>ジャクシャ</t>
    </rPh>
    <rPh sb="39" eb="40">
      <t>カ</t>
    </rPh>
    <rPh sb="41" eb="42">
      <t>モノ</t>
    </rPh>
    <rPh sb="42" eb="43">
      <t>トウ</t>
    </rPh>
    <rPh sb="43" eb="45">
      <t>シエン</t>
    </rPh>
    <rPh sb="46" eb="47">
      <t>オコナ</t>
    </rPh>
    <phoneticPr fontId="1"/>
  </si>
  <si>
    <t>企画財政課企画財政係
0265-33-5129</t>
    <rPh sb="0" eb="5">
      <t>キカクザイセイカ</t>
    </rPh>
    <rPh sb="5" eb="10">
      <t>キカクザイセイガカリ</t>
    </rPh>
    <phoneticPr fontId="1"/>
  </si>
  <si>
    <t>村民バス運営</t>
    <rPh sb="0" eb="2">
      <t>ソンミン</t>
    </rPh>
    <rPh sb="4" eb="6">
      <t>ウンエイ</t>
    </rPh>
    <phoneticPr fontId="1"/>
  </si>
  <si>
    <t>村内を循環（中山間地域→村中心部）するバスを日中運行し、交通弱者への買い物支援を行っている。</t>
    <rPh sb="0" eb="2">
      <t>ソンナイ</t>
    </rPh>
    <rPh sb="3" eb="5">
      <t>ジュンカン</t>
    </rPh>
    <rPh sb="6" eb="11">
      <t>チュウサンカンチイキ</t>
    </rPh>
    <rPh sb="12" eb="13">
      <t>ムラ</t>
    </rPh>
    <rPh sb="13" eb="16">
      <t>チュウシンブ</t>
    </rPh>
    <rPh sb="22" eb="26">
      <t>ニッチュウウンコウ</t>
    </rPh>
    <rPh sb="28" eb="32">
      <t>コウツウジャクシャ</t>
    </rPh>
    <rPh sb="34" eb="35">
      <t>カ</t>
    </rPh>
    <rPh sb="36" eb="39">
      <t>モノシエン</t>
    </rPh>
    <rPh sb="40" eb="41">
      <t>オコナ</t>
    </rPh>
    <phoneticPr fontId="1"/>
  </si>
  <si>
    <t>小さな拠点交通ネットワーク運行事業</t>
    <rPh sb="0" eb="1">
      <t>チイ</t>
    </rPh>
    <rPh sb="3" eb="5">
      <t>キョテン</t>
    </rPh>
    <rPh sb="5" eb="7">
      <t>コウツウ</t>
    </rPh>
    <rPh sb="13" eb="17">
      <t>ウンコウジギョウ</t>
    </rPh>
    <phoneticPr fontId="1"/>
  </si>
  <si>
    <t>村内を循環（居住人口の多い地域→村中心部）する小型コミュニティバスを日中運行し、交通弱者への買い物支援等を行っている。</t>
    <rPh sb="0" eb="2">
      <t>ソンナイ</t>
    </rPh>
    <rPh sb="3" eb="5">
      <t>ジュンカン</t>
    </rPh>
    <rPh sb="6" eb="10">
      <t>キョジュウジンコウ</t>
    </rPh>
    <rPh sb="11" eb="12">
      <t>オオ</t>
    </rPh>
    <rPh sb="13" eb="15">
      <t>チイキ</t>
    </rPh>
    <rPh sb="16" eb="17">
      <t>ムラ</t>
    </rPh>
    <rPh sb="17" eb="20">
      <t>チュウシンブ</t>
    </rPh>
    <rPh sb="23" eb="25">
      <t>コガタ</t>
    </rPh>
    <rPh sb="34" eb="36">
      <t>ニッチュウ</t>
    </rPh>
    <rPh sb="36" eb="38">
      <t>ウンコウ</t>
    </rPh>
    <rPh sb="40" eb="44">
      <t>コウツウジャクシャ</t>
    </rPh>
    <rPh sb="46" eb="47">
      <t>カ</t>
    </rPh>
    <rPh sb="48" eb="49">
      <t>モノ</t>
    </rPh>
    <rPh sb="49" eb="51">
      <t>シエン</t>
    </rPh>
    <rPh sb="51" eb="52">
      <t>トウ</t>
    </rPh>
    <rPh sb="53" eb="54">
      <t>オコナ</t>
    </rPh>
    <phoneticPr fontId="1"/>
  </si>
  <si>
    <t>移送支援事業（タクシー利用券交付）</t>
  </si>
  <si>
    <t>運転する車両がない又は免許証がない75歳以上高齢者に対してタクシー利用券を交付することによって、タクシーを利用した外出支援（買物支援）を行っている。</t>
  </si>
  <si>
    <t>保健福祉課包括支援係（0265-33-1120）</t>
    <rPh sb="0" eb="5">
      <t>ホケンフクシカ</t>
    </rPh>
    <rPh sb="5" eb="10">
      <t>ホウカツシエンカカリ</t>
    </rPh>
    <phoneticPr fontId="1"/>
  </si>
  <si>
    <t>移送支援事業（ハンドル形電動車いす購入費補助金）</t>
  </si>
  <si>
    <t>ハンドル形電動車いす購入に対する補助</t>
    <rPh sb="13" eb="14">
      <t>タイ</t>
    </rPh>
    <phoneticPr fontId="1"/>
  </si>
  <si>
    <t>外出支援を目的にシニアカーの購入に係る費用の補助を行う。補助の交付額は、シニアカーの購入に要する費用の６分の１以内とし、50,000円を限度とする。</t>
  </si>
  <si>
    <t>軽井沢町</t>
    <rPh sb="0" eb="3">
      <t>カルイザワ</t>
    </rPh>
    <rPh sb="3" eb="4">
      <t>マチ</t>
    </rPh>
    <phoneticPr fontId="1"/>
  </si>
  <si>
    <t>すこやかお出かけ利用券支給</t>
    <rPh sb="5" eb="6">
      <t>デ</t>
    </rPh>
    <rPh sb="8" eb="11">
      <t>リヨウケン</t>
    </rPh>
    <rPh sb="11" eb="13">
      <t>シキュウ</t>
    </rPh>
    <phoneticPr fontId="1"/>
  </si>
  <si>
    <t>温泉施設や町内循環バス、タクシー等
で使用できる利用券の配布（扶助費）</t>
    <rPh sb="0" eb="2">
      <t>オンセン</t>
    </rPh>
    <rPh sb="2" eb="4">
      <t>シセツ</t>
    </rPh>
    <rPh sb="5" eb="7">
      <t>チョウナイ</t>
    </rPh>
    <rPh sb="7" eb="9">
      <t>ジュンカン</t>
    </rPh>
    <rPh sb="16" eb="17">
      <t>トウ</t>
    </rPh>
    <rPh sb="19" eb="21">
      <t>シヨウ</t>
    </rPh>
    <rPh sb="24" eb="27">
      <t>リヨウケン</t>
    </rPh>
    <rPh sb="28" eb="30">
      <t>ハイフ</t>
    </rPh>
    <rPh sb="31" eb="34">
      <t>フジョヒ</t>
    </rPh>
    <phoneticPr fontId="1"/>
  </si>
  <si>
    <t>買い物弱者の支援と位置付けた事業ではないが、外出の機会を増やしてもらうことを目的に高齢者の生きがいづくりと健康増進を図るため65歳以上で３年以上居住している方に対し、温泉施設や町内循環バス、タクシーに利用可能な5,000円分の利用券を配布している。</t>
    <rPh sb="0" eb="1">
      <t>カ</t>
    </rPh>
    <rPh sb="2" eb="3">
      <t>モノ</t>
    </rPh>
    <rPh sb="3" eb="5">
      <t>ジャクシャ</t>
    </rPh>
    <rPh sb="6" eb="8">
      <t>シエン</t>
    </rPh>
    <rPh sb="9" eb="12">
      <t>イチヅ</t>
    </rPh>
    <rPh sb="14" eb="16">
      <t>ジギョウ</t>
    </rPh>
    <rPh sb="22" eb="24">
      <t>ガイシュツ</t>
    </rPh>
    <rPh sb="25" eb="27">
      <t>キカイ</t>
    </rPh>
    <rPh sb="28" eb="29">
      <t>フ</t>
    </rPh>
    <rPh sb="38" eb="40">
      <t>モクテキ</t>
    </rPh>
    <rPh sb="41" eb="44">
      <t>コウレイシャ</t>
    </rPh>
    <rPh sb="45" eb="46">
      <t>イ</t>
    </rPh>
    <rPh sb="53" eb="55">
      <t>ケンコウ</t>
    </rPh>
    <rPh sb="55" eb="57">
      <t>ゾウシン</t>
    </rPh>
    <rPh sb="58" eb="59">
      <t>ハカ</t>
    </rPh>
    <rPh sb="64" eb="67">
      <t>サイイジョウ</t>
    </rPh>
    <rPh sb="69" eb="72">
      <t>ネンイジョウ</t>
    </rPh>
    <rPh sb="72" eb="74">
      <t>キョジュウ</t>
    </rPh>
    <rPh sb="78" eb="79">
      <t>カタ</t>
    </rPh>
    <rPh sb="80" eb="81">
      <t>タイ</t>
    </rPh>
    <rPh sb="110" eb="112">
      <t>エンブン</t>
    </rPh>
    <rPh sb="113" eb="116">
      <t>リヨウケン</t>
    </rPh>
    <rPh sb="117" eb="119">
      <t>ハイフ</t>
    </rPh>
    <phoneticPr fontId="1"/>
  </si>
  <si>
    <t>保健福祉課高齢者係
0267-44-3333</t>
    <rPh sb="0" eb="2">
      <t>ホケン</t>
    </rPh>
    <rPh sb="2" eb="4">
      <t>フクシ</t>
    </rPh>
    <rPh sb="4" eb="5">
      <t>カ</t>
    </rPh>
    <rPh sb="5" eb="8">
      <t>コウレイシャ</t>
    </rPh>
    <rPh sb="8" eb="9">
      <t>ガカリ</t>
    </rPh>
    <phoneticPr fontId="1"/>
  </si>
  <si>
    <t>軽井沢町
デマンドタクシー実証運行事業</t>
    <rPh sb="0" eb="3">
      <t>カルイザワ</t>
    </rPh>
    <rPh sb="3" eb="4">
      <t>マチ</t>
    </rPh>
    <rPh sb="13" eb="15">
      <t>ジッショウ</t>
    </rPh>
    <rPh sb="15" eb="17">
      <t>ウンコウ</t>
    </rPh>
    <rPh sb="17" eb="19">
      <t>ジギョウ</t>
    </rPh>
    <phoneticPr fontId="1"/>
  </si>
  <si>
    <t>障がい者や要介護者、80歳以上などの交通弱者を対象に、買い物や通院等の移動支援としてタクシー運賃額の補助を実施。</t>
    <rPh sb="0" eb="1">
      <t>ショウ</t>
    </rPh>
    <rPh sb="3" eb="4">
      <t>シャ</t>
    </rPh>
    <rPh sb="5" eb="6">
      <t>ヨウ</t>
    </rPh>
    <rPh sb="6" eb="9">
      <t>カイゴシャ</t>
    </rPh>
    <rPh sb="12" eb="15">
      <t>サイイジョウ</t>
    </rPh>
    <rPh sb="18" eb="20">
      <t>コウツウ</t>
    </rPh>
    <rPh sb="20" eb="22">
      <t>ジャクシャ</t>
    </rPh>
    <rPh sb="23" eb="25">
      <t>タイショウ</t>
    </rPh>
    <rPh sb="27" eb="28">
      <t>カ</t>
    </rPh>
    <rPh sb="29" eb="30">
      <t>モノ</t>
    </rPh>
    <rPh sb="31" eb="33">
      <t>ツウイン</t>
    </rPh>
    <rPh sb="33" eb="34">
      <t>トウ</t>
    </rPh>
    <rPh sb="35" eb="37">
      <t>イドウ</t>
    </rPh>
    <rPh sb="37" eb="39">
      <t>シエン</t>
    </rPh>
    <rPh sb="46" eb="48">
      <t>ウンチン</t>
    </rPh>
    <rPh sb="48" eb="49">
      <t>ガク</t>
    </rPh>
    <rPh sb="50" eb="52">
      <t>ホジョ</t>
    </rPh>
    <rPh sb="53" eb="55">
      <t>ジッシ</t>
    </rPh>
    <phoneticPr fontId="1"/>
  </si>
  <si>
    <t xml:space="preserve">自治体,_x000D_
</t>
  </si>
  <si>
    <t>https://www.town.karuizawa.lg.jp/www/contents/1716513008068/index.html</t>
  </si>
  <si>
    <t>住民課交通政策係
0267-45-8540</t>
    <rPh sb="0" eb="2">
      <t>ジュウミン</t>
    </rPh>
    <rPh sb="2" eb="3">
      <t>カ</t>
    </rPh>
    <rPh sb="3" eb="5">
      <t>コウツウ</t>
    </rPh>
    <rPh sb="5" eb="7">
      <t>セイサク</t>
    </rPh>
    <rPh sb="7" eb="8">
      <t>ガカリ</t>
    </rPh>
    <phoneticPr fontId="1"/>
  </si>
  <si>
    <t>駒ヶ根市</t>
    <rPh sb="0" eb="4">
      <t>コマガネシ</t>
    </rPh>
    <phoneticPr fontId="1"/>
  </si>
  <si>
    <t>こまタク（デマンド型
乗合タクシー）</t>
  </si>
  <si>
    <t>市民の日常生活の交通手段として、主に買い物や通院（停留所）を目的に運行。
・運行日：月曜日～金曜日（祝日、年末年始、盆は運休）
・運行時間：行き（自宅～停留所）午前８時30分、午前10時
　　　　　　帰り（停留所～自宅）正午、午後１時30分
・運賃：片道400円　　　
その他：事前登録制、前日までに予約が必要</t>
  </si>
  <si>
    <t>https://onl.bz/LcHt8eT</t>
  </si>
  <si>
    <t>企画振興課地域政策係
0265-83-2111
（内線242）</t>
    <rPh sb="0" eb="2">
      <t>キカク</t>
    </rPh>
    <rPh sb="2" eb="4">
      <t>シンコウ</t>
    </rPh>
    <rPh sb="4" eb="5">
      <t>カ</t>
    </rPh>
    <rPh sb="5" eb="7">
      <t>チイキ</t>
    </rPh>
    <rPh sb="7" eb="9">
      <t>セイサク</t>
    </rPh>
    <rPh sb="9" eb="10">
      <t>カカリ</t>
    </rPh>
    <rPh sb="25" eb="27">
      <t>ナイセン</t>
    </rPh>
    <phoneticPr fontId="1"/>
  </si>
  <si>
    <t>駒ヶ根市高齢者世帯
家庭援助員派遣事業
（生活支援）</t>
    <rPh sb="0" eb="4">
      <t>コマガネシ</t>
    </rPh>
    <rPh sb="4" eb="7">
      <t>コウレイシャ</t>
    </rPh>
    <rPh sb="7" eb="9">
      <t>セタイ</t>
    </rPh>
    <rPh sb="10" eb="12">
      <t>カテイ</t>
    </rPh>
    <rPh sb="12" eb="14">
      <t>エンジョ</t>
    </rPh>
    <rPh sb="14" eb="15">
      <t>イン</t>
    </rPh>
    <rPh sb="15" eb="17">
      <t>ハケン</t>
    </rPh>
    <rPh sb="17" eb="19">
      <t>ジギョウ</t>
    </rPh>
    <rPh sb="21" eb="23">
      <t>セイカツ</t>
    </rPh>
    <rPh sb="23" eb="25">
      <t>シエン</t>
    </rPh>
    <phoneticPr fontId="1"/>
  </si>
  <si>
    <t>虚弱な高齢者等の生活の自立を支援するため、外出支援や食事又は食材の確保（宅配の手配、食材の買い物）等を行う。</t>
    <rPh sb="0" eb="2">
      <t>キョジャク</t>
    </rPh>
    <rPh sb="3" eb="5">
      <t>コウレイ</t>
    </rPh>
    <rPh sb="5" eb="6">
      <t>シャ</t>
    </rPh>
    <rPh sb="6" eb="7">
      <t>トウ</t>
    </rPh>
    <rPh sb="8" eb="10">
      <t>セイカツ</t>
    </rPh>
    <rPh sb="11" eb="13">
      <t>ジリツ</t>
    </rPh>
    <rPh sb="14" eb="16">
      <t>シエン</t>
    </rPh>
    <rPh sb="21" eb="23">
      <t>ガイシュツ</t>
    </rPh>
    <rPh sb="23" eb="25">
      <t>シエン</t>
    </rPh>
    <rPh sb="26" eb="28">
      <t>ショクジ</t>
    </rPh>
    <rPh sb="28" eb="29">
      <t>マタ</t>
    </rPh>
    <rPh sb="30" eb="32">
      <t>ショクザイ</t>
    </rPh>
    <rPh sb="33" eb="35">
      <t>カクホ</t>
    </rPh>
    <rPh sb="36" eb="38">
      <t>タクハイ</t>
    </rPh>
    <rPh sb="39" eb="41">
      <t>テハイ</t>
    </rPh>
    <rPh sb="42" eb="44">
      <t>ショクザイ</t>
    </rPh>
    <rPh sb="45" eb="46">
      <t>カ</t>
    </rPh>
    <rPh sb="47" eb="48">
      <t>モノ</t>
    </rPh>
    <rPh sb="49" eb="50">
      <t>トウ</t>
    </rPh>
    <rPh sb="51" eb="52">
      <t>オコナ</t>
    </rPh>
    <phoneticPr fontId="1"/>
  </si>
  <si>
    <t>社会福祉協議会
シルバー人材センター</t>
    <rPh sb="0" eb="2">
      <t>シャカイ</t>
    </rPh>
    <rPh sb="2" eb="4">
      <t>フクシ</t>
    </rPh>
    <rPh sb="4" eb="7">
      <t>キョウギカイ</t>
    </rPh>
    <rPh sb="12" eb="14">
      <t>ジンザイ</t>
    </rPh>
    <phoneticPr fontId="1"/>
  </si>
  <si>
    <t>https://www.city.komagane.nagano.jp</t>
  </si>
  <si>
    <t>福祉課高齢福祉係
0265-83-2111
（内線316）</t>
    <rPh sb="0" eb="3">
      <t>フクシカ</t>
    </rPh>
    <rPh sb="3" eb="5">
      <t>コウレイ</t>
    </rPh>
    <rPh sb="5" eb="7">
      <t>フクシ</t>
    </rPh>
    <rPh sb="7" eb="8">
      <t>カカリ</t>
    </rPh>
    <rPh sb="23" eb="25">
      <t>ナイセン</t>
    </rPh>
    <phoneticPr fontId="1"/>
  </si>
  <si>
    <t>駒ヶ根市要援護者
高齢者等配食サービス
事業</t>
    <rPh sb="0" eb="4">
      <t>コマガネシ</t>
    </rPh>
    <rPh sb="4" eb="8">
      <t>ヨウエンゴシャ</t>
    </rPh>
    <rPh sb="9" eb="12">
      <t>コウレイシャ</t>
    </rPh>
    <rPh sb="12" eb="13">
      <t>トウ</t>
    </rPh>
    <rPh sb="13" eb="15">
      <t>ハイショク</t>
    </rPh>
    <rPh sb="20" eb="22">
      <t>ジギョウ</t>
    </rPh>
    <phoneticPr fontId="1"/>
  </si>
  <si>
    <t>要援護高齢者等及び障がい者の健康管理を支援するため、栄養バランスの取れた食事を自宅に届けるとともに安否確認の見守りを行う。
利用者負担額：普通食500円/食、特別食550円/食</t>
    <rPh sb="0" eb="1">
      <t>ヨウ</t>
    </rPh>
    <rPh sb="1" eb="3">
      <t>エンゴ</t>
    </rPh>
    <rPh sb="3" eb="6">
      <t>コウレイシャ</t>
    </rPh>
    <rPh sb="6" eb="7">
      <t>トウ</t>
    </rPh>
    <rPh sb="7" eb="8">
      <t>オヨ</t>
    </rPh>
    <rPh sb="9" eb="10">
      <t>ショウ</t>
    </rPh>
    <rPh sb="12" eb="13">
      <t>シャ</t>
    </rPh>
    <rPh sb="14" eb="16">
      <t>ケンコウ</t>
    </rPh>
    <rPh sb="16" eb="18">
      <t>カンリ</t>
    </rPh>
    <rPh sb="19" eb="21">
      <t>シエン</t>
    </rPh>
    <rPh sb="26" eb="28">
      <t>エイヨウ</t>
    </rPh>
    <rPh sb="33" eb="34">
      <t>ト</t>
    </rPh>
    <rPh sb="36" eb="38">
      <t>ショクジ</t>
    </rPh>
    <rPh sb="39" eb="41">
      <t>ジタク</t>
    </rPh>
    <rPh sb="42" eb="43">
      <t>トド</t>
    </rPh>
    <rPh sb="49" eb="51">
      <t>アンピ</t>
    </rPh>
    <rPh sb="51" eb="53">
      <t>カクニン</t>
    </rPh>
    <rPh sb="54" eb="56">
      <t>ミマモ</t>
    </rPh>
    <rPh sb="58" eb="59">
      <t>オコナ</t>
    </rPh>
    <rPh sb="62" eb="65">
      <t>リヨウシャ</t>
    </rPh>
    <rPh sb="65" eb="67">
      <t>フタン</t>
    </rPh>
    <rPh sb="67" eb="68">
      <t>ガク</t>
    </rPh>
    <rPh sb="69" eb="71">
      <t>フツウ</t>
    </rPh>
    <rPh sb="71" eb="72">
      <t>ショク</t>
    </rPh>
    <rPh sb="75" eb="76">
      <t>エン</t>
    </rPh>
    <rPh sb="77" eb="78">
      <t>ショク</t>
    </rPh>
    <rPh sb="79" eb="81">
      <t>トクベツ</t>
    </rPh>
    <rPh sb="81" eb="82">
      <t>ショク</t>
    </rPh>
    <rPh sb="85" eb="86">
      <t>エン</t>
    </rPh>
    <rPh sb="87" eb="88">
      <t>ショク</t>
    </rPh>
    <phoneticPr fontId="1"/>
  </si>
  <si>
    <t>配食サービス事業者</t>
  </si>
  <si>
    <t>福祉課高齢福祉係
0265-83-2111
（内線317）</t>
    <rPh sb="0" eb="3">
      <t>フクシカ</t>
    </rPh>
    <rPh sb="3" eb="5">
      <t>コウレイ</t>
    </rPh>
    <rPh sb="5" eb="7">
      <t>フクシ</t>
    </rPh>
    <rPh sb="7" eb="8">
      <t>カカリ</t>
    </rPh>
    <rPh sb="23" eb="25">
      <t>ナイセン</t>
    </rPh>
    <phoneticPr fontId="1"/>
  </si>
  <si>
    <t>駒ヶ根市タクシー券
交付事業</t>
    <rPh sb="0" eb="4">
      <t>コマガネシ</t>
    </rPh>
    <rPh sb="8" eb="9">
      <t>ケン</t>
    </rPh>
    <rPh sb="10" eb="12">
      <t>コウフ</t>
    </rPh>
    <rPh sb="12" eb="14">
      <t>ジギョウ</t>
    </rPh>
    <phoneticPr fontId="1"/>
  </si>
  <si>
    <t>高齢者および障がい者の交通手段を確保するため、割引タクシー券および福祉タクシー券を交付する。
割引タクシー券：100～350円引き、40～120枚/年
福祉タクシー券：一律500円引き、12～36枚/年
※居住地域によって交付枚数や補助金額が異なります。</t>
    <rPh sb="0" eb="3">
      <t>コウレイシャ</t>
    </rPh>
    <rPh sb="6" eb="7">
      <t>ショウ</t>
    </rPh>
    <rPh sb="9" eb="10">
      <t>シャ</t>
    </rPh>
    <rPh sb="11" eb="13">
      <t>コウツウ</t>
    </rPh>
    <rPh sb="13" eb="15">
      <t>シュダン</t>
    </rPh>
    <rPh sb="16" eb="18">
      <t>カクホ</t>
    </rPh>
    <rPh sb="23" eb="25">
      <t>ワリビキ</t>
    </rPh>
    <rPh sb="29" eb="30">
      <t>ケン</t>
    </rPh>
    <rPh sb="33" eb="35">
      <t>フクシ</t>
    </rPh>
    <rPh sb="39" eb="40">
      <t>ケン</t>
    </rPh>
    <rPh sb="41" eb="43">
      <t>コウフ</t>
    </rPh>
    <rPh sb="47" eb="49">
      <t>ワリビキ</t>
    </rPh>
    <rPh sb="53" eb="54">
      <t>ケン</t>
    </rPh>
    <rPh sb="62" eb="63">
      <t>エン</t>
    </rPh>
    <rPh sb="63" eb="64">
      <t>ビ</t>
    </rPh>
    <rPh sb="72" eb="73">
      <t>マイ</t>
    </rPh>
    <rPh sb="74" eb="75">
      <t>ネン</t>
    </rPh>
    <rPh sb="76" eb="78">
      <t>フクシ</t>
    </rPh>
    <rPh sb="82" eb="83">
      <t>ケン</t>
    </rPh>
    <rPh sb="84" eb="86">
      <t>イチリツ</t>
    </rPh>
    <rPh sb="89" eb="90">
      <t>エン</t>
    </rPh>
    <rPh sb="90" eb="91">
      <t>ヒ</t>
    </rPh>
    <rPh sb="98" eb="99">
      <t>マイ</t>
    </rPh>
    <rPh sb="100" eb="101">
      <t>ネン</t>
    </rPh>
    <rPh sb="103" eb="105">
      <t>キョジュウ</t>
    </rPh>
    <rPh sb="105" eb="107">
      <t>チイキ</t>
    </rPh>
    <rPh sb="111" eb="113">
      <t>コウフ</t>
    </rPh>
    <rPh sb="113" eb="115">
      <t>マイスウ</t>
    </rPh>
    <rPh sb="116" eb="118">
      <t>ホジョ</t>
    </rPh>
    <rPh sb="118" eb="120">
      <t>キンガク</t>
    </rPh>
    <rPh sb="121" eb="122">
      <t>コト</t>
    </rPh>
    <phoneticPr fontId="1"/>
  </si>
  <si>
    <t>福祉課高齢福祉係
0265-83-2111
（内線318）</t>
    <rPh sb="0" eb="3">
      <t>フクシカ</t>
    </rPh>
    <rPh sb="3" eb="5">
      <t>コウレイ</t>
    </rPh>
    <rPh sb="5" eb="7">
      <t>フクシ</t>
    </rPh>
    <rPh sb="7" eb="8">
      <t>カカリ</t>
    </rPh>
    <rPh sb="23" eb="25">
      <t>ナイセン</t>
    </rPh>
    <phoneticPr fontId="1"/>
  </si>
  <si>
    <t>移動スーパーとくし丸
事業</t>
    <rPh sb="0" eb="2">
      <t>イドウ</t>
    </rPh>
    <rPh sb="9" eb="10">
      <t>マル</t>
    </rPh>
    <rPh sb="11" eb="13">
      <t>ジギョウ</t>
    </rPh>
    <phoneticPr fontId="1"/>
  </si>
  <si>
    <t>移動スーパー『とくし丸』の軽トラ訪問販売。個人宅、高齢者施設、近所の広場など、基本的には、毎週2回、決まったコースを巡回しています。</t>
    <rPh sb="13" eb="14">
      <t>ケイ</t>
    </rPh>
    <rPh sb="18" eb="20">
      <t>ハンバイ</t>
    </rPh>
    <phoneticPr fontId="1"/>
  </si>
  <si>
    <t>ニシザワ
福岡・宮田
食彩館</t>
    <rPh sb="5" eb="7">
      <t>フクオカ</t>
    </rPh>
    <rPh sb="8" eb="10">
      <t>ミヤダ</t>
    </rPh>
    <rPh sb="11" eb="14">
      <t>ショクサイカン</t>
    </rPh>
    <phoneticPr fontId="1"/>
  </si>
  <si>
    <t>https://www.nishizawa.co.jp/service/tokushimaru/</t>
  </si>
  <si>
    <t>地域保健課健康長寿係
（内線334）</t>
    <rPh sb="0" eb="2">
      <t>チイキ</t>
    </rPh>
    <rPh sb="2" eb="5">
      <t>ホケンカ</t>
    </rPh>
    <rPh sb="5" eb="7">
      <t>ケンコウ</t>
    </rPh>
    <rPh sb="7" eb="9">
      <t>チョウジュ</t>
    </rPh>
    <rPh sb="9" eb="10">
      <t>カカリ</t>
    </rPh>
    <rPh sb="12" eb="14">
      <t>ナイセン</t>
    </rPh>
    <phoneticPr fontId="1"/>
  </si>
  <si>
    <t>佐久穂町</t>
    <rPh sb="0" eb="4">
      <t>サクホマチ</t>
    </rPh>
    <phoneticPr fontId="1"/>
  </si>
  <si>
    <t>車が無い方向けのタクシー事業</t>
    <rPh sb="0" eb="1">
      <t>クルマ</t>
    </rPh>
    <rPh sb="2" eb="3">
      <t>ナ</t>
    </rPh>
    <rPh sb="4" eb="5">
      <t>カタ</t>
    </rPh>
    <rPh sb="5" eb="6">
      <t>ム</t>
    </rPh>
    <rPh sb="12" eb="14">
      <t>ジギョウ</t>
    </rPh>
    <phoneticPr fontId="1"/>
  </si>
  <si>
    <t>https://www.town.sakuho.nagano.jp/kurashi/sumai/kotsu/sogoseisakuka_251.html</t>
  </si>
  <si>
    <t>総合政策課政策推進係（0267-86-2553）</t>
    <rPh sb="0" eb="2">
      <t>ソウゴウ</t>
    </rPh>
    <rPh sb="2" eb="4">
      <t>セイサク</t>
    </rPh>
    <rPh sb="4" eb="5">
      <t>カ</t>
    </rPh>
    <rPh sb="5" eb="7">
      <t>セイサク</t>
    </rPh>
    <rPh sb="7" eb="9">
      <t>スイシン</t>
    </rPh>
    <rPh sb="9" eb="10">
      <t>ガカリ</t>
    </rPh>
    <phoneticPr fontId="1"/>
  </si>
  <si>
    <t>遠隔地タクシー事業</t>
    <rPh sb="0" eb="3">
      <t>エンカクチ</t>
    </rPh>
    <rPh sb="7" eb="9">
      <t>ジギョウ</t>
    </rPh>
    <phoneticPr fontId="1"/>
  </si>
  <si>
    <t>デマンド交通に乗車出来ない方向けにタクシー利用券を交付</t>
    <rPh sb="4" eb="6">
      <t>コウツウ</t>
    </rPh>
    <rPh sb="7" eb="9">
      <t>ジョウシャ</t>
    </rPh>
    <rPh sb="9" eb="11">
      <t>デキ</t>
    </rPh>
    <rPh sb="13" eb="14">
      <t>カタ</t>
    </rPh>
    <rPh sb="14" eb="15">
      <t>ム</t>
    </rPh>
    <rPh sb="21" eb="23">
      <t>リヨウ</t>
    </rPh>
    <rPh sb="23" eb="24">
      <t>ケン</t>
    </rPh>
    <rPh sb="25" eb="27">
      <t>コウフ</t>
    </rPh>
    <phoneticPr fontId="1"/>
  </si>
  <si>
    <t>健康福祉課高齢者係（0267-86-2528）</t>
    <rPh sb="0" eb="2">
      <t>ケンコウ</t>
    </rPh>
    <rPh sb="2" eb="4">
      <t>フクシ</t>
    </rPh>
    <rPh sb="4" eb="5">
      <t>カ</t>
    </rPh>
    <rPh sb="5" eb="7">
      <t>コウレイ</t>
    </rPh>
    <rPh sb="7" eb="8">
      <t>シャ</t>
    </rPh>
    <rPh sb="8" eb="9">
      <t>ガカリ</t>
    </rPh>
    <phoneticPr fontId="1"/>
  </si>
  <si>
    <t>新福祉タクシー</t>
    <rPh sb="0" eb="3">
      <t>シンフクシ</t>
    </rPh>
    <phoneticPr fontId="1"/>
  </si>
  <si>
    <t>デマンド交通区域外に居住する方向けにタクシー利用券を交付</t>
    <rPh sb="4" eb="6">
      <t>コウツウ</t>
    </rPh>
    <rPh sb="6" eb="9">
      <t>クイキガイ</t>
    </rPh>
    <rPh sb="10" eb="12">
      <t>キョジュウ</t>
    </rPh>
    <rPh sb="14" eb="15">
      <t>カタ</t>
    </rPh>
    <rPh sb="15" eb="16">
      <t>ム</t>
    </rPh>
    <rPh sb="22" eb="24">
      <t>リヨウ</t>
    </rPh>
    <rPh sb="24" eb="25">
      <t>ケン</t>
    </rPh>
    <rPh sb="26" eb="28">
      <t>コウフ</t>
    </rPh>
    <phoneticPr fontId="1"/>
  </si>
  <si>
    <t>坂城町</t>
    <rPh sb="0" eb="3">
      <t>サカキマチ</t>
    </rPh>
    <phoneticPr fontId="1"/>
  </si>
  <si>
    <t>移動販売車の運行支援</t>
    <rPh sb="0" eb="2">
      <t>イドウ</t>
    </rPh>
    <rPh sb="2" eb="4">
      <t>ハンバイ</t>
    </rPh>
    <rPh sb="4" eb="5">
      <t>シャ</t>
    </rPh>
    <rPh sb="6" eb="8">
      <t>ウンコウ</t>
    </rPh>
    <rPh sb="8" eb="10">
      <t>シエン</t>
    </rPh>
    <phoneticPr fontId="1"/>
  </si>
  <si>
    <t>広報支援</t>
    <rPh sb="0" eb="2">
      <t>コウホウ</t>
    </rPh>
    <rPh sb="2" eb="4">
      <t>シエン</t>
    </rPh>
    <phoneticPr fontId="1"/>
  </si>
  <si>
    <t>地域に身近な集会施設等で買い物ができるよう、民間で運行する移動販売車について、巡回ルートなどの相談支援を行う。
また、町の広報・HPにおいて、巡回ルートや運行スケジュールを周知し、利用促進を図る。</t>
    <rPh sb="0" eb="2">
      <t>チイキ</t>
    </rPh>
    <rPh sb="3" eb="5">
      <t>ミジカ</t>
    </rPh>
    <rPh sb="6" eb="8">
      <t>シュウカイ</t>
    </rPh>
    <rPh sb="8" eb="10">
      <t>シセツ</t>
    </rPh>
    <rPh sb="10" eb="11">
      <t>トウ</t>
    </rPh>
    <rPh sb="12" eb="13">
      <t>カ</t>
    </rPh>
    <rPh sb="14" eb="15">
      <t>モノ</t>
    </rPh>
    <rPh sb="22" eb="24">
      <t>ミンカン</t>
    </rPh>
    <rPh sb="25" eb="27">
      <t>ウンコウ</t>
    </rPh>
    <rPh sb="29" eb="31">
      <t>イドウ</t>
    </rPh>
    <rPh sb="31" eb="33">
      <t>ハンバイ</t>
    </rPh>
    <rPh sb="33" eb="34">
      <t>シャ</t>
    </rPh>
    <rPh sb="39" eb="41">
      <t>ジュンカイ</t>
    </rPh>
    <rPh sb="47" eb="49">
      <t>ソウダン</t>
    </rPh>
    <rPh sb="49" eb="51">
      <t>シエン</t>
    </rPh>
    <rPh sb="52" eb="53">
      <t>オコナ</t>
    </rPh>
    <rPh sb="59" eb="60">
      <t>マチ</t>
    </rPh>
    <rPh sb="61" eb="63">
      <t>コウホウ</t>
    </rPh>
    <rPh sb="71" eb="73">
      <t>ジュンカイ</t>
    </rPh>
    <rPh sb="77" eb="79">
      <t>ウンコウ</t>
    </rPh>
    <rPh sb="86" eb="88">
      <t>シュウチ</t>
    </rPh>
    <rPh sb="90" eb="92">
      <t>リヨウ</t>
    </rPh>
    <rPh sb="92" eb="94">
      <t>ソクシン</t>
    </rPh>
    <rPh sb="95" eb="96">
      <t>ハカ</t>
    </rPh>
    <phoneticPr fontId="1"/>
  </si>
  <si>
    <t>イトーヨーカドー　アリオ
上田</t>
    <rPh sb="13" eb="15">
      <t>ウエダ</t>
    </rPh>
    <phoneticPr fontId="1"/>
  </si>
  <si>
    <t>https://www.town.sakaki.nagano.jp/www/contents/1516248732908/index.html</t>
  </si>
  <si>
    <t>シルバー人材センター
負担金事業</t>
    <rPh sb="4" eb="6">
      <t>ジンザイ</t>
    </rPh>
    <rPh sb="11" eb="14">
      <t>フタンキン</t>
    </rPh>
    <rPh sb="14" eb="16">
      <t>ジギョウ</t>
    </rPh>
    <phoneticPr fontId="1"/>
  </si>
  <si>
    <t>━</t>
  </si>
  <si>
    <t>地域のシルバー人材センターによる買物弱者を中心とした買物支援(代行)サービスを提供する。
（町はシルバー人材センターの運営に対し、負担金を交付している。）</t>
    <rPh sb="0" eb="2">
      <t>チイキ</t>
    </rPh>
    <rPh sb="7" eb="9">
      <t>ジンザイ</t>
    </rPh>
    <rPh sb="16" eb="18">
      <t>カイモノ</t>
    </rPh>
    <rPh sb="18" eb="20">
      <t>ジャクシャ</t>
    </rPh>
    <rPh sb="21" eb="23">
      <t>チュウシン</t>
    </rPh>
    <rPh sb="26" eb="28">
      <t>カイモノ</t>
    </rPh>
    <rPh sb="28" eb="30">
      <t>シエン</t>
    </rPh>
    <rPh sb="31" eb="33">
      <t>ダイコウ</t>
    </rPh>
    <rPh sb="39" eb="41">
      <t>テイキョウ</t>
    </rPh>
    <rPh sb="46" eb="47">
      <t>マチ</t>
    </rPh>
    <rPh sb="52" eb="54">
      <t>ジンザイ</t>
    </rPh>
    <rPh sb="59" eb="61">
      <t>ウンエイ</t>
    </rPh>
    <rPh sb="62" eb="63">
      <t>タイ</t>
    </rPh>
    <rPh sb="65" eb="68">
      <t>フタンキン</t>
    </rPh>
    <rPh sb="69" eb="71">
      <t>コウフ</t>
    </rPh>
    <phoneticPr fontId="1"/>
  </si>
  <si>
    <t>福祉健康課
0268-75-6205</t>
    <rPh sb="0" eb="2">
      <t>フクシ</t>
    </rPh>
    <rPh sb="2" eb="4">
      <t>ケンコウ</t>
    </rPh>
    <rPh sb="4" eb="5">
      <t>カ</t>
    </rPh>
    <phoneticPr fontId="1"/>
  </si>
  <si>
    <t>長野県</t>
  </si>
  <si>
    <t>山ノ内町</t>
  </si>
  <si>
    <t>買い物弱者支援事業（わくわく商店街）</t>
  </si>
  <si>
    <t>毎月第2、第4水曜日に「つつみ住民支援センター」にてわくわく商店街を開催。送迎あり。</t>
  </si>
  <si>
    <t>わくわく商店街 | 山ノ内町社会福祉協議会 (honobono-shakyo.or.jp)</t>
  </si>
  <si>
    <t>0269-33-3116</t>
  </si>
  <si>
    <t>小諸市</t>
  </si>
  <si>
    <t>こもろ愛のりくん運行事業</t>
  </si>
  <si>
    <t>買物や通院など、市内における日常生活で不便を感じることの無いように運行される予約制相乗りタクシー（デマンド交通）です。</t>
  </si>
  <si>
    <t>法人</t>
  </si>
  <si>
    <t>https://www.city.komoro.lg.jp/soshikikarasagasu/kensetsusuidoubu/toshikeikakuka/1/1/2/1736.html</t>
  </si>
  <si>
    <t>建設水道部
都市計画課
都市計画係
0267-22-1700</t>
  </si>
  <si>
    <t>小川村</t>
  </si>
  <si>
    <t>買物弱者支援事業</t>
  </si>
  <si>
    <t>社会福祉業議会に対して補助金の交付を行う</t>
  </si>
  <si>
    <t>住民福祉課（026-269-2323）</t>
  </si>
  <si>
    <t>小布施町</t>
  </si>
  <si>
    <t>高齢者等タクシー利用給付金</t>
  </si>
  <si>
    <t>買物弱者支援という位置づけでの事業ではないが、在宅の高齢者や重度の心身障害のある方に「タクシー利用助成券」を交付</t>
  </si>
  <si>
    <t>自治体、タクシー・バス事業者等</t>
  </si>
  <si>
    <t>https://www.town.obuse.nagano.jp/docs/2682.html</t>
  </si>
  <si>
    <t>健康福祉課・026-214-9108</t>
  </si>
  <si>
    <t>地域のボランティア（協力会員）が300円／30分で買い物や通院の付き添い及び外出に伴うちょっとした困りごと支援を行う移動支援サービス。</t>
  </si>
  <si>
    <t>えべさの会（住民主体のボランティア団体）</t>
  </si>
  <si>
    <t>https://www.town.obuse.nagano.jp/docs/ebesa_no_kai.html</t>
  </si>
  <si>
    <t>須坂市</t>
  </si>
  <si>
    <t>高齢者いきいきプラン
（買い物困難者の支援）</t>
  </si>
  <si>
    <t>介護保険のケアマネ業務連絡会、民生児童委員の地区会長会議等において、移動販売事業者(コープながの、とくし丸）に事業のPRをしてもらい、買い物に困っている高齢者へ紹介してもらうようにしている。また、移動販売車の停留所について地元の要望を聞き、販売事業者につなげている。</t>
  </si>
  <si>
    <t>https://www.city.suzaka.nagano.jp/soshiki/2030/3/4856.html</t>
  </si>
  <si>
    <t>須坂市健康福祉部高齢者福祉課高齢者福祉係
026-245-1400(内3326)</t>
  </si>
  <si>
    <t>65歳以上の高齢者等で心身の衰え・障がい、傷病等の理由により食事の調理が困難な方に、配食サービスを行い、栄養の偏りがちな食生活の改善を図り、併せて安否確認を行う。</t>
  </si>
  <si>
    <t>弁当の製造業務は別事業者へ委託</t>
  </si>
  <si>
    <t>https://www.city.suzaka.nagano.jp/soshiki/2030/1/420.html#h_idx_iw_flex_1_0</t>
  </si>
  <si>
    <t>在宅福祉利用券給付事業</t>
  </si>
  <si>
    <t>要介護３以上の認定を受けた方へ、申請によりタクシー乗車利用券(上限 年24枚)を給付
(利用券1枚で初乗運賃と迎車回送料金が無料)
※通院や買い物への利用を想定している。</t>
  </si>
  <si>
    <t>https://www.city.suzaka.nagano.jp/soshiki/2030/1/419.html#h_idx_iw_flex_1_0</t>
  </si>
  <si>
    <t>住民の支え合いによる高齢者の生活支援事業</t>
  </si>
  <si>
    <t>訪問型サービスBによる生活支援の中で、有償ボランティアによる独居高齢者等の付き添い支援（通院・買い物）を行っている。</t>
  </si>
  <si>
    <t>旭ケ丘地区生活たすけ合いの会</t>
  </si>
  <si>
    <t>デマンド型乗合タクシー
（すざか乗合タクシー）</t>
  </si>
  <si>
    <t>買物弱者対策のみではないが、対象地域の移動支援策として実施。
須坂市が設置する公共交通会議に加盟しているタクシー会社が運行を行っており、市は負担金を計上している。
車を持たない方などが買い物、通院等ために使う場合が多い。</t>
  </si>
  <si>
    <t>https://www.city.suzaka.nagano.jp/soshiki/6010/3_1/350.html#bus</t>
  </si>
  <si>
    <t xml:space="preserve">須坂市まちづくり推進部まちづくり課交通政策係
026-245-1400(内3528)
</t>
  </si>
  <si>
    <t>千曲市</t>
  </si>
  <si>
    <t>「食」の自立支援事業</t>
  </si>
  <si>
    <t>自力で買物に行くことが困難な在宅の高齢者が健康で自立した生活が送れるよう、配食事業所による自宅への弁当配達を行い、栄養のバランスのとれた食事の提供や安否の確認を行う事業
※国からの交付金あり（地域支援事業交付金）</t>
  </si>
  <si>
    <t>健康福祉部
高齢福祉課高齢者係
026-273-1111</t>
  </si>
  <si>
    <t>川上村</t>
  </si>
  <si>
    <t>軽度日常生活支援事業</t>
  </si>
  <si>
    <t>買物弱者に限定した支援ではないが、70歳以上の独居または高齢者世帯で介護保険総合事業対象者以外の高齢者の買い物代行や送迎、買い物の付き添いなど外出援助</t>
  </si>
  <si>
    <t>保健福祉課福祉係
0267-97-3600</t>
  </si>
  <si>
    <t>外出支援事業</t>
  </si>
  <si>
    <t>買物弱者に限定した支援ではないが、生活の自立、質の確保、向上のため、村営バスに乗降困難な介護保険総合事業対象者以外の高齢者の村内の送迎支援</t>
  </si>
  <si>
    <t>地域支援事業訪問型サービスB</t>
  </si>
  <si>
    <t>買物弱者に限定した支援ではないが、介護保険要支援１・２または基本チェックリストの対象者の中で、実質的な独居、高齢者世帯の買い物代行や送迎、買い物の付き添いなどの外出援助</t>
  </si>
  <si>
    <t>地域の有償ボランティア（生活介護支援サポーター）</t>
  </si>
  <si>
    <t>地域支援事業訪問型サービスD</t>
  </si>
  <si>
    <t>買物弱者に限定した支援ではないが、介護保険要支援１・２または基本チェックリスト対象者の村内の送迎、送迎時の付き添い</t>
  </si>
  <si>
    <t>大鹿村</t>
  </si>
  <si>
    <t>共同購入事業</t>
  </si>
  <si>
    <t>買い物弱者への買い物支援（宅配）</t>
  </si>
  <si>
    <t>産業建設課商工観光係
0265-39-2001
内線：230</t>
  </si>
  <si>
    <t>大町市</t>
  </si>
  <si>
    <t>大町市買い物サポート事業</t>
  </si>
  <si>
    <t>買い物弱者の支援と位置付けた事業ではないが、介護予防の観点から、高齢者が〝自ら店舗に出向いて買い物を楽しむ〟ことで「社会参加」を促進するため、協力店舗で購入した商品をゆうパックで自宅に配達する仕組みをモデル事業として実施中。</t>
  </si>
  <si>
    <t>民生部福祉課高齢者・包括支援係
0261-22-0420（内線417）</t>
  </si>
  <si>
    <t>買い物弱者の支援と位置付けた事業ではないが、介護予防の観点から、高齢者が〝自ら店舗に出向いて買い物を楽しむ〟ことで「社会参加」を促進するため、協力店舗で購入した商品をゆうパック以外の方法で自宅に配達する仕組みをモデル事業として実施を検討中。</t>
  </si>
  <si>
    <t>池田町</t>
  </si>
  <si>
    <t>「晴れるや市」事業</t>
  </si>
  <si>
    <t>商工会が中心となり販売店を募集し、毎週金曜日の午前中２時間、中心街で開催。買い物の場所及び住民生活の確保と地域の繋がりの場を提供している。</t>
  </si>
  <si>
    <t>振興課　商工観光係
0261-62-3127</t>
  </si>
  <si>
    <t>筑北村</t>
  </si>
  <si>
    <t>移動販売車支援事業</t>
  </si>
  <si>
    <t>公共交通が不便であり、また移動が困難な方の買い物支援として行っている移動販売車の運行へ支援を行う</t>
  </si>
  <si>
    <t>観光課
0263-66-2313（直通）</t>
  </si>
  <si>
    <t>中野市</t>
  </si>
  <si>
    <t>お出かけタクシー</t>
  </si>
  <si>
    <t>企画財政課
TEL：0269-38-1308</t>
  </si>
  <si>
    <t>移動販売車の経費の一部を補助</t>
  </si>
  <si>
    <t>高齢者支援課、0269-22-2111</t>
  </si>
  <si>
    <t>天龍村</t>
  </si>
  <si>
    <t>天龍村ご用聞き事業</t>
  </si>
  <si>
    <t>買物支援及び移動販売事業</t>
  </si>
  <si>
    <t>買物弱者である高齢者等を主な対象として、
見守り及び買物の機会確保を目的に、社会福祉協議会が
実施するご用聞きとしての配達を行う事業経費に対し、
補助金を交付する。</t>
  </si>
  <si>
    <t>買物支援対策室・0260-32-1023</t>
  </si>
  <si>
    <t>南箕輪村</t>
  </si>
  <si>
    <t>まっくん生活支え愛事業</t>
  </si>
  <si>
    <t>世帯全員が75歳以上の高齢者又は障がい者のみの世帯の人で、それぞれ世帯の全員が援助を必要とし、かつ100メートル以内に居住する子の世帯も全員が援助を必要とする人が対象。有償。受けられるサービスは、ごみ出し、ごみの分別、電池・電球及び蛍光灯の交換、買い物、灯油の給油、雪かき。買い物については、利用希望者がボランティアへ買い物リストを渡し、買い物を代行してもらう。同行はできない。</t>
  </si>
  <si>
    <t>福祉課高齢者支援係
0265-72-2105（直通）</t>
  </si>
  <si>
    <t>概ね65歳以上のひとり暮らし高齢者や高齢者世帯等、調理が困難な高齢者等に対して昼食時に弁当を配食し、栄養のバランスのとれた食事を提供するとともに利用者の安否確認を行う。</t>
  </si>
  <si>
    <t>飯綱町</t>
  </si>
  <si>
    <t>飯綱町移動販売事業補助金</t>
  </si>
  <si>
    <t>移動販売車に係る購入及びリースに要する経費に対する補助。
補助率：３分の２以内（1,000円未満切捨て）
年度ごとの限度額
購入に要する経費：300万円
リースに要する経費：120万円</t>
  </si>
  <si>
    <t>産業観光課商工観光係
026-253-4765</t>
  </si>
  <si>
    <t>飯田市</t>
  </si>
  <si>
    <t>福祉有償運送</t>
  </si>
  <si>
    <t>道路運送法施行規則（昭和26年運輸省令第75号）第49条第2号に基づき、身体障害者、精神障害者、知的障害者、要介護者、要支援者等に対して、買い物等を目的とする移動手段を提供する支援</t>
  </si>
  <si>
    <t>社会福祉協議会,_x000D_
NPO法人,</t>
  </si>
  <si>
    <t>社会福祉協議会
市内の社会福祉法人
市内のNPO法人</t>
  </si>
  <si>
    <t>福祉有償運送事業の制度概要と手続き
https://www.city.iida.lg.jp/soshiki/11/fukushiyuusyou-tetuduki.html
福祉有償運送を実施している事業者
https://www.city.iida.lg.jp/soshiki/11/fukushiyuusyou-jigyousya.html</t>
  </si>
  <si>
    <t>福祉部福祉課地域福祉係
0265-22-4511（内線5712）</t>
  </si>
  <si>
    <t>飯島町</t>
  </si>
  <si>
    <t>道の駅田切の里移動販売車</t>
  </si>
  <si>
    <t>毎週月火木金曜日に食品、日用品を移動販売車にて販売。連絡があれば商品の取り寄せ、取り置きも対応。町内各地を訪問。</t>
  </si>
  <si>
    <t>https://www.tagirinosato.com/page/6</t>
  </si>
  <si>
    <t>産業振興課
農政係
0265-86-3111（内線163）</t>
  </si>
  <si>
    <t>商業施設誘致事業</t>
  </si>
  <si>
    <t>令和5年度に町が造成した商業施設用地への店舗等誘致</t>
  </si>
  <si>
    <t>産業振興課
商工係
0265-86-3111（内線104）</t>
  </si>
  <si>
    <t>富士見町</t>
  </si>
  <si>
    <t>商工会運営事業
（買物困難者支援）</t>
  </si>
  <si>
    <t>商工会が実施する買い物代行サービス事業への支援。高齢者をはじめとする移動困難者支援に対して補助を行う。</t>
  </si>
  <si>
    <t>産業課　商業観光係
0266-62-9342</t>
  </si>
  <si>
    <t>豊丘村</t>
  </si>
  <si>
    <t>豊丘村買い物弱者対策支援事業</t>
  </si>
  <si>
    <t>運転免許を持たない村内中山間地域に居住する買い物弱者等を主な対象者とし、自ら営む店舗への無料送迎車を運行する事業者に対し、送迎車運行に係る車両リース費用、ガソリン代等の一部（上限100,000円/月）を助成する。</t>
  </si>
  <si>
    <t>産業振興課　商工林務係
0265-35-9056</t>
  </si>
  <si>
    <t>箕輪町</t>
  </si>
  <si>
    <t>まちなかタクシー</t>
  </si>
  <si>
    <t>高齢者や障がい者、免許返納者などの交通弱者が申請により、町内を定額(250円又は500円)でタクシー利用ができるもの。買い物や病院へ行ける制度。</t>
  </si>
  <si>
    <t>https://www.town.minowa.lg.jp/kikaku/machinaka_taxi.html</t>
  </si>
  <si>
    <t>くらしの安全安心課、0265-79-3154</t>
  </si>
  <si>
    <t>木祖村</t>
  </si>
  <si>
    <t>買い物バス運行事業</t>
  </si>
  <si>
    <t>総務課、0264-36-2001</t>
  </si>
  <si>
    <t>木島平村</t>
  </si>
  <si>
    <t>地域における生活支援・介護予防サービスの提供体制の整備に向けた取組を村から委託。この中の1つとして、買い物支援事業を実施。
村内にて希望者を取りまとめ、社協職員が運転する車で近隣への買い物を行う。村として委託料の支出のほか、車両の貸出等も実施。</t>
  </si>
  <si>
    <t>木島平村社会福祉協議会0269-82-4888
木島平村民生課健康福祉係0269-82-3111</t>
  </si>
  <si>
    <t>高森町</t>
    <rPh sb="0" eb="3">
      <t>タカモリマチ</t>
    </rPh>
    <phoneticPr fontId="1"/>
  </si>
  <si>
    <t>寿タクシー事業</t>
    <rPh sb="0" eb="1">
      <t>コトブキ</t>
    </rPh>
    <rPh sb="5" eb="7">
      <t>ジギョウ</t>
    </rPh>
    <phoneticPr fontId="1"/>
  </si>
  <si>
    <t>自動車運転免許のない高齢者や障がい者が通院・買い物などで外出する場合に、タクシー利用料の一部を助成して、利用料金を軽減。</t>
  </si>
  <si>
    <t>https://www.town.nagano-takamori.lg.jp/docs/13029.html</t>
  </si>
  <si>
    <t>健康福祉課
0265-35-9412</t>
    <rPh sb="0" eb="2">
      <t>ケンコウ</t>
    </rPh>
    <rPh sb="2" eb="4">
      <t>フクシ</t>
    </rPh>
    <rPh sb="4" eb="5">
      <t>カ</t>
    </rPh>
    <phoneticPr fontId="1"/>
  </si>
  <si>
    <t>下諏訪町</t>
    <rPh sb="0" eb="4">
      <t>シモスワマチ</t>
    </rPh>
    <phoneticPr fontId="1"/>
  </si>
  <si>
    <t>移動販売「やしマルシェ」</t>
    <rPh sb="0" eb="4">
      <t>イドウハンバイ</t>
    </rPh>
    <phoneticPr fontId="1"/>
  </si>
  <si>
    <t>小売店舗から比較的遠距離となる地域に居住する住民への買い物支援</t>
  </si>
  <si>
    <t>https://www.town.shimosuwa.lg.jp/www/contents/1540620972763/index.html</t>
  </si>
  <si>
    <t>住民環境課　生活相談係　0266-27-1111（内146）</t>
    <rPh sb="0" eb="5">
      <t>ジュウミンカンキョウカ</t>
    </rPh>
    <rPh sb="6" eb="11">
      <t>セイカツソウダンカカリ</t>
    </rPh>
    <rPh sb="25" eb="26">
      <t>ナイ</t>
    </rPh>
    <phoneticPr fontId="1"/>
  </si>
  <si>
    <t>岐阜県</t>
    <rPh sb="0" eb="3">
      <t>ギフケン</t>
    </rPh>
    <phoneticPr fontId="1"/>
  </si>
  <si>
    <t>岐阜県商店街活性化支援事業費補助金</t>
    <rPh sb="0" eb="3">
      <t>ギフケン</t>
    </rPh>
    <rPh sb="3" eb="5">
      <t>ショウテン</t>
    </rPh>
    <rPh sb="5" eb="6">
      <t>ガイ</t>
    </rPh>
    <rPh sb="6" eb="9">
      <t>カッセイカ</t>
    </rPh>
    <rPh sb="9" eb="11">
      <t>シエン</t>
    </rPh>
    <rPh sb="11" eb="13">
      <t>ジギョウ</t>
    </rPh>
    <rPh sb="13" eb="14">
      <t>ヒ</t>
    </rPh>
    <rPh sb="14" eb="17">
      <t>ホジョキン</t>
    </rPh>
    <phoneticPr fontId="1"/>
  </si>
  <si>
    <t>朝市・フリーマーケットの開催など</t>
  </si>
  <si>
    <t>外部専門家の助言を受けながら、商店街等が自ら地域の課題解決に向けた独自の取組みを通じて、商店街活性化を図る事業を支援する。
【財源】
デジタル田園都市国家構想交付金</t>
    <rPh sb="0" eb="2">
      <t>ガイブ</t>
    </rPh>
    <rPh sb="2" eb="5">
      <t>センモンカ</t>
    </rPh>
    <rPh sb="6" eb="8">
      <t>ジョゲン</t>
    </rPh>
    <rPh sb="9" eb="10">
      <t>ウ</t>
    </rPh>
    <rPh sb="20" eb="21">
      <t>ミズカ</t>
    </rPh>
    <rPh sb="33" eb="35">
      <t>ドクジ</t>
    </rPh>
    <phoneticPr fontId="1"/>
  </si>
  <si>
    <t>商店街振興組合等</t>
    <rPh sb="0" eb="3">
      <t>ショウテンガイ</t>
    </rPh>
    <rPh sb="3" eb="5">
      <t>シンコウ</t>
    </rPh>
    <rPh sb="5" eb="7">
      <t>クミアイ</t>
    </rPh>
    <rPh sb="7" eb="8">
      <t>トウ</t>
    </rPh>
    <phoneticPr fontId="1"/>
  </si>
  <si>
    <t>https://www.pref.gifu.lg.jp/page/1180.html</t>
  </si>
  <si>
    <t>岐阜県商工労働部商業・金融課
058-272-8374</t>
  </si>
  <si>
    <t>移動販売事業運営費補助金</t>
    <rPh sb="0" eb="12">
      <t>イドウハンバイジギョウウンエイヒホジョキン</t>
    </rPh>
    <phoneticPr fontId="1"/>
  </si>
  <si>
    <t>食料品・日用品の買物に課題を抱える高齢者や障がい者等を支援し、併せて高齢者等の見守りの役割も担う移動販売事業に対し、必要な経費（燃料費・消耗品費等）の一部を支援する。
【対象となる事業】
自動車により生鮮食品その他の日用生活物資の販売を行う事業（車内で調理加工した食品等の販売、特定の住宅への食品の配達等を除く）
※補助の期間は、移動販売車１台につき、3年間まで
【財源】
デジタル田園都市国家構想交付金</t>
    <rPh sb="31" eb="32">
      <t>アワ</t>
    </rPh>
    <rPh sb="78" eb="80">
      <t>シエン</t>
    </rPh>
    <rPh sb="183" eb="185">
      <t>ザイゲン</t>
    </rPh>
    <phoneticPr fontId="1"/>
  </si>
  <si>
    <t>移動販売事業者
（法人・個人事業主）</t>
  </si>
  <si>
    <t>https://www.pref.gifu.lg.jp/page/62509.html</t>
  </si>
  <si>
    <t>健康福祉部地域福祉課
058-272-8435</t>
  </si>
  <si>
    <t>岐阜市</t>
    <rPh sb="0" eb="3">
      <t>ギフシ</t>
    </rPh>
    <phoneticPr fontId="1"/>
  </si>
  <si>
    <t>高齢者おでかけバスカード交付事業</t>
    <rPh sb="0" eb="3">
      <t>コウレイシャ</t>
    </rPh>
    <rPh sb="12" eb="16">
      <t>コウフジギョウ</t>
    </rPh>
    <phoneticPr fontId="1"/>
  </si>
  <si>
    <t>外出する機会が少なくなりがちな高齢者に対して外出のきっかけを提供し、生きがいづくり、健康増進を図る。</t>
  </si>
  <si>
    <t>タクシー・バス事業者</t>
  </si>
  <si>
    <t>https://www.city.gifu.lg.jp/kenko/koureisyafukushi/1004547/1004548.html</t>
  </si>
  <si>
    <t>福祉部高齢福祉課
生きがい対策係
058-214-2173</t>
    <rPh sb="0" eb="3">
      <t>フクシブ</t>
    </rPh>
    <rPh sb="3" eb="8">
      <t>コウレイフクシカ</t>
    </rPh>
    <rPh sb="9" eb="10">
      <t>イ</t>
    </rPh>
    <rPh sb="13" eb="16">
      <t>タイサクガカリ</t>
    </rPh>
    <phoneticPr fontId="1"/>
  </si>
  <si>
    <t>岐阜県</t>
    <rPh sb="0" eb="3">
      <t>ギフケン</t>
    </rPh>
    <phoneticPr fontId="3"/>
  </si>
  <si>
    <t>各務原市</t>
    <rPh sb="0" eb="4">
      <t>カカミガハラシ</t>
    </rPh>
    <phoneticPr fontId="3"/>
  </si>
  <si>
    <t>ふれあいバス運行事業</t>
    <rPh sb="6" eb="10">
      <t>ウンコウジギョウ</t>
    </rPh>
    <phoneticPr fontId="3"/>
  </si>
  <si>
    <t>買物弱者の支援と位置付けた事業ではないが、市民の日常生活の移動手段確保のため、鉄道や民間路線バスを補完する公共交通としてコミュニティバスを運行している。</t>
    <rPh sb="0" eb="4">
      <t>カイモノジャクシャ</t>
    </rPh>
    <rPh sb="5" eb="7">
      <t>シエン</t>
    </rPh>
    <rPh sb="8" eb="11">
      <t>イチヅ</t>
    </rPh>
    <rPh sb="13" eb="15">
      <t>ジギョウ</t>
    </rPh>
    <rPh sb="21" eb="23">
      <t>シミン</t>
    </rPh>
    <rPh sb="24" eb="26">
      <t>ニチジョウ</t>
    </rPh>
    <rPh sb="26" eb="28">
      <t>セイカツ</t>
    </rPh>
    <rPh sb="29" eb="33">
      <t>イドウシュダン</t>
    </rPh>
    <rPh sb="33" eb="35">
      <t>カクホ</t>
    </rPh>
    <rPh sb="39" eb="41">
      <t>テツドウ</t>
    </rPh>
    <rPh sb="42" eb="46">
      <t>ミンカンロセン</t>
    </rPh>
    <rPh sb="49" eb="51">
      <t>ホカン</t>
    </rPh>
    <rPh sb="53" eb="57">
      <t>コウキョウコウツウ</t>
    </rPh>
    <rPh sb="69" eb="71">
      <t>ウンコウ</t>
    </rPh>
    <phoneticPr fontId="3"/>
  </si>
  <si>
    <t>自治体
タクシー・バス事業者</t>
    <rPh sb="0" eb="3">
      <t>ジチタイ</t>
    </rPh>
    <rPh sb="11" eb="14">
      <t>ジギョウシャ</t>
    </rPh>
    <phoneticPr fontId="3"/>
  </si>
  <si>
    <t>https://www.city.kakamigahara.lg.jp/life/kotsu/1001741/index.html</t>
  </si>
  <si>
    <t>産業活力部商工振興課
公共交通政策係
058-383-9912</t>
    <rPh sb="0" eb="5">
      <t>サンギョウカツリョクブ</t>
    </rPh>
    <rPh sb="5" eb="10">
      <t>ショウコウシンコウカ</t>
    </rPh>
    <rPh sb="11" eb="18">
      <t>コウキョウコウツウセイサクカカリ</t>
    </rPh>
    <phoneticPr fontId="3"/>
  </si>
  <si>
    <t>チョイソコかかみがはら事業</t>
    <rPh sb="11" eb="13">
      <t>ジギョウ</t>
    </rPh>
    <phoneticPr fontId="3"/>
  </si>
  <si>
    <t>買物弱者の支援と位置付けた事業ではないが、市民の日常生活の移動手段確保のため、コミュニティバスよりデマンドタクシーが適しているエリアで乗合タクシーを運行している。</t>
    <rPh sb="0" eb="4">
      <t>カイモノジャクシャ</t>
    </rPh>
    <rPh sb="5" eb="7">
      <t>シエン</t>
    </rPh>
    <rPh sb="8" eb="11">
      <t>イチヅ</t>
    </rPh>
    <rPh sb="13" eb="15">
      <t>ジギョウ</t>
    </rPh>
    <rPh sb="21" eb="23">
      <t>シミン</t>
    </rPh>
    <rPh sb="24" eb="26">
      <t>ニチジョウ</t>
    </rPh>
    <rPh sb="26" eb="28">
      <t>セイカツ</t>
    </rPh>
    <rPh sb="29" eb="33">
      <t>イドウシュダン</t>
    </rPh>
    <rPh sb="33" eb="35">
      <t>カクホ</t>
    </rPh>
    <rPh sb="58" eb="59">
      <t>テキ</t>
    </rPh>
    <rPh sb="67" eb="69">
      <t>ノリアイ</t>
    </rPh>
    <rPh sb="74" eb="76">
      <t>ウンコウ</t>
    </rPh>
    <phoneticPr fontId="3"/>
  </si>
  <si>
    <t>https://www.city.kakamigahara.lg.jp/life/kotsu/1009214/index.html</t>
  </si>
  <si>
    <t>瑞穂市</t>
    <rPh sb="0" eb="3">
      <t>ミズホシ</t>
    </rPh>
    <phoneticPr fontId="1"/>
  </si>
  <si>
    <t>瑞穂市高齢者タクシー利用助成事業</t>
    <rPh sb="0" eb="3">
      <t>ミズホシ</t>
    </rPh>
    <rPh sb="3" eb="5">
      <t>コウレイ</t>
    </rPh>
    <rPh sb="5" eb="6">
      <t>シャ</t>
    </rPh>
    <rPh sb="10" eb="12">
      <t>リヨウ</t>
    </rPh>
    <rPh sb="12" eb="14">
      <t>ジョセイ</t>
    </rPh>
    <rPh sb="14" eb="16">
      <t>ジギョウ</t>
    </rPh>
    <phoneticPr fontId="1"/>
  </si>
  <si>
    <t>自動車を運転しない７５歳以上の高齢者に対して、助成券を交付することにより買い物などの外出支援を図る。５６０円のタクシーチケットを年間最大２４枚（２枚／月）交付する。</t>
    <rPh sb="0" eb="3">
      <t>ジドウシャ</t>
    </rPh>
    <rPh sb="4" eb="6">
      <t>ウンテン</t>
    </rPh>
    <rPh sb="11" eb="14">
      <t>サイイジョウ</t>
    </rPh>
    <rPh sb="15" eb="18">
      <t>コウレイシャ</t>
    </rPh>
    <rPh sb="19" eb="20">
      <t>タイ</t>
    </rPh>
    <rPh sb="23" eb="25">
      <t>ジョセイ</t>
    </rPh>
    <rPh sb="25" eb="26">
      <t>ケン</t>
    </rPh>
    <rPh sb="27" eb="29">
      <t>コウフ</t>
    </rPh>
    <rPh sb="36" eb="37">
      <t>カ</t>
    </rPh>
    <rPh sb="38" eb="39">
      <t>モノ</t>
    </rPh>
    <rPh sb="42" eb="44">
      <t>ガイシュツ</t>
    </rPh>
    <rPh sb="44" eb="46">
      <t>シエン</t>
    </rPh>
    <rPh sb="47" eb="48">
      <t>ハカ</t>
    </rPh>
    <rPh sb="53" eb="54">
      <t>エン</t>
    </rPh>
    <rPh sb="64" eb="66">
      <t>ネンカン</t>
    </rPh>
    <rPh sb="66" eb="68">
      <t>サイダイ</t>
    </rPh>
    <rPh sb="70" eb="71">
      <t>マイ</t>
    </rPh>
    <rPh sb="73" eb="74">
      <t>マイ</t>
    </rPh>
    <rPh sb="75" eb="76">
      <t>ツキ</t>
    </rPh>
    <rPh sb="77" eb="79">
      <t>コウフ</t>
    </rPh>
    <phoneticPr fontId="3"/>
  </si>
  <si>
    <t>https://www.city.mizuho.lg.jp/10240.htm</t>
  </si>
  <si>
    <t>地域福祉高齢課
058-327-4126</t>
    <rPh sb="0" eb="7">
      <t>チイキフクシコウレイカ</t>
    </rPh>
    <phoneticPr fontId="1"/>
  </si>
  <si>
    <t>瑞穂市</t>
    <rPh sb="0" eb="3">
      <t>ミズホシ</t>
    </rPh>
    <phoneticPr fontId="3"/>
  </si>
  <si>
    <t>瑞穂市重度障害者社会参加助成事業</t>
    <rPh sb="0" eb="3">
      <t>ミズホシ</t>
    </rPh>
    <rPh sb="3" eb="5">
      <t>ジュウド</t>
    </rPh>
    <rPh sb="5" eb="8">
      <t>ショウガイシャ</t>
    </rPh>
    <rPh sb="8" eb="10">
      <t>シャカイ</t>
    </rPh>
    <rPh sb="10" eb="12">
      <t>サンカ</t>
    </rPh>
    <rPh sb="12" eb="14">
      <t>ジョセイ</t>
    </rPh>
    <rPh sb="14" eb="16">
      <t>ジギョウ</t>
    </rPh>
    <phoneticPr fontId="3"/>
  </si>
  <si>
    <t xml:space="preserve">一定の障がい状態にあり、自動車税の減免を受けていない等、その他の要件を満たす対象者に、５６０円のタクシーチケットを年間最大２４枚（２枚/月）交付する。
※個別級で1級に該当する、腎臓機能障害を有する者のうち、人工透析の治療を受けるため定期的に通院しているものは４８枚（４枚/月）交付する。
</t>
    <rPh sb="77" eb="79">
      <t>コベツ</t>
    </rPh>
    <rPh sb="79" eb="80">
      <t>キュウ</t>
    </rPh>
    <rPh sb="82" eb="83">
      <t>キュウ</t>
    </rPh>
    <rPh sb="84" eb="86">
      <t>ガイトウ</t>
    </rPh>
    <rPh sb="89" eb="91">
      <t>ジンゾウ</t>
    </rPh>
    <rPh sb="91" eb="93">
      <t>キノウ</t>
    </rPh>
    <rPh sb="93" eb="95">
      <t>ショウガイ</t>
    </rPh>
    <rPh sb="96" eb="97">
      <t>ユウ</t>
    </rPh>
    <rPh sb="99" eb="100">
      <t>モノ</t>
    </rPh>
    <rPh sb="104" eb="106">
      <t>ジンコウ</t>
    </rPh>
    <rPh sb="106" eb="108">
      <t>トウセキ</t>
    </rPh>
    <rPh sb="109" eb="111">
      <t>チリョウ</t>
    </rPh>
    <rPh sb="112" eb="113">
      <t>ウ</t>
    </rPh>
    <rPh sb="117" eb="120">
      <t>テイキテキ</t>
    </rPh>
    <rPh sb="121" eb="123">
      <t>ツウイン</t>
    </rPh>
    <rPh sb="132" eb="133">
      <t>マイ</t>
    </rPh>
    <rPh sb="135" eb="136">
      <t>マイ</t>
    </rPh>
    <rPh sb="137" eb="138">
      <t>ツキ</t>
    </rPh>
    <rPh sb="139" eb="141">
      <t>コウフ</t>
    </rPh>
    <phoneticPr fontId="1"/>
  </si>
  <si>
    <t>福祉生活課
058-327-4123</t>
  </si>
  <si>
    <t>岐阜県</t>
    <rPh sb="0" eb="3">
      <t>ギフケン</t>
    </rPh>
    <phoneticPr fontId="15"/>
  </si>
  <si>
    <t>本巣市</t>
    <rPh sb="0" eb="3">
      <t>モトスシ</t>
    </rPh>
    <phoneticPr fontId="15"/>
  </si>
  <si>
    <t>市営バス運行事業（根尾地域以外）</t>
    <rPh sb="0" eb="2">
      <t>シエイ</t>
    </rPh>
    <rPh sb="4" eb="6">
      <t>ウンコウ</t>
    </rPh>
    <rPh sb="6" eb="8">
      <t>ジギョウ</t>
    </rPh>
    <rPh sb="9" eb="11">
      <t>ネオ</t>
    </rPh>
    <rPh sb="11" eb="13">
      <t>チイキ</t>
    </rPh>
    <rPh sb="13" eb="15">
      <t>イガイ</t>
    </rPh>
    <phoneticPr fontId="15"/>
  </si>
  <si>
    <t>買物弱者の支援と位置付けた事業ではないが、通院や日常の買い物、公共施設の利用など、公共交通の整備に対する市民ニーズが高くなっており、より利便性の高い市営バスとなるよう運行しているものです。また、利用者へのアンケート調査などを実施し、利用しやすい運行に努めています。</t>
    <rPh sb="0" eb="1">
      <t>カ</t>
    </rPh>
    <rPh sb="1" eb="2">
      <t>モノ</t>
    </rPh>
    <rPh sb="2" eb="4">
      <t>ジャクシャ</t>
    </rPh>
    <rPh sb="5" eb="7">
      <t>シエン</t>
    </rPh>
    <rPh sb="8" eb="11">
      <t>イチヅ</t>
    </rPh>
    <rPh sb="13" eb="15">
      <t>ジギョウ</t>
    </rPh>
    <phoneticPr fontId="15"/>
  </si>
  <si>
    <t>https://www.city.motosu.lg.jp/0000000957.html</t>
  </si>
  <si>
    <t>総務部総務課
058-323-5191</t>
    <rPh sb="0" eb="3">
      <t>ソウムブ</t>
    </rPh>
    <rPh sb="3" eb="6">
      <t>ソウムカ</t>
    </rPh>
    <phoneticPr fontId="11"/>
  </si>
  <si>
    <t>市営バス運行事業（根尾地域）</t>
  </si>
  <si>
    <t xml:space="preserve">買物弱者支援と位置付けた事業ではないが、通院や日常の買い物、公共施設の利用など、公共交通の整備に対する市民ニーズが高くなっており、より利便性の高い市営バスとなるよう運行している。
</t>
  </si>
  <si>
    <t>https://www.city.motosu.lg.jp/0000000037.html</t>
  </si>
  <si>
    <t>地域調整課
0581-38-2511</t>
    <rPh sb="0" eb="2">
      <t>チイキ</t>
    </rPh>
    <rPh sb="2" eb="5">
      <t>チョウセイカ</t>
    </rPh>
    <phoneticPr fontId="15"/>
  </si>
  <si>
    <t>奥地交通確保事業</t>
    <rPh sb="0" eb="2">
      <t>オクチ</t>
    </rPh>
    <rPh sb="2" eb="4">
      <t>コウツウ</t>
    </rPh>
    <rPh sb="4" eb="6">
      <t>カクホ</t>
    </rPh>
    <rPh sb="6" eb="8">
      <t>ジギョウ</t>
    </rPh>
    <phoneticPr fontId="15"/>
  </si>
  <si>
    <t xml:space="preserve">公共交通の整備されていない地域の方が、買い物や通院時の移動手段として1週間に2回を限度として、当該各地区と根尾樽見間においてタクシーを無料で運行する事業。
</t>
    <rPh sb="13" eb="15">
      <t>チイキ</t>
    </rPh>
    <rPh sb="16" eb="17">
      <t>カタ</t>
    </rPh>
    <rPh sb="23" eb="25">
      <t>ツウイン</t>
    </rPh>
    <rPh sb="25" eb="26">
      <t>ジ</t>
    </rPh>
    <rPh sb="27" eb="29">
      <t>イドウ</t>
    </rPh>
    <rPh sb="29" eb="31">
      <t>シュダン</t>
    </rPh>
    <rPh sb="35" eb="37">
      <t>シュウカン</t>
    </rPh>
    <rPh sb="39" eb="40">
      <t>カイ</t>
    </rPh>
    <rPh sb="41" eb="43">
      <t>ゲンド</t>
    </rPh>
    <rPh sb="53" eb="55">
      <t>ネオ</t>
    </rPh>
    <rPh sb="67" eb="69">
      <t>ムリョウ</t>
    </rPh>
    <rPh sb="70" eb="72">
      <t>ウンコウ</t>
    </rPh>
    <rPh sb="74" eb="76">
      <t>ジギョウ</t>
    </rPh>
    <phoneticPr fontId="15"/>
  </si>
  <si>
    <t>岐阜県</t>
    <rPh sb="0" eb="3">
      <t>ギフケン</t>
    </rPh>
    <phoneticPr fontId="11"/>
  </si>
  <si>
    <t>本巣市</t>
    <rPh sb="0" eb="3">
      <t>モトスシ</t>
    </rPh>
    <phoneticPr fontId="11"/>
  </si>
  <si>
    <t>重度障がい者タクシー利用助成事業</t>
    <rPh sb="0" eb="2">
      <t>ジュウド</t>
    </rPh>
    <rPh sb="2" eb="3">
      <t>ショウ</t>
    </rPh>
    <rPh sb="5" eb="6">
      <t>シャ</t>
    </rPh>
    <rPh sb="10" eb="12">
      <t>リヨウ</t>
    </rPh>
    <rPh sb="12" eb="14">
      <t>ジョセイ</t>
    </rPh>
    <rPh sb="14" eb="16">
      <t>ジギョウ</t>
    </rPh>
    <phoneticPr fontId="11"/>
  </si>
  <si>
    <t>運転免許証を持たない重度の障がい者が、買い物や通院時の移動手段としてタクシーを利用する際、運賃の一部を助成する事業。
500円のタクシー乗車券を年間最大60枚（5枚／月）交付。</t>
    <rPh sb="0" eb="2">
      <t>ウンテン</t>
    </rPh>
    <rPh sb="2" eb="5">
      <t>メンキョショウ</t>
    </rPh>
    <rPh sb="6" eb="7">
      <t>モ</t>
    </rPh>
    <rPh sb="10" eb="12">
      <t>ジュウド</t>
    </rPh>
    <rPh sb="13" eb="14">
      <t>ショウ</t>
    </rPh>
    <rPh sb="16" eb="17">
      <t>シャ</t>
    </rPh>
    <rPh sb="19" eb="20">
      <t>カ</t>
    </rPh>
    <rPh sb="21" eb="22">
      <t>モノ</t>
    </rPh>
    <rPh sb="23" eb="26">
      <t>ツウイ</t>
    </rPh>
    <rPh sb="27" eb="29">
      <t>イドウ</t>
    </rPh>
    <rPh sb="29" eb="31">
      <t>シュダン</t>
    </rPh>
    <rPh sb="39" eb="41">
      <t>リヨウ</t>
    </rPh>
    <rPh sb="43" eb="44">
      <t>サ</t>
    </rPh>
    <rPh sb="45" eb="47">
      <t>ウンチン</t>
    </rPh>
    <rPh sb="48" eb="50">
      <t>イチブ</t>
    </rPh>
    <rPh sb="51" eb="53">
      <t>ジョセイ</t>
    </rPh>
    <rPh sb="55" eb="57">
      <t>ジギョウ</t>
    </rPh>
    <rPh sb="62" eb="63">
      <t>エン</t>
    </rPh>
    <rPh sb="68" eb="70">
      <t>ジョウシャ</t>
    </rPh>
    <rPh sb="70" eb="71">
      <t>ケン</t>
    </rPh>
    <rPh sb="72" eb="74">
      <t>ネンカン</t>
    </rPh>
    <rPh sb="74" eb="76">
      <t>サイダイ</t>
    </rPh>
    <rPh sb="78" eb="79">
      <t>マイ</t>
    </rPh>
    <rPh sb="81" eb="82">
      <t>マイ</t>
    </rPh>
    <rPh sb="83" eb="84">
      <t>ツキ</t>
    </rPh>
    <rPh sb="85" eb="87">
      <t>コウフ</t>
    </rPh>
    <phoneticPr fontId="11"/>
  </si>
  <si>
    <t>市協定タクシー会社</t>
    <rPh sb="0" eb="1">
      <t>シ</t>
    </rPh>
    <rPh sb="1" eb="3">
      <t>キョウテイ</t>
    </rPh>
    <rPh sb="7" eb="9">
      <t>ガイシャ</t>
    </rPh>
    <phoneticPr fontId="11"/>
  </si>
  <si>
    <t>https://www.city.motosu.lg.jp/0000000769.html</t>
  </si>
  <si>
    <t>福祉支援課
障がい福祉係
058-323-7752</t>
    <rPh sb="0" eb="5">
      <t>フクシシエ</t>
    </rPh>
    <rPh sb="6" eb="7">
      <t>ショウ</t>
    </rPh>
    <rPh sb="9" eb="11">
      <t>フクシ</t>
    </rPh>
    <rPh sb="11" eb="12">
      <t>カカリ</t>
    </rPh>
    <phoneticPr fontId="11"/>
  </si>
  <si>
    <t>高齢者タクシー利用助成事業</t>
  </si>
  <si>
    <t>運転免許証を持たない75歳以上の高齢者の方が、買い物や通院時の移動手段としてタクシーを利用する際、運賃の一部を助成する事業。
500円のタクシー乗車券を年間最大60枚（5枚/月）交付。</t>
  </si>
  <si>
    <t>https://www.city.motosu.lg.jp/0000001717.html</t>
  </si>
  <si>
    <t>長寿支援課
長寿支援係
058-323-7754</t>
    <rPh sb="0" eb="2">
      <t>チョウジュ</t>
    </rPh>
    <rPh sb="2" eb="4">
      <t>シエン</t>
    </rPh>
    <rPh sb="6" eb="8">
      <t>チョウジュ</t>
    </rPh>
    <rPh sb="8" eb="10">
      <t>シエン</t>
    </rPh>
    <phoneticPr fontId="11"/>
  </si>
  <si>
    <t>岐南町</t>
    <rPh sb="0" eb="3">
      <t>ギナンチョウ</t>
    </rPh>
    <phoneticPr fontId="1"/>
  </si>
  <si>
    <t>岐南町コミュニティタクシー運行事業</t>
    <rPh sb="0" eb="3">
      <t>ギナンチョウ</t>
    </rPh>
    <rPh sb="13" eb="17">
      <t>ウンコウジギョウ</t>
    </rPh>
    <phoneticPr fontId="1"/>
  </si>
  <si>
    <t>完全予約制のデマンドタクシー
運行時間：平日９時～１７時の各時１便で、停留所から停留所まで最短コースで運行
利用料金：１人１回２００円（未就学児、運転免許証自主返納者は無料、障害者は半額）</t>
  </si>
  <si>
    <t>https://www.town.ginan.lg.jp/1163.htm</t>
  </si>
  <si>
    <t>総合政策部総合政策課
058-247-1335</t>
    <rPh sb="0" eb="2">
      <t>ソウゴウ</t>
    </rPh>
    <rPh sb="2" eb="4">
      <t>セイサク</t>
    </rPh>
    <rPh sb="4" eb="5">
      <t>ブ</t>
    </rPh>
    <rPh sb="5" eb="9">
      <t>ソウゴウセイサク</t>
    </rPh>
    <rPh sb="9" eb="10">
      <t>カ</t>
    </rPh>
    <phoneticPr fontId="5"/>
  </si>
  <si>
    <t>岐阜トヨペット　マルシェ　HAPPY　MARKET</t>
  </si>
  <si>
    <t>スーパーのない地域を中心に移動販売を行っており、岐阜県から買い物で困っている人をなくすこと、地域のみんなが集まる楽しいコミュニケーションの場をつくることを目指している。
町内実施地域：①伏屋　憶念寺　毎週木曜日</t>
    <rPh sb="102" eb="103">
      <t>モク</t>
    </rPh>
    <rPh sb="103" eb="105">
      <t>ヨウビ</t>
    </rPh>
    <phoneticPr fontId="1"/>
  </si>
  <si>
    <t>笠松町</t>
    <rPh sb="0" eb="3">
      <t>カサマツチョウ</t>
    </rPh>
    <phoneticPr fontId="1"/>
  </si>
  <si>
    <t>デマンド交通「チョイソコカラタン」運行事業</t>
    <rPh sb="4" eb="6">
      <t>コウツウ</t>
    </rPh>
    <rPh sb="17" eb="19">
      <t>ウンコウ</t>
    </rPh>
    <rPh sb="19" eb="21">
      <t>ジギョウ</t>
    </rPh>
    <phoneticPr fontId="1"/>
  </si>
  <si>
    <t>　公共施設巡回町民バス路線では網羅できない交通空白地帯の解消及びニーズの高い「病院・食料品スーパー等への乗入れ」に対応した、「チョイソコカラタン」を運行。</t>
    <rPh sb="1" eb="3">
      <t>コウキョウ</t>
    </rPh>
    <rPh sb="3" eb="5">
      <t>シセツ</t>
    </rPh>
    <rPh sb="5" eb="7">
      <t>ジュンカイ</t>
    </rPh>
    <rPh sb="7" eb="9">
      <t>チョウミン</t>
    </rPh>
    <rPh sb="11" eb="13">
      <t>ロセン</t>
    </rPh>
    <rPh sb="15" eb="17">
      <t>モウラ</t>
    </rPh>
    <rPh sb="21" eb="23">
      <t>コウツウ</t>
    </rPh>
    <rPh sb="23" eb="25">
      <t>クウハク</t>
    </rPh>
    <rPh sb="25" eb="27">
      <t>チタイ</t>
    </rPh>
    <rPh sb="28" eb="30">
      <t>カイショウ</t>
    </rPh>
    <rPh sb="30" eb="31">
      <t>オヨ</t>
    </rPh>
    <rPh sb="36" eb="37">
      <t>タカ</t>
    </rPh>
    <rPh sb="39" eb="41">
      <t>ビョウイン</t>
    </rPh>
    <rPh sb="42" eb="45">
      <t>ショクリョウヒン</t>
    </rPh>
    <rPh sb="49" eb="50">
      <t>トウ</t>
    </rPh>
    <rPh sb="52" eb="54">
      <t>ノリイ</t>
    </rPh>
    <rPh sb="57" eb="59">
      <t>タイオウ</t>
    </rPh>
    <rPh sb="74" eb="76">
      <t>ウンコウ</t>
    </rPh>
    <phoneticPr fontId="1"/>
  </si>
  <si>
    <t>https://www.town.kasamatsu.gifu.jp/docs/2021091400027/</t>
  </si>
  <si>
    <t>企画環境経済部
企画課
058-388-1113</t>
    <rPh sb="0" eb="2">
      <t>キカク</t>
    </rPh>
    <rPh sb="2" eb="4">
      <t>カンキョウ</t>
    </rPh>
    <rPh sb="4" eb="6">
      <t>ケイザイ</t>
    </rPh>
    <rPh sb="6" eb="7">
      <t>ブ</t>
    </rPh>
    <rPh sb="8" eb="10">
      <t>キカク</t>
    </rPh>
    <rPh sb="10" eb="11">
      <t>カ</t>
    </rPh>
    <phoneticPr fontId="1"/>
  </si>
  <si>
    <t>北方町</t>
    <rPh sb="0" eb="3">
      <t>キタガタチョウ</t>
    </rPh>
    <phoneticPr fontId="1"/>
  </si>
  <si>
    <t>町内タクシー利用助成事業</t>
    <rPh sb="0" eb="2">
      <t>チョウナイ</t>
    </rPh>
    <rPh sb="6" eb="10">
      <t>リヨウジョセイ</t>
    </rPh>
    <rPh sb="10" eb="12">
      <t>ジギョウ</t>
    </rPh>
    <phoneticPr fontId="1"/>
  </si>
  <si>
    <t>町内間でのタクシー利用料を助成する</t>
    <rPh sb="0" eb="5">
      <t>チョウナイ</t>
    </rPh>
    <rPh sb="9" eb="12">
      <t>リヨウリョウ</t>
    </rPh>
    <rPh sb="13" eb="15">
      <t>ジョセイ</t>
    </rPh>
    <phoneticPr fontId="1"/>
  </si>
  <si>
    <t>http://www.town.kitagata.gifu.jp/third/notices/398_20240325.html</t>
  </si>
  <si>
    <t>政策財政課、058-322-9936</t>
    <rPh sb="0" eb="5">
      <t>セイサクザイセイカ</t>
    </rPh>
    <phoneticPr fontId="1"/>
  </si>
  <si>
    <t>大垣市</t>
    <rPh sb="0" eb="3">
      <t>オオガキシ</t>
    </rPh>
    <phoneticPr fontId="1"/>
  </si>
  <si>
    <t>生活支援体制整備事業（移動販売）</t>
    <rPh sb="0" eb="6">
      <t>セイカツシエンタイセイ</t>
    </rPh>
    <rPh sb="6" eb="10">
      <t>セイビジギョウ</t>
    </rPh>
    <rPh sb="11" eb="15">
      <t>イドウハンバイ</t>
    </rPh>
    <phoneticPr fontId="1"/>
  </si>
  <si>
    <t>生活支援体制整備事業の取り組みとして、生活支援コーディネーターが買い物のニーズが高い地域と移動販売事業者をマッチングし、買い物弱者を支援している。</t>
    <rPh sb="32" eb="33">
      <t>カ</t>
    </rPh>
    <rPh sb="34" eb="35">
      <t>モノ</t>
    </rPh>
    <rPh sb="45" eb="49">
      <t>イドウハンバイ</t>
    </rPh>
    <rPh sb="49" eb="50">
      <t>ジ</t>
    </rPh>
    <rPh sb="60" eb="61">
      <t>カ</t>
    </rPh>
    <rPh sb="62" eb="65">
      <t>モノジャクシャ</t>
    </rPh>
    <rPh sb="66" eb="68">
      <t>シエン</t>
    </rPh>
    <phoneticPr fontId="1"/>
  </si>
  <si>
    <t>自治体,_x000D_
事業者,_x000D_
社会福祉協議会,</t>
  </si>
  <si>
    <t>https://www.city.ogaki.lg.jp/0000065727.html</t>
  </si>
  <si>
    <t>高齢福祉課
0584-47-7416</t>
    <rPh sb="0" eb="5">
      <t>コウレイフクシカ</t>
    </rPh>
    <phoneticPr fontId="1"/>
  </si>
  <si>
    <t>配食事業者に委託し、65歳以上のひとり暮らし高齢者や高齢者のみの世帯で、疾病等のため調理が困難な方を対象に、1日1食（昼食または夕食）弁当を届け、在宅での自立した生活を支援するとともに安否確認をしている。【利用者負担】1食400円</t>
    <rPh sb="0" eb="2">
      <t>ハイショク</t>
    </rPh>
    <rPh sb="2" eb="5">
      <t>ジギョウシャ</t>
    </rPh>
    <rPh sb="6" eb="8">
      <t>イタク</t>
    </rPh>
    <rPh sb="50" eb="52">
      <t>タイショウ</t>
    </rPh>
    <rPh sb="59" eb="60">
      <t>ヒル</t>
    </rPh>
    <rPh sb="60" eb="61">
      <t>ショク</t>
    </rPh>
    <rPh sb="64" eb="66">
      <t>ユウショク</t>
    </rPh>
    <rPh sb="67" eb="69">
      <t>ベントウ</t>
    </rPh>
    <rPh sb="103" eb="108">
      <t>リヨウシャフタン</t>
    </rPh>
    <rPh sb="110" eb="111">
      <t>ショク</t>
    </rPh>
    <rPh sb="114" eb="115">
      <t>エン</t>
    </rPh>
    <phoneticPr fontId="1"/>
  </si>
  <si>
    <t>https://www.city.ogaki.lg.jp/0000000109.html</t>
  </si>
  <si>
    <t>軽度生活援助事業</t>
    <rPh sb="0" eb="2">
      <t>ケイド</t>
    </rPh>
    <rPh sb="2" eb="4">
      <t>セイカツ</t>
    </rPh>
    <rPh sb="4" eb="6">
      <t>エンジョ</t>
    </rPh>
    <rPh sb="6" eb="8">
      <t>ジギョウ</t>
    </rPh>
    <phoneticPr fontId="1"/>
  </si>
  <si>
    <t>大垣地域シルバー人材センターに委託し、65歳以上のひとり暮らし高齢者等を対象に、食材等の買い物代行や雑草の除去など軽易な日常生活援助を行っている。【買い物代行に係る利用者負担】週1回、1回につき3時間以内、1時間当たり200円</t>
    <rPh sb="50" eb="52">
      <t>ザッソウ</t>
    </rPh>
    <rPh sb="53" eb="55">
      <t>ジョキョ</t>
    </rPh>
    <rPh sb="74" eb="75">
      <t>カ</t>
    </rPh>
    <rPh sb="76" eb="79">
      <t>モノダイコウ</t>
    </rPh>
    <rPh sb="80" eb="81">
      <t>カカ</t>
    </rPh>
    <rPh sb="88" eb="89">
      <t>シュウ</t>
    </rPh>
    <phoneticPr fontId="1"/>
  </si>
  <si>
    <t>https://www.city.ogaki.lg.jp/0000000102.html</t>
  </si>
  <si>
    <t>高齢福祉課
0584-47-7424</t>
    <rPh sb="0" eb="5">
      <t>コウレイフクシカ</t>
    </rPh>
    <phoneticPr fontId="1"/>
  </si>
  <si>
    <t>神戸町</t>
    <rPh sb="0" eb="3">
      <t>ゴウドチョウ</t>
    </rPh>
    <phoneticPr fontId="3"/>
  </si>
  <si>
    <t>ばらタクサービス事業</t>
    <rPh sb="8" eb="10">
      <t>ジギョウ</t>
    </rPh>
    <phoneticPr fontId="3"/>
  </si>
  <si>
    <t>買い物困難者への支援のみを主な目的とした事業ではないが、福祉部署において70歳以上や障がい者等の利用申請者に対し、自宅から町内の目的地まで片道200円の運賃でタクシーを利用できる「ばらタクサービス事業」を実施。</t>
  </si>
  <si>
    <t>https://www.town.godo.gifu.jp/life/kou_kai/kou_kai16.html</t>
  </si>
  <si>
    <t>買物支援のこと
産業環境課
0584-27-0178
ばらタクのこと
健康福祉課
0584-27-0175</t>
    <rPh sb="0" eb="1">
      <t>カ</t>
    </rPh>
    <rPh sb="1" eb="2">
      <t>モノ</t>
    </rPh>
    <rPh sb="2" eb="4">
      <t>シエン</t>
    </rPh>
    <rPh sb="8" eb="13">
      <t>サンギョウカンキョウカ</t>
    </rPh>
    <rPh sb="36" eb="41">
      <t>ケンコウフクシカ</t>
    </rPh>
    <phoneticPr fontId="3"/>
  </si>
  <si>
    <t>大野町</t>
    <rPh sb="0" eb="3">
      <t>オオノチョウ</t>
    </rPh>
    <phoneticPr fontId="1"/>
  </si>
  <si>
    <t>高齢者等買物支援助成事業</t>
  </si>
  <si>
    <t>日常生活に必要な食料品および日用雑貨品等の購入が困難な高齢者が、買物の機会を確保できるよう、配達サービスの利用登録に係る費用を助成。配達時には安否確認等を行う。</t>
  </si>
  <si>
    <t>https://www.town-ono.jp/0000001260.html</t>
  </si>
  <si>
    <t>福祉課
0585ｰ35ｰ5369</t>
    <rPh sb="0" eb="3">
      <t>フクシカ</t>
    </rPh>
    <phoneticPr fontId="3"/>
  </si>
  <si>
    <t>池田町</t>
    <rPh sb="0" eb="3">
      <t>イケダチョウ</t>
    </rPh>
    <phoneticPr fontId="1"/>
  </si>
  <si>
    <t>ライフサポート事業</t>
    <rPh sb="7" eb="9">
      <t>ジギョウ</t>
    </rPh>
    <phoneticPr fontId="1"/>
  </si>
  <si>
    <t>買物・掃除等に困難を有する生活弱者への支援。5枚綴りのチケット5,000円(1枚1,000円)を利用者に購入してもらい、1チケット1時間の生活支援サービスを提供する。(2時間分の生活支援の場合は、チケット2枚を利用者がサポーターに渡す。</t>
    <rPh sb="0" eb="2">
      <t>カイモノ</t>
    </rPh>
    <rPh sb="3" eb="5">
      <t>ソウジ</t>
    </rPh>
    <rPh sb="5" eb="6">
      <t>トウ</t>
    </rPh>
    <rPh sb="7" eb="9">
      <t>コンナン</t>
    </rPh>
    <rPh sb="10" eb="11">
      <t>ユウ</t>
    </rPh>
    <rPh sb="13" eb="17">
      <t>セイカツジャクシャ</t>
    </rPh>
    <rPh sb="19" eb="21">
      <t>シエン</t>
    </rPh>
    <rPh sb="23" eb="25">
      <t>マイツヅ</t>
    </rPh>
    <rPh sb="36" eb="37">
      <t>エン</t>
    </rPh>
    <rPh sb="39" eb="40">
      <t>マイ</t>
    </rPh>
    <rPh sb="45" eb="46">
      <t>エン</t>
    </rPh>
    <rPh sb="48" eb="51">
      <t>リヨウシャ</t>
    </rPh>
    <rPh sb="52" eb="54">
      <t>コウニュウ</t>
    </rPh>
    <rPh sb="66" eb="68">
      <t>ジカン</t>
    </rPh>
    <rPh sb="69" eb="73">
      <t>セイカツシエン</t>
    </rPh>
    <rPh sb="78" eb="80">
      <t>テイキョウ</t>
    </rPh>
    <rPh sb="85" eb="88">
      <t>ジカンブン</t>
    </rPh>
    <rPh sb="89" eb="93">
      <t>セイカツシエン</t>
    </rPh>
    <rPh sb="94" eb="96">
      <t>バアイ</t>
    </rPh>
    <rPh sb="103" eb="104">
      <t>マイ</t>
    </rPh>
    <rPh sb="105" eb="108">
      <t>リヨウシャ</t>
    </rPh>
    <rPh sb="115" eb="116">
      <t>ワタ</t>
    </rPh>
    <phoneticPr fontId="1"/>
  </si>
  <si>
    <t>https://www.town.gifu-ikeda.lg.jp/0000000158.html</t>
  </si>
  <si>
    <t>池田町役場民生部保険年金課地域包括支援センター(0585-45-8123)</t>
    <rPh sb="0" eb="5">
      <t>イケダチョウヤクバ</t>
    </rPh>
    <rPh sb="5" eb="8">
      <t>ミンセイブ</t>
    </rPh>
    <rPh sb="8" eb="13">
      <t>ホケンネンキンカ</t>
    </rPh>
    <rPh sb="13" eb="19">
      <t>チイキホウカツシエン</t>
    </rPh>
    <phoneticPr fontId="1"/>
  </si>
  <si>
    <t>関市</t>
    <rPh sb="0" eb="2">
      <t>セキシ</t>
    </rPh>
    <phoneticPr fontId="1"/>
  </si>
  <si>
    <t>ひとり暮らしの高齢者等に、栄養バランスのとれた食事（昼食）を自宅まで届ける。なお、弁当は手渡しとし、安否確認も同時に行う。
対象者：前年所得税非課税世帯で調理が困難な方で、６５歳以上の高齢者世帯等または身体障がい者(1級～３級)世帯等
利用料：老齢福祉年金または生活保護を受けている方は、１食あたり３５０円、それ以外の方は１食あたり４４０円</t>
    <rPh sb="55" eb="57">
      <t>ドウジ</t>
    </rPh>
    <phoneticPr fontId="1"/>
  </si>
  <si>
    <t>https://www.city.seki.lg.jp/0000016744.html</t>
  </si>
  <si>
    <t>健康福祉部高齢福祉課　
0575-23-8127</t>
  </si>
  <si>
    <t>美濃市</t>
    <rPh sb="0" eb="3">
      <t>ミノシ</t>
    </rPh>
    <phoneticPr fontId="1"/>
  </si>
  <si>
    <t>買物弱者対策補助事業</t>
    <rPh sb="0" eb="2">
      <t>カイモノ</t>
    </rPh>
    <rPh sb="2" eb="4">
      <t>ジャクシャ</t>
    </rPh>
    <rPh sb="4" eb="6">
      <t>タイサク</t>
    </rPh>
    <rPh sb="6" eb="8">
      <t>ホジョ</t>
    </rPh>
    <rPh sb="8" eb="10">
      <t>ジギョウ</t>
    </rPh>
    <phoneticPr fontId="1"/>
  </si>
  <si>
    <t>新規出店事業、空き家利用,_x000D_
移動販売事業,</t>
  </si>
  <si>
    <t>身近な店舗減少等により生活必需品の購入が困難な状況にある美濃市内の買い物弱者を支援するため、新規店舗開設・移動販売事業を開始する際、改修費等の一部を補助します。</t>
  </si>
  <si>
    <t>https://www.city.mino.gifu.jp/docs/1269.html</t>
  </si>
  <si>
    <t>産業振興部
産業課商工業振興係
0575-33-1122（内線263）</t>
    <rPh sb="0" eb="2">
      <t>サンギョウ</t>
    </rPh>
    <rPh sb="2" eb="4">
      <t>シンコウ</t>
    </rPh>
    <rPh sb="4" eb="5">
      <t>ブ</t>
    </rPh>
    <rPh sb="6" eb="8">
      <t>サンギョウ</t>
    </rPh>
    <rPh sb="8" eb="9">
      <t>カ</t>
    </rPh>
    <rPh sb="9" eb="15">
      <t>ショウコウギョウシンコウカカリ</t>
    </rPh>
    <rPh sb="29" eb="31">
      <t>ナイセン</t>
    </rPh>
    <phoneticPr fontId="1"/>
  </si>
  <si>
    <t>郡上市</t>
    <rPh sb="0" eb="3">
      <t>グジョウシ</t>
    </rPh>
    <phoneticPr fontId="1"/>
  </si>
  <si>
    <t>小規模事業者営業支援事業</t>
  </si>
  <si>
    <t>・市内既存の食料品店、薬局、衣料品店、理容・美容店、ガソリンスタンドの利用が困難な地域に対しての販売や理美容を目的とする専用車両の購入経費を補助することにより、買物弱者への支援に繋がる。</t>
  </si>
  <si>
    <t>市内既存の小規模事業者</t>
  </si>
  <si>
    <t>https://www.city.gujo.gifu.jp/business/detail/post-133.html　</t>
  </si>
  <si>
    <t>商工観光部商工課　0575-67-1808</t>
  </si>
  <si>
    <t>岐阜県</t>
    <rPh sb="0" eb="2">
      <t>ギフケン</t>
    </rPh>
    <phoneticPr fontId="1"/>
  </si>
  <si>
    <t>川辺町</t>
    <rPh sb="0" eb="2">
      <t>カワベチョウ</t>
    </rPh>
    <phoneticPr fontId="1"/>
  </si>
  <si>
    <t>重度障がい者社会参加助成事業</t>
    <rPh sb="0" eb="1">
      <t>ジュウド</t>
    </rPh>
    <rPh sb="1" eb="2">
      <t>ショウ</t>
    </rPh>
    <rPh sb="4" eb="5">
      <t>シャ</t>
    </rPh>
    <rPh sb="5" eb="7">
      <t>シャカイ</t>
    </rPh>
    <rPh sb="7" eb="9">
      <t>サンカ</t>
    </rPh>
    <rPh sb="9" eb="11">
      <t>ジョセイ</t>
    </rPh>
    <rPh sb="11" eb="13">
      <t>ジギョウ</t>
    </rPh>
    <phoneticPr fontId="1"/>
  </si>
  <si>
    <t>在宅の重度障がい者、重度知的障がい者及び重度精神障がい者に対し、タクシー又は自動車給油所で利用可能な助成券を交付する。600円の助成券を年間最大24枚交付。</t>
  </si>
  <si>
    <t>タクシー会社
ガソリンスタンド
（助成券は役場が交付）</t>
    <rPh sb="4" eb="6">
      <t>カイシャ</t>
    </rPh>
    <rPh sb="17" eb="20">
      <t>ジョセイケン</t>
    </rPh>
    <rPh sb="21" eb="23">
      <t>ヤクバ</t>
    </rPh>
    <rPh sb="24" eb="26">
      <t>コウフ</t>
    </rPh>
    <phoneticPr fontId="1"/>
  </si>
  <si>
    <t>健康福祉課
0574-53-7216</t>
    <rPh sb="0" eb="5">
      <t>ケンコウフクシカ</t>
    </rPh>
    <phoneticPr fontId="1"/>
  </si>
  <si>
    <t>高齢者運転免許自主返納等支援事業</t>
    <rPh sb="0" eb="2">
      <t>コウレイシャ</t>
    </rPh>
    <rPh sb="2" eb="4">
      <t>ウンテン</t>
    </rPh>
    <rPh sb="4" eb="6">
      <t>メンキョ</t>
    </rPh>
    <rPh sb="6" eb="10">
      <t>ジシュヘンノウ</t>
    </rPh>
    <rPh sb="10" eb="11">
      <t>トウ</t>
    </rPh>
    <rPh sb="11" eb="13">
      <t>シエン</t>
    </rPh>
    <rPh sb="13" eb="15">
      <t>ジギョウ</t>
    </rPh>
    <phoneticPr fontId="1"/>
  </si>
  <si>
    <t>満65歳以上で運転免許証を自主返納又は失効した者に対し、タクシーで利用可能な助成券を交付する。600円の助成券を最大24枚交付。</t>
  </si>
  <si>
    <t>七宗町</t>
    <rPh sb="0" eb="3">
      <t>ヒチソウチョウ</t>
    </rPh>
    <phoneticPr fontId="1"/>
  </si>
  <si>
    <t>七宗町移動販売事業用車両購入費等補助金交付要綱</t>
  </si>
  <si>
    <t>身近な商店の減少や高齢化等により、日常生活に必要な食料品及び日用雑貨品等の買い物が困難な状況に置かれた人を主な対象者として移動販売を行おうとするものに対し、移動販売に使用する車両購入費等に要する経費の一部を補助することにより、買い物弱者が買い物する機会の確保を図る。</t>
  </si>
  <si>
    <t>https://www.hichiso.jp/top/sangyo/industry/founded/</t>
  </si>
  <si>
    <t>ふるさと振興課(0574-48-2291)</t>
  </si>
  <si>
    <t>白川町</t>
    <rPh sb="0" eb="3">
      <t>シラカワチョウ</t>
    </rPh>
    <phoneticPr fontId="1"/>
  </si>
  <si>
    <t>おでかけしらかわ・ひがししらかわ（予約制乗合バスの運行）</t>
    <rPh sb="17" eb="20">
      <t>ヨヤクセイ</t>
    </rPh>
    <rPh sb="20" eb="22">
      <t>ノリアイ</t>
    </rPh>
    <rPh sb="25" eb="27">
      <t>ウンコウ</t>
    </rPh>
    <phoneticPr fontId="3"/>
  </si>
  <si>
    <t>町内どの集落からも買物、通院等のおでかけができるように利用者の自宅からドアｔｏドアの予約制乗合バスを運行。（遠距離移動となる場合は、路線バスを乗り継ぐかたちで町内全域を運行する。）</t>
    <rPh sb="0" eb="2">
      <t>チョウナイ</t>
    </rPh>
    <rPh sb="4" eb="6">
      <t>シュウラク</t>
    </rPh>
    <rPh sb="9" eb="11">
      <t>カイモノ</t>
    </rPh>
    <rPh sb="12" eb="14">
      <t>ツウイン</t>
    </rPh>
    <rPh sb="14" eb="15">
      <t>トウ</t>
    </rPh>
    <rPh sb="27" eb="30">
      <t>リヨウシャ</t>
    </rPh>
    <rPh sb="31" eb="33">
      <t>ジタク</t>
    </rPh>
    <rPh sb="42" eb="45">
      <t>ヨヤクセイ</t>
    </rPh>
    <rPh sb="45" eb="47">
      <t>ノリアイ</t>
    </rPh>
    <rPh sb="50" eb="52">
      <t>ウンコウ</t>
    </rPh>
    <rPh sb="54" eb="57">
      <t>エンキョリ</t>
    </rPh>
    <rPh sb="57" eb="59">
      <t>イドウ</t>
    </rPh>
    <rPh sb="62" eb="64">
      <t>バアイ</t>
    </rPh>
    <rPh sb="66" eb="68">
      <t>ロセン</t>
    </rPh>
    <rPh sb="71" eb="72">
      <t>ノ</t>
    </rPh>
    <rPh sb="73" eb="74">
      <t>ツ</t>
    </rPh>
    <rPh sb="79" eb="81">
      <t>チョウナイ</t>
    </rPh>
    <rPh sb="81" eb="83">
      <t>ゼンイキ</t>
    </rPh>
    <rPh sb="84" eb="86">
      <t>ウンコウ</t>
    </rPh>
    <phoneticPr fontId="3"/>
  </si>
  <si>
    <t>企画課
0574-72-1311</t>
    <rPh sb="0" eb="3">
      <t>キカクカ</t>
    </rPh>
    <phoneticPr fontId="1"/>
  </si>
  <si>
    <t>白川町福祉有償運送</t>
    <rPh sb="0" eb="3">
      <t>シラカワチョウ</t>
    </rPh>
    <rPh sb="3" eb="5">
      <t>フクシ</t>
    </rPh>
    <rPh sb="5" eb="7">
      <t>ユウショウ</t>
    </rPh>
    <rPh sb="7" eb="9">
      <t>ウンソウ</t>
    </rPh>
    <phoneticPr fontId="3"/>
  </si>
  <si>
    <t>社会福祉法人が主体となり、公共交通を単独で利用することが困難な方を対象に買物、通院等の日常生活に必要な外出を支援するため、有償での移送サービスに取り組む。</t>
    <rPh sb="0" eb="2">
      <t>シャカイ</t>
    </rPh>
    <rPh sb="2" eb="4">
      <t>フクシ</t>
    </rPh>
    <rPh sb="4" eb="6">
      <t>ホウジン</t>
    </rPh>
    <rPh sb="7" eb="9">
      <t>シュタイ</t>
    </rPh>
    <rPh sb="13" eb="15">
      <t>コウキョウ</t>
    </rPh>
    <rPh sb="15" eb="17">
      <t>コウツウ</t>
    </rPh>
    <rPh sb="18" eb="20">
      <t>タンドク</t>
    </rPh>
    <rPh sb="21" eb="23">
      <t>リヨウ</t>
    </rPh>
    <rPh sb="28" eb="30">
      <t>コンナン</t>
    </rPh>
    <rPh sb="31" eb="32">
      <t>カタ</t>
    </rPh>
    <rPh sb="33" eb="35">
      <t>タイショウ</t>
    </rPh>
    <rPh sb="36" eb="38">
      <t>カイモノ</t>
    </rPh>
    <rPh sb="39" eb="41">
      <t>ツウイン</t>
    </rPh>
    <rPh sb="41" eb="42">
      <t>トウ</t>
    </rPh>
    <rPh sb="43" eb="45">
      <t>ニチジョウ</t>
    </rPh>
    <rPh sb="45" eb="47">
      <t>セイカツ</t>
    </rPh>
    <rPh sb="48" eb="50">
      <t>ヒツヨウ</t>
    </rPh>
    <rPh sb="51" eb="53">
      <t>ガイシュツ</t>
    </rPh>
    <rPh sb="54" eb="56">
      <t>シエン</t>
    </rPh>
    <rPh sb="61" eb="63">
      <t>ユウショウ</t>
    </rPh>
    <rPh sb="65" eb="67">
      <t>イソウ</t>
    </rPh>
    <rPh sb="72" eb="73">
      <t>ト</t>
    </rPh>
    <rPh sb="74" eb="75">
      <t>ク</t>
    </rPh>
    <phoneticPr fontId="3"/>
  </si>
  <si>
    <t>社会福祉協議会,_x000D_
,</t>
  </si>
  <si>
    <t>保健福祉課
0574-72-2317</t>
    <rPh sb="0" eb="5">
      <t>ホケンフクシカ</t>
    </rPh>
    <phoneticPr fontId="1"/>
  </si>
  <si>
    <t>配食サービス</t>
    <rPh sb="0" eb="2">
      <t>ハイショク</t>
    </rPh>
    <phoneticPr fontId="3"/>
  </si>
  <si>
    <t>買物や調理等が困難なため、バランスのとれた食事が摂れず低栄養状態になる心配がある独居または高齢者世帯等に対して、主に夕食を提供し買い物弱者に対する食生活の支援を図る。手渡しによる安否確認も行っている。</t>
    <rPh sb="0" eb="2">
      <t>カイモノ</t>
    </rPh>
    <rPh sb="3" eb="5">
      <t>チョウリ</t>
    </rPh>
    <rPh sb="5" eb="6">
      <t>トウ</t>
    </rPh>
    <rPh sb="7" eb="9">
      <t>コンナン</t>
    </rPh>
    <rPh sb="21" eb="23">
      <t>ショクジ</t>
    </rPh>
    <rPh sb="24" eb="25">
      <t>ト</t>
    </rPh>
    <rPh sb="27" eb="32">
      <t>テイエイヨウジョウタイ</t>
    </rPh>
    <rPh sb="35" eb="37">
      <t>シンパイ</t>
    </rPh>
    <rPh sb="40" eb="42">
      <t>ドッキョ</t>
    </rPh>
    <rPh sb="45" eb="50">
      <t>コウレイシャセタイ</t>
    </rPh>
    <rPh sb="50" eb="51">
      <t>トウ</t>
    </rPh>
    <rPh sb="52" eb="53">
      <t>タイ</t>
    </rPh>
    <rPh sb="56" eb="57">
      <t>オモ</t>
    </rPh>
    <rPh sb="58" eb="60">
      <t>ユウショク</t>
    </rPh>
    <rPh sb="61" eb="63">
      <t>テイキョウ</t>
    </rPh>
    <rPh sb="64" eb="65">
      <t>カ</t>
    </rPh>
    <rPh sb="66" eb="67">
      <t>モノ</t>
    </rPh>
    <rPh sb="67" eb="69">
      <t>ジャクシャ</t>
    </rPh>
    <rPh sb="70" eb="71">
      <t>タイ</t>
    </rPh>
    <rPh sb="73" eb="76">
      <t>ショクセイカツ</t>
    </rPh>
    <rPh sb="77" eb="79">
      <t>シエン</t>
    </rPh>
    <rPh sb="80" eb="81">
      <t>ハカ</t>
    </rPh>
    <rPh sb="83" eb="85">
      <t>テワタ</t>
    </rPh>
    <rPh sb="89" eb="91">
      <t>アンピ</t>
    </rPh>
    <rPh sb="91" eb="93">
      <t>カクニン</t>
    </rPh>
    <rPh sb="94" eb="95">
      <t>オコナ</t>
    </rPh>
    <phoneticPr fontId="3"/>
  </si>
  <si>
    <t>東白川村</t>
    <rPh sb="0" eb="4">
      <t>ヒガシシラカワムラ</t>
    </rPh>
    <phoneticPr fontId="1"/>
  </si>
  <si>
    <t>公共交通事業
（つちのこバス）</t>
    <rPh sb="0" eb="2">
      <t>コウキョウ</t>
    </rPh>
    <rPh sb="2" eb="4">
      <t>コウツウ</t>
    </rPh>
    <rPh sb="4" eb="6">
      <t>ジギョウ</t>
    </rPh>
    <phoneticPr fontId="1"/>
  </si>
  <si>
    <t>50,523千円のうちの一部</t>
    <rPh sb="6" eb="8">
      <t>センエン</t>
    </rPh>
    <rPh sb="12" eb="14">
      <t>イチブ</t>
    </rPh>
    <phoneticPr fontId="1"/>
  </si>
  <si>
    <t>買物弱者の支援と位置付けた事業ではないが、地域住人の通院や買物など日常生活の交通手段としてコミュニティバスの運行をしている</t>
    <rPh sb="0" eb="4">
      <t>カイモノジャクシャ</t>
    </rPh>
    <rPh sb="5" eb="7">
      <t>シエン</t>
    </rPh>
    <rPh sb="8" eb="11">
      <t>イチヅ</t>
    </rPh>
    <rPh sb="13" eb="15">
      <t>ジギョウ</t>
    </rPh>
    <rPh sb="21" eb="23">
      <t>チイキ</t>
    </rPh>
    <rPh sb="23" eb="25">
      <t>ジュウニン</t>
    </rPh>
    <rPh sb="26" eb="28">
      <t>ツウイン</t>
    </rPh>
    <rPh sb="29" eb="31">
      <t>カイモノ</t>
    </rPh>
    <rPh sb="33" eb="35">
      <t>ニチジョウ</t>
    </rPh>
    <rPh sb="35" eb="37">
      <t>セイカツ</t>
    </rPh>
    <rPh sb="38" eb="40">
      <t>コウツウ</t>
    </rPh>
    <rPh sb="40" eb="42">
      <t>シュダン</t>
    </rPh>
    <rPh sb="54" eb="56">
      <t>ウンコウ</t>
    </rPh>
    <phoneticPr fontId="1"/>
  </si>
  <si>
    <t>総務課
0574-78-3111</t>
    <rPh sb="0" eb="3">
      <t>ソウムカ</t>
    </rPh>
    <phoneticPr fontId="1"/>
  </si>
  <si>
    <t>岐阜県</t>
  </si>
  <si>
    <t>御嵩町</t>
  </si>
  <si>
    <t>山間部に住まれる方や高齢者といった方々の買い物を含む移動手段の確保を目的として、定時定路線型コミュニティバスとは別で予約型のデマンドバスを運行。</t>
    <rPh sb="20" eb="21">
      <t>カ</t>
    </rPh>
    <rPh sb="22" eb="23">
      <t>モノ</t>
    </rPh>
    <rPh sb="24" eb="25">
      <t>フク</t>
    </rPh>
    <phoneticPr fontId="1"/>
  </si>
  <si>
    <t>https://www.town.mitake.lg.jp/portal/life-process/land-park-road-traffic/traffic/post0009749/</t>
  </si>
  <si>
    <t>企画課 企画調整係
0574-67-2111
(内線2225)</t>
  </si>
  <si>
    <t>御嵩町</t>
    <rPh sb="0" eb="3">
      <t>ミタケチョウ</t>
    </rPh>
    <phoneticPr fontId="1"/>
  </si>
  <si>
    <t>買い物リハビリテーション事業</t>
  </si>
  <si>
    <t>介護予防事業（送迎付き介護予防教室）</t>
    <rPh sb="0" eb="2">
      <t>カイゴ</t>
    </rPh>
    <rPh sb="2" eb="4">
      <t>ヨボウ</t>
    </rPh>
    <rPh sb="4" eb="6">
      <t>ジギョウ</t>
    </rPh>
    <rPh sb="7" eb="9">
      <t>ソウゲイ</t>
    </rPh>
    <rPh sb="9" eb="10">
      <t>ツ</t>
    </rPh>
    <rPh sb="11" eb="13">
      <t>カイゴ</t>
    </rPh>
    <rPh sb="13" eb="15">
      <t>ヨボウ</t>
    </rPh>
    <rPh sb="15" eb="17">
      <t>キョウシツ</t>
    </rPh>
    <phoneticPr fontId="1"/>
  </si>
  <si>
    <t>買い物に行くことが困難で、要支援又は介護予防が必要な高齢者に対し、送迎を行い、大型商店舗内のブースで、運動教室と、店舗内において、買い物のサポートを行うことにより、認知機能の向上、ひきこもりの防止を図り、さらに、買い物を通して、栄養改善及び口腔機能を図る事業。
※地域支援事業交付金（国・県・支払基金）対象事業</t>
  </si>
  <si>
    <t>保険長寿課 高齢福祉係0574-67-2111
（内線2114）</t>
    <rPh sb="6" eb="10">
      <t>コウレイフクシ</t>
    </rPh>
    <rPh sb="10" eb="11">
      <t>カカリ</t>
    </rPh>
    <rPh sb="25" eb="27">
      <t>ナイセン</t>
    </rPh>
    <phoneticPr fontId="1"/>
  </si>
  <si>
    <t>高齢者等配食サービス事業</t>
  </si>
  <si>
    <t>調理ができない高齢者に対し、栄養バランスの取れた食事を提供（半額自己負担）することにより、食生活を改善し、健康増進を図ること及び安否確認を行う事業。
※地域支援事業交付金（国・県）対象事業</t>
  </si>
  <si>
    <t>https://www.town.mitake.lg.jp/portal/health-welfare/elderly-welfare/business-for-elderly/post0057893/</t>
  </si>
  <si>
    <t>御嵩町送迎配達店舗ガイド</t>
  </si>
  <si>
    <t>町内の配達や送迎サービスのある店舗を一覧にまとめたものを町ホームページや窓口配布する事業</t>
    <rPh sb="0" eb="2">
      <t>チョウナイ</t>
    </rPh>
    <rPh sb="3" eb="5">
      <t>ハイタツ</t>
    </rPh>
    <rPh sb="6" eb="8">
      <t>ソウゲイ</t>
    </rPh>
    <rPh sb="15" eb="17">
      <t>テンポ</t>
    </rPh>
    <rPh sb="18" eb="20">
      <t>イチラン</t>
    </rPh>
    <rPh sb="28" eb="29">
      <t>チョウ</t>
    </rPh>
    <rPh sb="36" eb="38">
      <t>マドグチ</t>
    </rPh>
    <rPh sb="38" eb="40">
      <t>ハイフ</t>
    </rPh>
    <rPh sb="42" eb="44">
      <t>ジギョウ</t>
    </rPh>
    <phoneticPr fontId="1"/>
  </si>
  <si>
    <t>多治見市</t>
    <rPh sb="0" eb="4">
      <t>タジミシ</t>
    </rPh>
    <phoneticPr fontId="1"/>
  </si>
  <si>
    <t>地域あいのりタクシー運行支援補助金</t>
  </si>
  <si>
    <t>郊外地域におけるお出かけの手段の確保のために、地域が主体となってタクシーを活用したあいのりによる移動手段を導入する場合につき、その取り組みを支援するための補助金及びその他の地域内交通を支援する。</t>
  </si>
  <si>
    <t>市内の自治会、町内会等、地域住民が主体となるあいのりタクシー運営組織</t>
  </si>
  <si>
    <t>https://www.city.tajimi.lg.jp/kurashi/toshikekaku/kotsu/ainoritaxi.html</t>
  </si>
  <si>
    <t>都市計画部都市政策課
0572-22-1321</t>
    <rPh sb="0" eb="2">
      <t>トシ</t>
    </rPh>
    <rPh sb="2" eb="4">
      <t>ケイカク</t>
    </rPh>
    <rPh sb="4" eb="5">
      <t>ブ</t>
    </rPh>
    <rPh sb="5" eb="7">
      <t>トシ</t>
    </rPh>
    <rPh sb="7" eb="9">
      <t>セイサク</t>
    </rPh>
    <rPh sb="9" eb="10">
      <t>カ</t>
    </rPh>
    <phoneticPr fontId="1"/>
  </si>
  <si>
    <t>オンラインデリバリー「Tajimingo」</t>
  </si>
  <si>
    <t>市内事業者によって構成された地域密着型のECモール事業は、宅配による商品の受け取りの他、自宅で受け取れない利用者のための「専用ロッカーでの受け取り」のサービスを行っている。専用ロッカーとして使用するスマートロッカーの設置場所を提供する。</t>
    <rPh sb="0" eb="5">
      <t>シナイジギョウシャ</t>
    </rPh>
    <rPh sb="9" eb="11">
      <t>コウセイ</t>
    </rPh>
    <rPh sb="14" eb="16">
      <t>チイキ</t>
    </rPh>
    <rPh sb="16" eb="19">
      <t>ミッチャクガタ</t>
    </rPh>
    <rPh sb="25" eb="27">
      <t>ジギョウ</t>
    </rPh>
    <rPh sb="29" eb="31">
      <t>タクハイ</t>
    </rPh>
    <rPh sb="34" eb="36">
      <t>ショウヒン</t>
    </rPh>
    <rPh sb="37" eb="38">
      <t>ウ</t>
    </rPh>
    <rPh sb="39" eb="40">
      <t>ト</t>
    </rPh>
    <rPh sb="42" eb="43">
      <t>ホカ</t>
    </rPh>
    <rPh sb="44" eb="46">
      <t>ジタク</t>
    </rPh>
    <rPh sb="47" eb="48">
      <t>ウ</t>
    </rPh>
    <rPh sb="49" eb="50">
      <t>ト</t>
    </rPh>
    <rPh sb="53" eb="56">
      <t>リヨウシャ</t>
    </rPh>
    <rPh sb="61" eb="63">
      <t>センヨウ</t>
    </rPh>
    <rPh sb="69" eb="70">
      <t>ウ</t>
    </rPh>
    <rPh sb="71" eb="72">
      <t>ト</t>
    </rPh>
    <rPh sb="80" eb="81">
      <t>オコナ</t>
    </rPh>
    <rPh sb="86" eb="88">
      <t>センヨウ</t>
    </rPh>
    <rPh sb="95" eb="97">
      <t>シヨウ</t>
    </rPh>
    <rPh sb="108" eb="110">
      <t>セッチ</t>
    </rPh>
    <rPh sb="110" eb="112">
      <t>バショ</t>
    </rPh>
    <rPh sb="113" eb="115">
      <t>テイキョウ</t>
    </rPh>
    <phoneticPr fontId="1"/>
  </si>
  <si>
    <t>https://tajimingo.com/</t>
  </si>
  <si>
    <t>瑞浪市</t>
  </si>
  <si>
    <t>健康状態に不安を有するおおむね65歳以上のひとり暮らし高齢者等に対し、昼食を自宅へ配達し、安否確認と栄養補給を行う。
地域支援事業交付金対象。</t>
    <rPh sb="59" eb="65">
      <t>チイキシエンジギョウ</t>
    </rPh>
    <rPh sb="65" eb="68">
      <t>コウフキン</t>
    </rPh>
    <rPh sb="68" eb="70">
      <t>タイショウ</t>
    </rPh>
    <phoneticPr fontId="1"/>
  </si>
  <si>
    <t>弁当製造、配達業者</t>
    <rPh sb="0" eb="4">
      <t>ベントウセイゾウ</t>
    </rPh>
    <rPh sb="5" eb="9">
      <t>ハイタツギョウシャ</t>
    </rPh>
    <phoneticPr fontId="1"/>
  </si>
  <si>
    <t>https://www.city.mizunami.lg.jp/koureisha_kaigo/koure_fukushi/1001272/1003486.html</t>
  </si>
  <si>
    <t>高齢福祉課</t>
    <rPh sb="0" eb="5">
      <t>コウレイフクシカ</t>
    </rPh>
    <phoneticPr fontId="1"/>
  </si>
  <si>
    <t>土岐市</t>
    <rPh sb="0" eb="3">
      <t>トキシ</t>
    </rPh>
    <phoneticPr fontId="1"/>
  </si>
  <si>
    <t>地域公共交通対策事業</t>
  </si>
  <si>
    <t>市民バス、デマンドタクシー、地域運行バスを運行し、買い物等を目的とした移動手段の一助を担っている。</t>
  </si>
  <si>
    <t>https://www.city.toki.lg.jp/kurashi/doro/1004727/1004385.html</t>
  </si>
  <si>
    <t>産業文化部産業振興課
0572-54-1111（内線21）</t>
    <rPh sb="0" eb="2">
      <t>サンギョウ</t>
    </rPh>
    <rPh sb="2" eb="4">
      <t>ブンカ</t>
    </rPh>
    <phoneticPr fontId="1"/>
  </si>
  <si>
    <t>中津川市</t>
    <rPh sb="0" eb="4">
      <t>ナカツガワシ</t>
    </rPh>
    <phoneticPr fontId="1"/>
  </si>
  <si>
    <t>交通空白地に対する移動支援策として、市の委託事業で運行しているコミュニティバスを利用していただくことで、買い物への移動手段を含めた「お出かけ支援」を行う。</t>
  </si>
  <si>
    <t>https://www.city.nakatsugawa.lg.jp/soshikikarasagasu/teijusuishinka/3/1/index.html</t>
  </si>
  <si>
    <t>定住推進部定住推進課
0573-66-1111（内321）</t>
  </si>
  <si>
    <t>中津川市高齢者等の見守り活動に関する協定制度</t>
    <rPh sb="0" eb="4">
      <t>ナカツガワシ</t>
    </rPh>
    <rPh sb="4" eb="8">
      <t>コウレイシャトウ</t>
    </rPh>
    <rPh sb="9" eb="11">
      <t>ミマモ</t>
    </rPh>
    <rPh sb="12" eb="14">
      <t>カツドウ</t>
    </rPh>
    <rPh sb="15" eb="16">
      <t>カン</t>
    </rPh>
    <rPh sb="18" eb="20">
      <t>キョウテイ</t>
    </rPh>
    <rPh sb="20" eb="22">
      <t>セイド</t>
    </rPh>
    <phoneticPr fontId="3"/>
  </si>
  <si>
    <t>民間事業者と市が高齢者の見守り協定を締結し、事業者が実施する移動販売車等が利用者宅を訪れた際、健康状態や安否確認等を行い、必要に応じて市に連絡し、高齢者支援を行う。</t>
  </si>
  <si>
    <t>協定締結事業者</t>
    <rPh sb="0" eb="2">
      <t>キョウテイ</t>
    </rPh>
    <rPh sb="2" eb="4">
      <t>テイケツ</t>
    </rPh>
    <rPh sb="4" eb="7">
      <t>ジギョウシャ</t>
    </rPh>
    <phoneticPr fontId="1"/>
  </si>
  <si>
    <t>https://www.city.nakatsugawa.lg.jp/soshikikarasagasu/koreishienka/2/2/978.html</t>
  </si>
  <si>
    <t>恵那市</t>
    <rPh sb="0" eb="3">
      <t>エナシ</t>
    </rPh>
    <phoneticPr fontId="1"/>
  </si>
  <si>
    <t>すこやかヘルパー
（訪問型サービスA）</t>
  </si>
  <si>
    <t>シルバー人材センターの会員が高齢者の方のお宅を訪問し、１回１時間程度の家事や買い物支援等の簡単な日常生活上の支援を行う。</t>
  </si>
  <si>
    <t>https://www.city.ena.lg.jp/soshikiichiran/iryofukushibu/koreifukushika/1/5/2/1549.html</t>
  </si>
  <si>
    <t>地域包括支援センター
0573-26-6828</t>
  </si>
  <si>
    <t>お元気見守り食事サービス</t>
  </si>
  <si>
    <t>サービス事業者が高齢者の方のお宅へ昼食（弁当）を配達し、栄養バランスのとれた食事の提供とともに、安否確認を行う。</t>
  </si>
  <si>
    <t>事業者,_x000D_
NPO法人,_x000D_
シルバー人材センター,</t>
  </si>
  <si>
    <t>https://www.city.ena.lg.jp/soshikiichiran/iryofukushibu/koreifukushika/1/5/2/1554.html</t>
  </si>
  <si>
    <t>高齢福祉課高齢福祉係
0573-26-6826</t>
  </si>
  <si>
    <t>高山市</t>
  </si>
  <si>
    <t>ひとり暮らしの高齢者や虚弱な高齢者世帯に対し、生活援助員を原則週１回（１時間以内）派遣し、買い物や軽易な掃除などの日常生活上の援助を実施。</t>
  </si>
  <si>
    <t>https://www.city.takayama.lg.jp/kurashi/1000017/1000098/1000549/1000552.html</t>
  </si>
  <si>
    <t>市民福祉部高年介護課介護支援係
0577-35-3178</t>
  </si>
  <si>
    <t>支所地域において、一般の交通機関の利用が困難な高齢者等に対し、通院や買い物の送迎を実施（福祉有償運送）。</t>
  </si>
  <si>
    <t>https://www.city.takayama.lg.jp/kurashi/1000017/1000098/1000549/1000556.html</t>
  </si>
  <si>
    <t>市民福祉部高年介護課高齢者支援係
0577-57-5200</t>
  </si>
  <si>
    <t>地域買い物支援事業</t>
  </si>
  <si>
    <t>移動スーパーの実施に必要な費用の助成を実施。</t>
  </si>
  <si>
    <t>https://www.city.takayama.lg.jp/kurashi/1006064/1006071/1020074.html</t>
  </si>
  <si>
    <t>おでかけパスポート</t>
  </si>
  <si>
    <t>65歳以上の方、障がい者、難病療養者を対象に、１年間バス（幹線バスを除く）が乗り放題になるパスポートを6,000円（１年間有効）で販売。タクシーは１乗車100円引きで利用できる。</t>
  </si>
  <si>
    <t>https://www.city.takayama.lg.jp/kurashi/1000023/1000126/1001165.html</t>
  </si>
  <si>
    <t>都市政策部都市計画課
0577-57-7444</t>
  </si>
  <si>
    <t>飛騨市</t>
    <rPh sb="0" eb="3">
      <t>ヒダシ</t>
    </rPh>
    <phoneticPr fontId="1"/>
  </si>
  <si>
    <t>移動販売事業者支援事業</t>
    <rPh sb="0" eb="7">
      <t>イドウハンバイジギョウシャ</t>
    </rPh>
    <rPh sb="7" eb="11">
      <t>シエンジギョウ</t>
    </rPh>
    <phoneticPr fontId="5"/>
  </si>
  <si>
    <t>移動販売車により買い物困難地区へ生鮮食品や日用生活物資等を配達する移動販売事業者の継続を図るため、車両購入費や運営費の一部を補助する事業
・車両購入費補助上限200万円
・運行経費（人件費、車検費、修繕費等）補助上限150万円</t>
    <rPh sb="0" eb="5">
      <t>イドウハンバイシャ</t>
    </rPh>
    <rPh sb="8" eb="9">
      <t>カ</t>
    </rPh>
    <rPh sb="10" eb="11">
      <t>モノ</t>
    </rPh>
    <rPh sb="11" eb="15">
      <t>コンナンチク</t>
    </rPh>
    <rPh sb="16" eb="20">
      <t>セイセンショクヒン</t>
    </rPh>
    <rPh sb="21" eb="23">
      <t>ニチヨウ</t>
    </rPh>
    <rPh sb="23" eb="25">
      <t>セイカツ</t>
    </rPh>
    <rPh sb="25" eb="27">
      <t>ブッシ</t>
    </rPh>
    <rPh sb="27" eb="28">
      <t>ナド</t>
    </rPh>
    <rPh sb="29" eb="31">
      <t>ハイタツ</t>
    </rPh>
    <rPh sb="33" eb="37">
      <t>イドウハンバイ</t>
    </rPh>
    <rPh sb="37" eb="40">
      <t>ジギョウシャ</t>
    </rPh>
    <rPh sb="41" eb="43">
      <t>ケイゾク</t>
    </rPh>
    <rPh sb="44" eb="45">
      <t>ハカ</t>
    </rPh>
    <rPh sb="49" eb="51">
      <t>シャリョウ</t>
    </rPh>
    <rPh sb="51" eb="54">
      <t>コウニュウヒ</t>
    </rPh>
    <rPh sb="55" eb="58">
      <t>ウンエイヒ</t>
    </rPh>
    <rPh sb="59" eb="61">
      <t>イチブ</t>
    </rPh>
    <rPh sb="62" eb="64">
      <t>ホジョ</t>
    </rPh>
    <rPh sb="66" eb="68">
      <t>ジギョウ</t>
    </rPh>
    <rPh sb="70" eb="72">
      <t>シャリョウ</t>
    </rPh>
    <rPh sb="72" eb="74">
      <t>コウニュウ</t>
    </rPh>
    <rPh sb="74" eb="75">
      <t>ヒ</t>
    </rPh>
    <rPh sb="75" eb="77">
      <t>ホジョ</t>
    </rPh>
    <rPh sb="77" eb="79">
      <t>ジョウゲン</t>
    </rPh>
    <rPh sb="82" eb="84">
      <t>マンエン</t>
    </rPh>
    <rPh sb="86" eb="90">
      <t>ウンコウケイヒ</t>
    </rPh>
    <rPh sb="91" eb="94">
      <t>ジンケンヒ</t>
    </rPh>
    <rPh sb="95" eb="98">
      <t>シャケンヒ</t>
    </rPh>
    <rPh sb="99" eb="102">
      <t>シュウゼンヒ</t>
    </rPh>
    <rPh sb="102" eb="103">
      <t>ナド</t>
    </rPh>
    <rPh sb="104" eb="108">
      <t>ホジョジョウゲン</t>
    </rPh>
    <rPh sb="111" eb="113">
      <t>マンエン</t>
    </rPh>
    <phoneticPr fontId="5"/>
  </si>
  <si>
    <t>地域包括ケア課
高齢支援係
0577-73-6233</t>
    <rPh sb="0" eb="2">
      <t>チイキ</t>
    </rPh>
    <rPh sb="2" eb="4">
      <t>ホウカツ</t>
    </rPh>
    <rPh sb="6" eb="7">
      <t>カ</t>
    </rPh>
    <rPh sb="8" eb="13">
      <t>コウレイシエンカカリ</t>
    </rPh>
    <phoneticPr fontId="5"/>
  </si>
  <si>
    <t>配達奨励金事業</t>
    <rPh sb="0" eb="2">
      <t>ハイタツ</t>
    </rPh>
    <rPh sb="2" eb="5">
      <t>ショウレイキン</t>
    </rPh>
    <rPh sb="5" eb="7">
      <t>ジギョウ</t>
    </rPh>
    <phoneticPr fontId="5"/>
  </si>
  <si>
    <t>高齢者等からの注文により自宅まで日常生活に必要な商品を自ら配達する市内事業者に対して奨励金を交付する事業。対象事業者はリスト化し、市民へ周知
・市街地のみ配達は5,000円、買い物困難地区へも配達する場合は2万円を交付。ただし1回限り</t>
    <rPh sb="0" eb="3">
      <t>コウレイシャ</t>
    </rPh>
    <rPh sb="3" eb="4">
      <t>ナド</t>
    </rPh>
    <rPh sb="7" eb="9">
      <t>チュウモン</t>
    </rPh>
    <rPh sb="12" eb="14">
      <t>ジタク</t>
    </rPh>
    <rPh sb="16" eb="20">
      <t>ニチジョウセイカツ</t>
    </rPh>
    <rPh sb="21" eb="23">
      <t>ヒツヨウ</t>
    </rPh>
    <rPh sb="24" eb="26">
      <t>ショウヒン</t>
    </rPh>
    <rPh sb="27" eb="28">
      <t>ミズカ</t>
    </rPh>
    <rPh sb="29" eb="31">
      <t>ハイタツ</t>
    </rPh>
    <rPh sb="33" eb="35">
      <t>シナイ</t>
    </rPh>
    <rPh sb="35" eb="38">
      <t>ジギョウシャ</t>
    </rPh>
    <rPh sb="39" eb="40">
      <t>タイ</t>
    </rPh>
    <rPh sb="42" eb="45">
      <t>ショウレイキン</t>
    </rPh>
    <rPh sb="46" eb="48">
      <t>コウフ</t>
    </rPh>
    <rPh sb="50" eb="52">
      <t>ジギョウ</t>
    </rPh>
    <rPh sb="53" eb="58">
      <t>タイショウジギョウシャ</t>
    </rPh>
    <rPh sb="62" eb="63">
      <t>カ</t>
    </rPh>
    <rPh sb="65" eb="67">
      <t>シミン</t>
    </rPh>
    <rPh sb="68" eb="70">
      <t>シュウチ</t>
    </rPh>
    <rPh sb="72" eb="75">
      <t>シガイチ</t>
    </rPh>
    <rPh sb="77" eb="79">
      <t>ハイタツ</t>
    </rPh>
    <rPh sb="85" eb="86">
      <t>エン</t>
    </rPh>
    <rPh sb="87" eb="88">
      <t>カ</t>
    </rPh>
    <rPh sb="89" eb="90">
      <t>モノ</t>
    </rPh>
    <rPh sb="90" eb="92">
      <t>コンナン</t>
    </rPh>
    <rPh sb="92" eb="94">
      <t>チク</t>
    </rPh>
    <rPh sb="96" eb="98">
      <t>ハイタツ</t>
    </rPh>
    <rPh sb="100" eb="102">
      <t>バアイ</t>
    </rPh>
    <rPh sb="104" eb="106">
      <t>マンエン</t>
    </rPh>
    <rPh sb="107" eb="109">
      <t>コウフ</t>
    </rPh>
    <rPh sb="114" eb="115">
      <t>カイ</t>
    </rPh>
    <rPh sb="115" eb="116">
      <t>カギ</t>
    </rPh>
    <phoneticPr fontId="5"/>
  </si>
  <si>
    <t>https://www.city.hida.gifu.jp/soshiki/12/35053.html</t>
  </si>
  <si>
    <t>出張販売支援事業（通いの場へ出張販売）</t>
    <rPh sb="0" eb="4">
      <t>シュッチョウハンバイ</t>
    </rPh>
    <rPh sb="4" eb="8">
      <t>シエンジギョウ</t>
    </rPh>
    <rPh sb="9" eb="10">
      <t>カヨ</t>
    </rPh>
    <rPh sb="12" eb="13">
      <t>バ</t>
    </rPh>
    <rPh sb="14" eb="16">
      <t>シュッチョウ</t>
    </rPh>
    <rPh sb="16" eb="18">
      <t>ハンバイ</t>
    </rPh>
    <phoneticPr fontId="5"/>
  </si>
  <si>
    <t>高齢者サロンや健康体操などの通いの場へ、高齢者等からの注文により出張販売を行う事業者に対して奨励金として出張販売1回につき2,000円（上限5万円）を交付する事業。対象事業者はリスト化し、市民へ周知</t>
    <rPh sb="0" eb="3">
      <t>コウレイシャ</t>
    </rPh>
    <rPh sb="7" eb="11">
      <t>ケンコウタイソウ</t>
    </rPh>
    <rPh sb="14" eb="15">
      <t>カヨ</t>
    </rPh>
    <rPh sb="17" eb="18">
      <t>バ</t>
    </rPh>
    <rPh sb="20" eb="23">
      <t>コウレイシャ</t>
    </rPh>
    <rPh sb="23" eb="24">
      <t>トウ</t>
    </rPh>
    <rPh sb="27" eb="29">
      <t>チュウモン</t>
    </rPh>
    <rPh sb="32" eb="36">
      <t>シュッチョウハンバイ</t>
    </rPh>
    <rPh sb="37" eb="38">
      <t>オコナ</t>
    </rPh>
    <rPh sb="39" eb="42">
      <t>ジギョウシャ</t>
    </rPh>
    <rPh sb="43" eb="44">
      <t>タイ</t>
    </rPh>
    <rPh sb="46" eb="49">
      <t>ショウレイキン</t>
    </rPh>
    <rPh sb="52" eb="56">
      <t>シュッチョウハンバイ</t>
    </rPh>
    <rPh sb="57" eb="58">
      <t>カイ</t>
    </rPh>
    <rPh sb="66" eb="67">
      <t>エン</t>
    </rPh>
    <rPh sb="68" eb="70">
      <t>ジョウゲン</t>
    </rPh>
    <rPh sb="71" eb="73">
      <t>マンエン</t>
    </rPh>
    <rPh sb="75" eb="77">
      <t>コウフ</t>
    </rPh>
    <rPh sb="79" eb="81">
      <t>ジギョウ</t>
    </rPh>
    <rPh sb="82" eb="87">
      <t>タイショウジギョウシャ</t>
    </rPh>
    <rPh sb="91" eb="92">
      <t>カ</t>
    </rPh>
    <rPh sb="94" eb="96">
      <t>シミン</t>
    </rPh>
    <rPh sb="97" eb="99">
      <t>シュウチ</t>
    </rPh>
    <phoneticPr fontId="5"/>
  </si>
  <si>
    <t>出張販売支援事業(郵便局との連携）</t>
    <rPh sb="0" eb="4">
      <t>シュッチョウハンバイ</t>
    </rPh>
    <rPh sb="4" eb="8">
      <t>シエンジギョウ</t>
    </rPh>
    <rPh sb="9" eb="12">
      <t>ユウビンキョク</t>
    </rPh>
    <rPh sb="14" eb="16">
      <t>レンケイ</t>
    </rPh>
    <phoneticPr fontId="5"/>
  </si>
  <si>
    <t>郵便局の空きスペースを活用して食品や日用品等を販売する事業。協業する販売店から郵便局までの配送経費を補助（1店舗につき13万円を限度）</t>
    <rPh sb="0" eb="3">
      <t>ユウビンキョク</t>
    </rPh>
    <rPh sb="4" eb="5">
      <t>ア</t>
    </rPh>
    <rPh sb="11" eb="13">
      <t>カツヨウ</t>
    </rPh>
    <rPh sb="15" eb="17">
      <t>ショクヒン</t>
    </rPh>
    <rPh sb="18" eb="21">
      <t>ニチヨウヒン</t>
    </rPh>
    <rPh sb="21" eb="22">
      <t>ナド</t>
    </rPh>
    <rPh sb="23" eb="25">
      <t>ハンバイ</t>
    </rPh>
    <rPh sb="27" eb="29">
      <t>ジギョウ</t>
    </rPh>
    <rPh sb="30" eb="32">
      <t>キョウギョウ</t>
    </rPh>
    <rPh sb="34" eb="37">
      <t>ハンバイテン</t>
    </rPh>
    <rPh sb="39" eb="42">
      <t>ユウビンキョク</t>
    </rPh>
    <rPh sb="45" eb="49">
      <t>ハイソウケイヒ</t>
    </rPh>
    <rPh sb="50" eb="52">
      <t>ホジョ</t>
    </rPh>
    <rPh sb="54" eb="56">
      <t>テンポ</t>
    </rPh>
    <rPh sb="61" eb="63">
      <t>マンエン</t>
    </rPh>
    <rPh sb="64" eb="66">
      <t>ゲンド</t>
    </rPh>
    <phoneticPr fontId="5"/>
  </si>
  <si>
    <t>貨客混載による配達支援事業（コープぎふ、公共交通、地域住民との連携）</t>
    <rPh sb="0" eb="2">
      <t>カキャク</t>
    </rPh>
    <rPh sb="2" eb="4">
      <t>コンサイ</t>
    </rPh>
    <rPh sb="7" eb="13">
      <t>ハイタツシエンジギョウ</t>
    </rPh>
    <rPh sb="20" eb="24">
      <t>コウキョウコウツウ</t>
    </rPh>
    <rPh sb="25" eb="29">
      <t>チイキジュウミン</t>
    </rPh>
    <rPh sb="31" eb="33">
      <t>レンケイ</t>
    </rPh>
    <phoneticPr fontId="5"/>
  </si>
  <si>
    <t>高齢者等から注文のあった商品を事業者と連携して貨客混載により買い物困難地区まで運送し、その商品を注文された高齢者等の自宅まで配達を行う当該地区の住民に対して、その運送費用を補助。当該年度10万円を上限</t>
    <rPh sb="0" eb="3">
      <t>コウレイシャ</t>
    </rPh>
    <rPh sb="3" eb="4">
      <t>ナド</t>
    </rPh>
    <rPh sb="6" eb="8">
      <t>チュウモン</t>
    </rPh>
    <rPh sb="12" eb="14">
      <t>ショウヒン</t>
    </rPh>
    <rPh sb="15" eb="18">
      <t>ジギョウシャ</t>
    </rPh>
    <rPh sb="19" eb="21">
      <t>レンケイ</t>
    </rPh>
    <rPh sb="23" eb="27">
      <t>カキャクコンサイ</t>
    </rPh>
    <rPh sb="30" eb="31">
      <t>カ</t>
    </rPh>
    <rPh sb="32" eb="33">
      <t>モノ</t>
    </rPh>
    <rPh sb="33" eb="37">
      <t>コンナンチク</t>
    </rPh>
    <rPh sb="39" eb="41">
      <t>ウンソウ</t>
    </rPh>
    <rPh sb="45" eb="47">
      <t>ショウヒン</t>
    </rPh>
    <rPh sb="48" eb="50">
      <t>チュウモン</t>
    </rPh>
    <rPh sb="53" eb="56">
      <t>コウレイシャ</t>
    </rPh>
    <rPh sb="56" eb="57">
      <t>ナド</t>
    </rPh>
    <rPh sb="58" eb="60">
      <t>ジタク</t>
    </rPh>
    <rPh sb="62" eb="64">
      <t>ハイタツ</t>
    </rPh>
    <rPh sb="65" eb="66">
      <t>オコナ</t>
    </rPh>
    <rPh sb="67" eb="71">
      <t>トウガイチク</t>
    </rPh>
    <rPh sb="72" eb="74">
      <t>ジュウミン</t>
    </rPh>
    <rPh sb="75" eb="76">
      <t>タイ</t>
    </rPh>
    <rPh sb="81" eb="83">
      <t>ウンソウ</t>
    </rPh>
    <rPh sb="83" eb="85">
      <t>ヒヨウ</t>
    </rPh>
    <rPh sb="86" eb="88">
      <t>ホジョ</t>
    </rPh>
    <rPh sb="89" eb="91">
      <t>トウガイ</t>
    </rPh>
    <rPh sb="91" eb="93">
      <t>ネンド</t>
    </rPh>
    <rPh sb="95" eb="96">
      <t>マン</t>
    </rPh>
    <rPh sb="96" eb="97">
      <t>エン</t>
    </rPh>
    <rPh sb="98" eb="100">
      <t>ジョウゲン</t>
    </rPh>
    <phoneticPr fontId="5"/>
  </si>
  <si>
    <t>地域複合サロン活動支援事業</t>
    <rPh sb="0" eb="2">
      <t>チイキ</t>
    </rPh>
    <rPh sb="2" eb="4">
      <t>フクゴウ</t>
    </rPh>
    <rPh sb="7" eb="9">
      <t>カツドウ</t>
    </rPh>
    <rPh sb="9" eb="13">
      <t>シエンジギョウ</t>
    </rPh>
    <phoneticPr fontId="5"/>
  </si>
  <si>
    <t>地域の住民が主体となって住み慣れた地域でいつまでも安心して暮らしていける地域づくりのため、地域課題の解決に取り組む活動を目的として、高齢者等が地域で気軽に集まれる憩いの場（地域複合サロン）を運営する事業に対して補助
例）買い物サロン、買い物支援バスツアー、みんな食堂</t>
    <rPh sb="0" eb="2">
      <t>チイキ</t>
    </rPh>
    <rPh sb="3" eb="5">
      <t>ジュウミン</t>
    </rPh>
    <rPh sb="6" eb="8">
      <t>シュタイ</t>
    </rPh>
    <rPh sb="12" eb="13">
      <t>ス</t>
    </rPh>
    <rPh sb="14" eb="15">
      <t>ナ</t>
    </rPh>
    <rPh sb="17" eb="19">
      <t>チイキ</t>
    </rPh>
    <rPh sb="25" eb="27">
      <t>アンシン</t>
    </rPh>
    <rPh sb="29" eb="30">
      <t>ク</t>
    </rPh>
    <rPh sb="36" eb="38">
      <t>チイキ</t>
    </rPh>
    <rPh sb="45" eb="49">
      <t>チイキカダイ</t>
    </rPh>
    <rPh sb="50" eb="52">
      <t>カイケツ</t>
    </rPh>
    <rPh sb="53" eb="54">
      <t>ト</t>
    </rPh>
    <rPh sb="55" eb="56">
      <t>ク</t>
    </rPh>
    <rPh sb="57" eb="59">
      <t>カツドウ</t>
    </rPh>
    <rPh sb="60" eb="62">
      <t>モクテキ</t>
    </rPh>
    <rPh sb="66" eb="70">
      <t>コウレイシャトウ</t>
    </rPh>
    <rPh sb="71" eb="73">
      <t>チイキ</t>
    </rPh>
    <rPh sb="74" eb="76">
      <t>キガル</t>
    </rPh>
    <rPh sb="77" eb="78">
      <t>アツ</t>
    </rPh>
    <rPh sb="81" eb="82">
      <t>イコ</t>
    </rPh>
    <rPh sb="84" eb="85">
      <t>バ</t>
    </rPh>
    <rPh sb="86" eb="90">
      <t>チイキフクゴウ</t>
    </rPh>
    <rPh sb="95" eb="97">
      <t>ウンエイ</t>
    </rPh>
    <rPh sb="99" eb="101">
      <t>ジギョウ</t>
    </rPh>
    <rPh sb="102" eb="103">
      <t>タイ</t>
    </rPh>
    <rPh sb="105" eb="107">
      <t>ホジョ</t>
    </rPh>
    <rPh sb="108" eb="109">
      <t>レイ</t>
    </rPh>
    <rPh sb="110" eb="111">
      <t>カ</t>
    </rPh>
    <rPh sb="112" eb="113">
      <t>モノ</t>
    </rPh>
    <rPh sb="117" eb="118">
      <t>カ</t>
    </rPh>
    <rPh sb="119" eb="120">
      <t>モノ</t>
    </rPh>
    <rPh sb="120" eb="122">
      <t>シエン</t>
    </rPh>
    <rPh sb="131" eb="133">
      <t>ショクドウ</t>
    </rPh>
    <phoneticPr fontId="5"/>
  </si>
  <si>
    <t>下呂市</t>
    <rPh sb="0" eb="3">
      <t>ゲロシ</t>
    </rPh>
    <phoneticPr fontId="1"/>
  </si>
  <si>
    <t>福祉バス乗車券交付事業</t>
  </si>
  <si>
    <t>高齢者等の移動支援</t>
    <rPh sb="3" eb="4">
      <t>トウ</t>
    </rPh>
    <rPh sb="5" eb="9">
      <t>イドウシエン</t>
    </rPh>
    <phoneticPr fontId="1"/>
  </si>
  <si>
    <t>買い物支援に特化したものではないが、高齢者が社会参加の機会を広め福祉の増進を図ることを目的に、65歳以上の高齢者、免許返納者、手帳保有者を対象に、市内のバスを定額で利用できるパスポートを発行。</t>
  </si>
  <si>
    <t>高齢福祉課
0576-53-0153</t>
    <rPh sb="0" eb="5">
      <t>コウレイフクシカ</t>
    </rPh>
    <phoneticPr fontId="1"/>
  </si>
  <si>
    <t>岐阜県</t>
    <rPh sb="0" eb="3">
      <t>ギフケン</t>
    </rPh>
    <phoneticPr fontId="2"/>
  </si>
  <si>
    <t>下呂市</t>
    <rPh sb="0" eb="3">
      <t>ゲロシ</t>
    </rPh>
    <phoneticPr fontId="2"/>
  </si>
  <si>
    <t>福祉乗合型移動サービス事業</t>
    <rPh sb="0" eb="2">
      <t>フクシ</t>
    </rPh>
    <rPh sb="2" eb="4">
      <t>ノリアイ</t>
    </rPh>
    <rPh sb="4" eb="5">
      <t>ガタ</t>
    </rPh>
    <rPh sb="5" eb="7">
      <t>イドウ</t>
    </rPh>
    <rPh sb="11" eb="13">
      <t>ジギョウ</t>
    </rPh>
    <phoneticPr fontId="2"/>
  </si>
  <si>
    <t>身体的要因による移動制約者の中で、既存の公共交通機関や福祉サービスが十分に利用できない方の買物等も含めた日常生活の移動手段を確保することを目的として、乗合方式のタクシーで認可を受け、通常料金よりも割引で乗車利用が可能な「福祉タクシーまめなカー」の運行を実施している。利用する際は、事前の申請登録が必要。</t>
  </si>
  <si>
    <t>https://www.city.gero.lg.jp/soshiki/10/25740.html</t>
  </si>
  <si>
    <t>社会福祉課
0576-52-3936</t>
  </si>
  <si>
    <t>デマンドバス運行事業</t>
    <rPh sb="6" eb="10">
      <t>ウンコウジギョウ</t>
    </rPh>
    <phoneticPr fontId="1"/>
  </si>
  <si>
    <t>　元々は交通空白地の解消を目的として導入されたが、通常のコミュニティバスよりも小型の車両（10人乗りワゴン）を使用しているため、細かなミーティングポイントを設定することが可能であり、通院と買い物を中心に運行を実施している。　
利用料金　片道大人520円 中高生150円 子ども100円※定額</t>
  </si>
  <si>
    <t>市内タクシー会社</t>
    <rPh sb="0" eb="2">
      <t>シナイ</t>
    </rPh>
    <rPh sb="6" eb="8">
      <t>カイシャ</t>
    </rPh>
    <phoneticPr fontId="1"/>
  </si>
  <si>
    <t>まちづくり推進課
0576-24-2222
（内線255）</t>
    <rPh sb="5" eb="8">
      <t>スイシンカ</t>
    </rPh>
    <rPh sb="23" eb="25">
      <t>ナイセン</t>
    </rPh>
    <phoneticPr fontId="1"/>
  </si>
  <si>
    <t>白川村</t>
    <rPh sb="0" eb="3">
      <t>シラカワムラ</t>
    </rPh>
    <phoneticPr fontId="1"/>
  </si>
  <si>
    <t>白川村ソーシャルビジネス支援助成金</t>
    <rPh sb="0" eb="3">
      <t>シラカワムラ</t>
    </rPh>
    <rPh sb="12" eb="17">
      <t>シエンジョセイキン</t>
    </rPh>
    <phoneticPr fontId="1"/>
  </si>
  <si>
    <t>買物弱者向けの移動販売及び宅配サービス等、地域の社会的課題の解決及び地域の活性化を図る事業</t>
  </si>
  <si>
    <t>買い物に不便をきたしている高齢者など、いわゆる「買い物弱者」のニーズにお応えするため、事業拠点を『エブリ東山店』（高山市松之木町２８３－１）とする株式会社駿河屋魚一と連携し、平成３０年5月から移動販売車を運行している。</t>
  </si>
  <si>
    <t>岐阜県高山市に本社を置き、スーパーマーケットチェーンを展開する企業</t>
    <rPh sb="0" eb="3">
      <t>ギフケン</t>
    </rPh>
    <rPh sb="3" eb="6">
      <t>タカヤマシ</t>
    </rPh>
    <rPh sb="7" eb="9">
      <t>ホンシャ</t>
    </rPh>
    <rPh sb="10" eb="11">
      <t>オ</t>
    </rPh>
    <rPh sb="27" eb="29">
      <t>テンカイ</t>
    </rPh>
    <rPh sb="31" eb="33">
      <t>キギョウ</t>
    </rPh>
    <phoneticPr fontId="3"/>
  </si>
  <si>
    <t>観光振興課企画係
05769-6-1311</t>
    <rPh sb="0" eb="2">
      <t>カンコウ</t>
    </rPh>
    <rPh sb="2" eb="5">
      <t>シンコウカ</t>
    </rPh>
    <rPh sb="5" eb="7">
      <t>キカク</t>
    </rPh>
    <rPh sb="7" eb="8">
      <t>ガカリ</t>
    </rPh>
    <phoneticPr fontId="3"/>
  </si>
  <si>
    <t>静岡県</t>
    <rPh sb="0" eb="3">
      <t>シズオカケン</t>
    </rPh>
    <phoneticPr fontId="48"/>
  </si>
  <si>
    <t>浜松市</t>
    <rPh sb="0" eb="3">
      <t>ハママツシ</t>
    </rPh>
    <phoneticPr fontId="48"/>
  </si>
  <si>
    <t>ささえあいポイント事業
（中山間地域在宅高齢者支援）</t>
    <rPh sb="9" eb="11">
      <t>ジギョウ</t>
    </rPh>
    <rPh sb="13" eb="14">
      <t>チュウ</t>
    </rPh>
    <rPh sb="14" eb="16">
      <t>サンカン</t>
    </rPh>
    <rPh sb="16" eb="18">
      <t>チイキ</t>
    </rPh>
    <rPh sb="18" eb="20">
      <t>ザイタク</t>
    </rPh>
    <rPh sb="20" eb="23">
      <t>コウレイシャ</t>
    </rPh>
    <rPh sb="23" eb="25">
      <t>シエン</t>
    </rPh>
    <phoneticPr fontId="48"/>
  </si>
  <si>
    <t>住民への交通費交付,_x000D_
買物支援（代行、送迎、宅配等）、配食サービス,_x000D_
その他,</t>
  </si>
  <si>
    <t>その他家事支援（ゴミ捨て等）の活動を含む
※買物支援・配食サービス・家事支援等のボランティア活動を行うボランティア登録者に対して、市から交通費の支給を行っている</t>
    <rPh sb="2" eb="3">
      <t>ホカ</t>
    </rPh>
    <rPh sb="3" eb="7">
      <t>カジシエン</t>
    </rPh>
    <rPh sb="10" eb="11">
      <t>ス</t>
    </rPh>
    <rPh sb="12" eb="13">
      <t>ナド</t>
    </rPh>
    <rPh sb="15" eb="17">
      <t>カツドウ</t>
    </rPh>
    <rPh sb="18" eb="19">
      <t>フク</t>
    </rPh>
    <rPh sb="22" eb="23">
      <t>カ</t>
    </rPh>
    <rPh sb="23" eb="26">
      <t>モノシエン</t>
    </rPh>
    <rPh sb="27" eb="29">
      <t>ハイショク</t>
    </rPh>
    <rPh sb="34" eb="38">
      <t>カジシエン</t>
    </rPh>
    <rPh sb="38" eb="39">
      <t>トウ</t>
    </rPh>
    <rPh sb="46" eb="48">
      <t>カツドウ</t>
    </rPh>
    <rPh sb="49" eb="50">
      <t>オコナ</t>
    </rPh>
    <rPh sb="57" eb="60">
      <t>トウロクシャ</t>
    </rPh>
    <rPh sb="61" eb="62">
      <t>タイ</t>
    </rPh>
    <rPh sb="65" eb="66">
      <t>シ</t>
    </rPh>
    <rPh sb="68" eb="71">
      <t>コウツウヒ</t>
    </rPh>
    <rPh sb="72" eb="74">
      <t>シキュウ</t>
    </rPh>
    <rPh sb="75" eb="76">
      <t>オコナ</t>
    </rPh>
    <phoneticPr fontId="14"/>
  </si>
  <si>
    <t>財源：介護保険事業特別会計繰入金、重層的支援体制整備事業交付金（国庫支出金・県支出金）
在宅高齢者支援活動（６５歳以上のひとり暮らし宅などでの軽度な生活支援）。買物弱者支援として日用品の買い物代行、薬の受け取り代行等を行う。ボランティアが自家用車を運転、公共交通機関を利用の場合に、交通費の一部助成を行う（1km２０円、１回の活動につき、往復5ｋｍ以上の場合）</t>
    <rPh sb="0" eb="2">
      <t>ザイゲン</t>
    </rPh>
    <rPh sb="32" eb="37">
      <t>コッコシシュツキン</t>
    </rPh>
    <rPh sb="38" eb="42">
      <t>ケンシシュツキン</t>
    </rPh>
    <rPh sb="44" eb="46">
      <t>ザイタク</t>
    </rPh>
    <rPh sb="46" eb="49">
      <t>コウレイシャ</t>
    </rPh>
    <rPh sb="49" eb="51">
      <t>シエン</t>
    </rPh>
    <rPh sb="51" eb="53">
      <t>カツドウ</t>
    </rPh>
    <rPh sb="56" eb="59">
      <t>サイイジョウ</t>
    </rPh>
    <rPh sb="63" eb="64">
      <t>グ</t>
    </rPh>
    <rPh sb="66" eb="67">
      <t>タク</t>
    </rPh>
    <rPh sb="71" eb="73">
      <t>ケイド</t>
    </rPh>
    <rPh sb="74" eb="76">
      <t>セイカツ</t>
    </rPh>
    <rPh sb="76" eb="78">
      <t>シエン</t>
    </rPh>
    <rPh sb="80" eb="82">
      <t>カイモノ</t>
    </rPh>
    <rPh sb="82" eb="84">
      <t>ジャクシャ</t>
    </rPh>
    <rPh sb="84" eb="86">
      <t>シエン</t>
    </rPh>
    <rPh sb="89" eb="92">
      <t>ニチヨウヒン</t>
    </rPh>
    <rPh sb="93" eb="94">
      <t>カ</t>
    </rPh>
    <rPh sb="95" eb="96">
      <t>モノ</t>
    </rPh>
    <rPh sb="96" eb="98">
      <t>ダイコウ</t>
    </rPh>
    <rPh sb="99" eb="100">
      <t>クスリ</t>
    </rPh>
    <rPh sb="101" eb="102">
      <t>ウ</t>
    </rPh>
    <rPh sb="103" eb="104">
      <t>ト</t>
    </rPh>
    <rPh sb="105" eb="107">
      <t>ダイコウ</t>
    </rPh>
    <rPh sb="107" eb="108">
      <t>トウ</t>
    </rPh>
    <rPh sb="109" eb="110">
      <t>オコナ</t>
    </rPh>
    <rPh sb="119" eb="123">
      <t>ジカヨウシャ</t>
    </rPh>
    <rPh sb="124" eb="126">
      <t>ウンテン</t>
    </rPh>
    <rPh sb="127" eb="129">
      <t>コウキョウ</t>
    </rPh>
    <rPh sb="129" eb="131">
      <t>コウツウ</t>
    </rPh>
    <rPh sb="131" eb="133">
      <t>キカン</t>
    </rPh>
    <rPh sb="134" eb="136">
      <t>リヨウ</t>
    </rPh>
    <rPh sb="137" eb="139">
      <t>バアイ</t>
    </rPh>
    <rPh sb="141" eb="144">
      <t>コウツウヒ</t>
    </rPh>
    <rPh sb="145" eb="147">
      <t>イチブ</t>
    </rPh>
    <rPh sb="147" eb="149">
      <t>ジョセイ</t>
    </rPh>
    <rPh sb="150" eb="151">
      <t>オコナ</t>
    </rPh>
    <rPh sb="158" eb="159">
      <t>エン</t>
    </rPh>
    <rPh sb="161" eb="162">
      <t>カイ</t>
    </rPh>
    <rPh sb="163" eb="165">
      <t>カツドウ</t>
    </rPh>
    <rPh sb="169" eb="171">
      <t>オウフク</t>
    </rPh>
    <rPh sb="174" eb="176">
      <t>イジョウ</t>
    </rPh>
    <rPh sb="177" eb="179">
      <t>バアイ</t>
    </rPh>
    <phoneticPr fontId="48"/>
  </si>
  <si>
    <t>ささえあいポイント中山間地域ボランティア登録者</t>
    <rPh sb="9" eb="10">
      <t>チュウ</t>
    </rPh>
    <rPh sb="10" eb="12">
      <t>サンカン</t>
    </rPh>
    <rPh sb="12" eb="14">
      <t>チイキ</t>
    </rPh>
    <rPh sb="20" eb="22">
      <t>トウロク</t>
    </rPh>
    <rPh sb="22" eb="23">
      <t>シャ</t>
    </rPh>
    <phoneticPr fontId="48"/>
  </si>
  <si>
    <t>https://www.city.hamamatsu.shizuoka.jp/kourei/care_net/sasaeaipoint.html</t>
  </si>
  <si>
    <t>健康福祉部高齢者福祉課
053-457-2789</t>
    <rPh sb="0" eb="2">
      <t>ケンコウ</t>
    </rPh>
    <rPh sb="2" eb="4">
      <t>フクシ</t>
    </rPh>
    <rPh sb="4" eb="5">
      <t>ブ</t>
    </rPh>
    <rPh sb="5" eb="8">
      <t>コウレイシャ</t>
    </rPh>
    <rPh sb="8" eb="11">
      <t>フクシカ</t>
    </rPh>
    <phoneticPr fontId="48"/>
  </si>
  <si>
    <t>高齢者配食サービス事業</t>
    <rPh sb="0" eb="3">
      <t>コウレイシャ</t>
    </rPh>
    <rPh sb="3" eb="5">
      <t>ハイショク</t>
    </rPh>
    <rPh sb="9" eb="11">
      <t>ジギョウ</t>
    </rPh>
    <phoneticPr fontId="10"/>
  </si>
  <si>
    <t>高齢者への見守り</t>
    <rPh sb="0" eb="3">
      <t>コウレイシャ</t>
    </rPh>
    <rPh sb="5" eb="7">
      <t>ミマモ</t>
    </rPh>
    <phoneticPr fontId="14"/>
  </si>
  <si>
    <t>虚弱なひとり暮らし高齢者及び高齢者世帯（市民税非課税世帯）に対して、食事の配送サービスを行うことにより食生活の改善を図るとともに、利用者の安否確認を行うもの。
 回　数　1食～3食/週（利用者の心身の状況による）
 利用料　300円/食</t>
  </si>
  <si>
    <t>社会福祉法人公友会ほか18者</t>
  </si>
  <si>
    <t>https://www.city.hamamatsu.shizuoka.jp/kourei/welfare/elderly/zaitaku/haishoku.html</t>
  </si>
  <si>
    <t>熱海市</t>
    <rPh sb="0" eb="3">
      <t>アタミシ</t>
    </rPh>
    <phoneticPr fontId="14"/>
  </si>
  <si>
    <t>市内に３か所あるスーパーマーケットやコンビニエンスストアが移動販売を開始する際に、市、社会福祉協議会及び地域包括支援センターが協力し、ルートの検討や住民への周知などを支援する。また、買物困難となっている高齢者支援関係者への周知も合わせて実施する。　</t>
    <rPh sb="0" eb="2">
      <t>シナイ</t>
    </rPh>
    <rPh sb="5" eb="6">
      <t>ショ</t>
    </rPh>
    <rPh sb="29" eb="33">
      <t>イドウハンバイ</t>
    </rPh>
    <rPh sb="34" eb="36">
      <t>カイシ</t>
    </rPh>
    <rPh sb="38" eb="39">
      <t>サイ</t>
    </rPh>
    <rPh sb="41" eb="42">
      <t>シ</t>
    </rPh>
    <rPh sb="43" eb="50">
      <t>シャカイフクシキョウギカイ</t>
    </rPh>
    <rPh sb="50" eb="51">
      <t>オヨ</t>
    </rPh>
    <rPh sb="52" eb="54">
      <t>チイキ</t>
    </rPh>
    <rPh sb="54" eb="56">
      <t>ホウカツ</t>
    </rPh>
    <rPh sb="56" eb="58">
      <t>シエン</t>
    </rPh>
    <rPh sb="63" eb="65">
      <t>キョウリョク</t>
    </rPh>
    <rPh sb="71" eb="73">
      <t>ケントウ</t>
    </rPh>
    <rPh sb="74" eb="76">
      <t>ジュウミン</t>
    </rPh>
    <rPh sb="78" eb="80">
      <t>シュウチ</t>
    </rPh>
    <rPh sb="83" eb="85">
      <t>シエン</t>
    </rPh>
    <rPh sb="91" eb="93">
      <t>カイモノ</t>
    </rPh>
    <rPh sb="93" eb="95">
      <t>コンナン</t>
    </rPh>
    <rPh sb="101" eb="104">
      <t>コウレイシャ</t>
    </rPh>
    <rPh sb="104" eb="106">
      <t>シエン</t>
    </rPh>
    <rPh sb="106" eb="109">
      <t>カンケイシャ</t>
    </rPh>
    <rPh sb="111" eb="113">
      <t>シュウチ</t>
    </rPh>
    <rPh sb="114" eb="115">
      <t>ア</t>
    </rPh>
    <rPh sb="118" eb="120">
      <t>ジッシ</t>
    </rPh>
    <phoneticPr fontId="14"/>
  </si>
  <si>
    <t>民間</t>
    <rPh sb="0" eb="2">
      <t>ミンカン</t>
    </rPh>
    <phoneticPr fontId="14"/>
  </si>
  <si>
    <t>長寿介護課長寿支援室・0557-86-6316</t>
    <rPh sb="0" eb="2">
      <t>チョウジュ</t>
    </rPh>
    <rPh sb="2" eb="4">
      <t>カイゴ</t>
    </rPh>
    <rPh sb="4" eb="5">
      <t>カ</t>
    </rPh>
    <rPh sb="5" eb="7">
      <t>チョウジュ</t>
    </rPh>
    <rPh sb="7" eb="10">
      <t>シエンシツ</t>
    </rPh>
    <phoneticPr fontId="14"/>
  </si>
  <si>
    <t>介護予防・日常生活支援総合事業訪問型サービスB</t>
    <rPh sb="0" eb="4">
      <t>カイゴヨボウ</t>
    </rPh>
    <rPh sb="5" eb="9">
      <t>ニチジョウセイカツ</t>
    </rPh>
    <rPh sb="9" eb="11">
      <t>シエン</t>
    </rPh>
    <rPh sb="11" eb="15">
      <t>ソウゴウジギョウ</t>
    </rPh>
    <rPh sb="15" eb="18">
      <t>ホウモンガタ</t>
    </rPh>
    <phoneticPr fontId="14"/>
  </si>
  <si>
    <t>介護保険制度に基づき、住民主体の家事支援や買物支援等を担う団体に対して補助金を交付するもの。</t>
    <rPh sb="0" eb="2">
      <t>カイゴ</t>
    </rPh>
    <rPh sb="2" eb="4">
      <t>ホケン</t>
    </rPh>
    <rPh sb="4" eb="6">
      <t>セイド</t>
    </rPh>
    <rPh sb="7" eb="8">
      <t>モト</t>
    </rPh>
    <rPh sb="11" eb="15">
      <t>ジュウミンシュタイ</t>
    </rPh>
    <rPh sb="16" eb="18">
      <t>カジ</t>
    </rPh>
    <rPh sb="18" eb="20">
      <t>シエン</t>
    </rPh>
    <rPh sb="21" eb="23">
      <t>カイモノ</t>
    </rPh>
    <rPh sb="23" eb="25">
      <t>シエン</t>
    </rPh>
    <rPh sb="25" eb="26">
      <t>トウ</t>
    </rPh>
    <rPh sb="27" eb="28">
      <t>ニナ</t>
    </rPh>
    <rPh sb="29" eb="31">
      <t>ダンタイ</t>
    </rPh>
    <rPh sb="32" eb="33">
      <t>タイ</t>
    </rPh>
    <rPh sb="35" eb="38">
      <t>ホジョキン</t>
    </rPh>
    <rPh sb="39" eb="41">
      <t>コウフ</t>
    </rPh>
    <phoneticPr fontId="14"/>
  </si>
  <si>
    <t>住民</t>
    <rPh sb="0" eb="2">
      <t>ジュウミン</t>
    </rPh>
    <phoneticPr fontId="14"/>
  </si>
  <si>
    <t>介護予防・日常生活支援総合事業訪問型サービスD</t>
    <rPh sb="0" eb="4">
      <t>カイゴヨボウ</t>
    </rPh>
    <rPh sb="5" eb="9">
      <t>ニチジョウセイカツ</t>
    </rPh>
    <rPh sb="9" eb="11">
      <t>シエン</t>
    </rPh>
    <rPh sb="11" eb="15">
      <t>ソウゴウジギョウ</t>
    </rPh>
    <rPh sb="15" eb="18">
      <t>ホウモンガタ</t>
    </rPh>
    <phoneticPr fontId="14"/>
  </si>
  <si>
    <t>介護保険制度に基づき、住民主体の移動支援等を担う団体に対して補助金を交付するもの。</t>
    <rPh sb="0" eb="2">
      <t>カイゴ</t>
    </rPh>
    <rPh sb="2" eb="4">
      <t>ホケン</t>
    </rPh>
    <rPh sb="4" eb="6">
      <t>セイド</t>
    </rPh>
    <rPh sb="7" eb="8">
      <t>モト</t>
    </rPh>
    <rPh sb="11" eb="15">
      <t>ジュウミンシュタイ</t>
    </rPh>
    <rPh sb="16" eb="20">
      <t>イドウシエン</t>
    </rPh>
    <rPh sb="20" eb="21">
      <t>トウ</t>
    </rPh>
    <rPh sb="22" eb="23">
      <t>ニナ</t>
    </rPh>
    <rPh sb="24" eb="26">
      <t>ダンタイ</t>
    </rPh>
    <rPh sb="27" eb="28">
      <t>タイ</t>
    </rPh>
    <rPh sb="30" eb="33">
      <t>ホジョキン</t>
    </rPh>
    <rPh sb="34" eb="36">
      <t>コウフ</t>
    </rPh>
    <phoneticPr fontId="14"/>
  </si>
  <si>
    <t>三島市</t>
    <rPh sb="0" eb="3">
      <t>ミシマシ</t>
    </rPh>
    <phoneticPr fontId="14"/>
  </si>
  <si>
    <t>高齢者バス等利用助成事業</t>
    <rPh sb="0" eb="3">
      <t>コウレイシャ</t>
    </rPh>
    <rPh sb="5" eb="6">
      <t>トウ</t>
    </rPh>
    <rPh sb="6" eb="8">
      <t>リヨウ</t>
    </rPh>
    <rPh sb="8" eb="10">
      <t>ジョセイ</t>
    </rPh>
    <rPh sb="10" eb="12">
      <t>ジギョウ</t>
    </rPh>
    <phoneticPr fontId="48"/>
  </si>
  <si>
    <t>高齢者の外出支援・促進のため、70歳以上の人に市内を運行するバスと伊豆箱根鉄道（駿豆線）で利用できるバス等利用助成券3,000円分（100円分の券を30枚）を配付。※75歳以上の人は、タクシーでも利用可。※1回の利用枚数制限あり。</t>
    <rPh sb="4" eb="8">
      <t>ガイシュツシエン</t>
    </rPh>
    <rPh sb="9" eb="11">
      <t>ソクシン</t>
    </rPh>
    <rPh sb="21" eb="22">
      <t>ヒト</t>
    </rPh>
    <rPh sb="45" eb="47">
      <t>リヨウ</t>
    </rPh>
    <rPh sb="53" eb="55">
      <t>リヨウ</t>
    </rPh>
    <rPh sb="79" eb="81">
      <t>ハイフ</t>
    </rPh>
    <rPh sb="89" eb="90">
      <t>ヒト</t>
    </rPh>
    <rPh sb="104" eb="105">
      <t>カイ</t>
    </rPh>
    <rPh sb="106" eb="112">
      <t>リヨウマイスウセイゲン</t>
    </rPh>
    <phoneticPr fontId="14"/>
  </si>
  <si>
    <t>長寿政策課
高齢者福祉政策室
（055-983-2609）</t>
    <rPh sb="0" eb="5">
      <t>チョウジュセイサクカ</t>
    </rPh>
    <rPh sb="6" eb="14">
      <t>コウレイシャフクシセイサクシツ</t>
    </rPh>
    <phoneticPr fontId="14"/>
  </si>
  <si>
    <t>一人暮らし高齢者等給食サービス事業</t>
    <rPh sb="0" eb="3">
      <t>ヒトリグ</t>
    </rPh>
    <rPh sb="5" eb="8">
      <t>コウレイシャ</t>
    </rPh>
    <rPh sb="8" eb="9">
      <t>トウ</t>
    </rPh>
    <rPh sb="9" eb="11">
      <t>キュウショク</t>
    </rPh>
    <rPh sb="15" eb="17">
      <t>ジギョウ</t>
    </rPh>
    <phoneticPr fontId="14"/>
  </si>
  <si>
    <t>安否確認が必要な在宅のひとり暮らしの高齢者等に昼食を配達しながら、安否確認を行う。
地域支援事業交付金を充当</t>
    <rPh sb="0" eb="4">
      <t>アンピカクニン</t>
    </rPh>
    <rPh sb="5" eb="7">
      <t>ヒツヨウ</t>
    </rPh>
    <rPh sb="8" eb="10">
      <t>ザイタク</t>
    </rPh>
    <rPh sb="14" eb="15">
      <t>グ</t>
    </rPh>
    <rPh sb="18" eb="21">
      <t>コウレイシャ</t>
    </rPh>
    <rPh sb="21" eb="22">
      <t>トウ</t>
    </rPh>
    <rPh sb="23" eb="25">
      <t>チュウショク</t>
    </rPh>
    <rPh sb="26" eb="28">
      <t>ハイタツ</t>
    </rPh>
    <rPh sb="33" eb="37">
      <t>アンピカクニン</t>
    </rPh>
    <rPh sb="38" eb="39">
      <t>オコナ</t>
    </rPh>
    <rPh sb="42" eb="46">
      <t>チイキシエン</t>
    </rPh>
    <rPh sb="46" eb="51">
      <t>ジギョウコウフキン</t>
    </rPh>
    <rPh sb="52" eb="54">
      <t>ジュウトウ</t>
    </rPh>
    <phoneticPr fontId="14"/>
  </si>
  <si>
    <t>三島市</t>
  </si>
  <si>
    <t>自主運行バスの運行委託
（デマンド型乗合タクシー）</t>
  </si>
  <si>
    <t>路線バス等の空白地域である山田、小沢地区において、三島市が交通事業者に委託をした自主運行バス（デマンド型乗合タクシー）を運行することで買い物や通院の足として活用してもらうもの。</t>
  </si>
  <si>
    <t>https://www.city.mishima.shizuoka.jp/ipn052560.html</t>
  </si>
  <si>
    <t>地域協働・安全課
防犯・地域交通係
（055-983-2701）</t>
    <rPh sb="0" eb="4">
      <t>チイキキョウドウ</t>
    </rPh>
    <rPh sb="5" eb="8">
      <t>アンゼンカ</t>
    </rPh>
    <rPh sb="9" eb="11">
      <t>ボウハン</t>
    </rPh>
    <rPh sb="12" eb="17">
      <t>チイキコウツウカカリ</t>
    </rPh>
    <phoneticPr fontId="48"/>
  </si>
  <si>
    <t>三島市</t>
    <rPh sb="0" eb="3">
      <t>ミシマシ</t>
    </rPh>
    <phoneticPr fontId="48"/>
  </si>
  <si>
    <t>高齢者運転免許証返納支援事業</t>
    <rPh sb="0" eb="3">
      <t>コウレイシャ</t>
    </rPh>
    <rPh sb="3" eb="5">
      <t>ウンテン</t>
    </rPh>
    <rPh sb="5" eb="8">
      <t>メンキョショウ</t>
    </rPh>
    <rPh sb="8" eb="10">
      <t>ヘンノウ</t>
    </rPh>
    <rPh sb="10" eb="12">
      <t>シエン</t>
    </rPh>
    <rPh sb="12" eb="14">
      <t>ジギョウ</t>
    </rPh>
    <phoneticPr fontId="48"/>
  </si>
  <si>
    <t>７０歳以上の高齢者を対象に、運転免許証を自主返納した場合に、10,000円分の公共交通機関で利用できる助成券を交付するもの。</t>
  </si>
  <si>
    <t>https://www.city.mishima.shizuoka.jp/ipn009501.html</t>
  </si>
  <si>
    <t>富士宮市</t>
    <rPh sb="0" eb="4">
      <t>フジノミヤシ</t>
    </rPh>
    <phoneticPr fontId="48"/>
  </si>
  <si>
    <t>地域支援サービス出張商店街プロジェクト</t>
    <rPh sb="0" eb="4">
      <t>チイキシエン</t>
    </rPh>
    <rPh sb="8" eb="13">
      <t>シュッチョウショウテンガイ</t>
    </rPh>
    <phoneticPr fontId="48"/>
  </si>
  <si>
    <t>市内において、まちなかの商店街の商品の出張販売や自宅配達、ワークショップの開催を通して、日常の買い物に不自由している地域高齢者への支援や地域間の交流及び活性化を目的に実施。本事業を通して、地域間の人と人をつないでいる。</t>
  </si>
  <si>
    <t>http://www.city.fujinomiya.lg.jp/sp/citizen/visuf8000000wgi8.html</t>
  </si>
  <si>
    <t>企画部 企画戦略課 地域政策推進室
0544-22-1215</t>
  </si>
  <si>
    <t>島田市</t>
    <rPh sb="0" eb="3">
      <t>シマダシ</t>
    </rPh>
    <phoneticPr fontId="15"/>
  </si>
  <si>
    <t>中山間地域活性化支援事業</t>
    <rPh sb="0" eb="1">
      <t>チュウ</t>
    </rPh>
    <rPh sb="1" eb="3">
      <t>サンカン</t>
    </rPh>
    <rPh sb="3" eb="5">
      <t>チイキ</t>
    </rPh>
    <rPh sb="5" eb="8">
      <t>カッセイカ</t>
    </rPh>
    <rPh sb="8" eb="10">
      <t>シエン</t>
    </rPh>
    <rPh sb="10" eb="12">
      <t>ジギョウ</t>
    </rPh>
    <phoneticPr fontId="15"/>
  </si>
  <si>
    <t>中山間地域における移動販売車を活用した移動行政サービス（行政相談、見守り等）</t>
    <rPh sb="28" eb="30">
      <t>ギョウセイ</t>
    </rPh>
    <rPh sb="30" eb="32">
      <t>ソウダン</t>
    </rPh>
    <rPh sb="33" eb="35">
      <t>ミマモ</t>
    </rPh>
    <rPh sb="36" eb="37">
      <t>トウ</t>
    </rPh>
    <phoneticPr fontId="14"/>
  </si>
  <si>
    <t>島田市とウエルシア薬局（株）が連携して、市内の中山間地域において、移動販売車両を利用した移動店舗を開設し、周辺地域住民の買い物の利便性を高めるとともに、地域コミュニティの活性化を図る。
移動販売車に行政相談員が同乗し、高齢者や一人暮らしの見守りや行政相談を実施。</t>
    <rPh sb="93" eb="95">
      <t>イドウ</t>
    </rPh>
    <rPh sb="95" eb="97">
      <t>ハンバイ</t>
    </rPh>
    <rPh sb="97" eb="98">
      <t>シャ</t>
    </rPh>
    <rPh sb="99" eb="101">
      <t>ギョウセイ</t>
    </rPh>
    <rPh sb="101" eb="104">
      <t>ソウダンイン</t>
    </rPh>
    <rPh sb="105" eb="107">
      <t>ドウジョウ</t>
    </rPh>
    <rPh sb="109" eb="112">
      <t>コウレイシャ</t>
    </rPh>
    <rPh sb="113" eb="115">
      <t>ヒトリ</t>
    </rPh>
    <rPh sb="115" eb="116">
      <t>グ</t>
    </rPh>
    <rPh sb="119" eb="121">
      <t>ミマモ</t>
    </rPh>
    <rPh sb="123" eb="125">
      <t>ギョウセイ</t>
    </rPh>
    <rPh sb="125" eb="127">
      <t>ソウダン</t>
    </rPh>
    <rPh sb="128" eb="130">
      <t>ジッシ</t>
    </rPh>
    <phoneticPr fontId="14"/>
  </si>
  <si>
    <t>https://www.city.shimada.shizuoka.jp/gyosei-docs/472120057.html</t>
  </si>
  <si>
    <t>地域生活部　市民協働課
地域づくり担当
(0547)36-7197</t>
  </si>
  <si>
    <t>富士市</t>
    <rPh sb="0" eb="3">
      <t>フジシ</t>
    </rPh>
    <phoneticPr fontId="15"/>
  </si>
  <si>
    <t>令和6年度マリン運行事業</t>
    <rPh sb="0" eb="2">
      <t>レイワ</t>
    </rPh>
    <rPh sb="3" eb="5">
      <t>ネンド</t>
    </rPh>
    <rPh sb="8" eb="10">
      <t>ウンコウ</t>
    </rPh>
    <rPh sb="10" eb="12">
      <t>ジギョウ</t>
    </rPh>
    <phoneticPr fontId="15"/>
  </si>
  <si>
    <t>完全予約制のデマンドタクシー
毎日８時～１９時の間でダイヤを設定し、自宅から停留所又は停留所から停留所まで運行する。
停留所には路線バス停留所、鉄道駅のほか、公共施設もあり運賃は１乗車３００円
※静岡県　市町自主運行バス事業費補助金活用</t>
    <rPh sb="15" eb="17">
      <t>マイニチ</t>
    </rPh>
    <rPh sb="24" eb="25">
      <t>アイダ</t>
    </rPh>
    <rPh sb="30" eb="32">
      <t>セッテイ</t>
    </rPh>
    <rPh sb="34" eb="36">
      <t>ジタク</t>
    </rPh>
    <rPh sb="41" eb="42">
      <t>マタ</t>
    </rPh>
    <rPh sb="43" eb="46">
      <t>テイリュウジョ</t>
    </rPh>
    <rPh sb="48" eb="51">
      <t>テイリュウジョ</t>
    </rPh>
    <rPh sb="59" eb="62">
      <t>テイリュウジョ</t>
    </rPh>
    <rPh sb="64" eb="66">
      <t>ロセン</t>
    </rPh>
    <rPh sb="68" eb="71">
      <t>テイリュウジョ</t>
    </rPh>
    <rPh sb="72" eb="74">
      <t>テツドウ</t>
    </rPh>
    <rPh sb="74" eb="75">
      <t>エキ</t>
    </rPh>
    <rPh sb="79" eb="81">
      <t>コウキョウ</t>
    </rPh>
    <rPh sb="81" eb="83">
      <t>シセツ</t>
    </rPh>
    <rPh sb="86" eb="88">
      <t>ウンチン</t>
    </rPh>
    <rPh sb="90" eb="92">
      <t>ジョウシャ</t>
    </rPh>
    <rPh sb="98" eb="101">
      <t>シズオカケン</t>
    </rPh>
    <rPh sb="102" eb="103">
      <t>シ</t>
    </rPh>
    <rPh sb="103" eb="104">
      <t>マチ</t>
    </rPh>
    <rPh sb="104" eb="106">
      <t>ジシュ</t>
    </rPh>
    <rPh sb="106" eb="108">
      <t>ウンコウ</t>
    </rPh>
    <rPh sb="110" eb="113">
      <t>ジギョウヒ</t>
    </rPh>
    <rPh sb="113" eb="116">
      <t>ホジョキン</t>
    </rPh>
    <rPh sb="116" eb="118">
      <t>カツヨウ</t>
    </rPh>
    <phoneticPr fontId="15"/>
  </si>
  <si>
    <t>トンボ交通(株)</t>
    <rPh sb="3" eb="5">
      <t>コウツウ</t>
    </rPh>
    <rPh sb="5" eb="8">
      <t>カブ</t>
    </rPh>
    <phoneticPr fontId="15"/>
  </si>
  <si>
    <t>https://www.city.fuji.shizuoka.jp/machi/c1301/fmervo000000a79e.html</t>
  </si>
  <si>
    <t>都市整備部都市計画課公共交通推進担当
(0545-55-2904)</t>
    <rPh sb="0" eb="18">
      <t>トシケイ</t>
    </rPh>
    <phoneticPr fontId="15"/>
  </si>
  <si>
    <t>令和6年度なのはな運行事業</t>
    <rPh sb="0" eb="2">
      <t>レイワ</t>
    </rPh>
    <rPh sb="3" eb="5">
      <t>ネンド</t>
    </rPh>
    <rPh sb="9" eb="11">
      <t>ウンコウ</t>
    </rPh>
    <rPh sb="11" eb="13">
      <t>ジギョウ</t>
    </rPh>
    <phoneticPr fontId="15"/>
  </si>
  <si>
    <t>完全予約制のデマンドタクシー
毎日６時～２０時の間でダイヤを設定し、自宅から停留所まで運行する。
停留所には路線バス停留所のほか、病院、商業施設（スーパー）もあり運賃は１乗車５００円（一部地域１，０００円）
※静岡県　市町自主運行バス事業費補助金活用</t>
    <rPh sb="15" eb="17">
      <t>マイニチ</t>
    </rPh>
    <rPh sb="24" eb="25">
      <t>アイダ</t>
    </rPh>
    <rPh sb="30" eb="32">
      <t>セッテイ</t>
    </rPh>
    <rPh sb="34" eb="36">
      <t>ジタク</t>
    </rPh>
    <rPh sb="49" eb="52">
      <t>テイリュウジョ</t>
    </rPh>
    <rPh sb="54" eb="56">
      <t>ロセン</t>
    </rPh>
    <rPh sb="58" eb="61">
      <t>テイリュウジョ</t>
    </rPh>
    <rPh sb="81" eb="83">
      <t>ウンチン</t>
    </rPh>
    <rPh sb="85" eb="87">
      <t>ジョウシャ</t>
    </rPh>
    <rPh sb="92" eb="94">
      <t>イチブ</t>
    </rPh>
    <rPh sb="94" eb="96">
      <t>チイキ</t>
    </rPh>
    <rPh sb="101" eb="102">
      <t>エン</t>
    </rPh>
    <phoneticPr fontId="15"/>
  </si>
  <si>
    <t>石川タクシー富士（株）</t>
    <rPh sb="0" eb="2">
      <t>イシカワ</t>
    </rPh>
    <rPh sb="6" eb="8">
      <t>フジ</t>
    </rPh>
    <rPh sb="8" eb="11">
      <t>カブ</t>
    </rPh>
    <phoneticPr fontId="15"/>
  </si>
  <si>
    <t>https://www.city.fuji.shizuoka.jp/machi/c1301/fmervo000001cstl.html</t>
  </si>
  <si>
    <t>令和6年度やまぼうし運行事業</t>
    <rPh sb="0" eb="2">
      <t>レイワ</t>
    </rPh>
    <rPh sb="3" eb="5">
      <t>ネンド</t>
    </rPh>
    <rPh sb="10" eb="12">
      <t>ウンコウ</t>
    </rPh>
    <rPh sb="12" eb="14">
      <t>ジギョウ</t>
    </rPh>
    <phoneticPr fontId="15"/>
  </si>
  <si>
    <t>完全予約制のデマンドタクシー
毎日６時～２０時の間でダイヤを設定し、自宅から停留所まで運行する。
停留所には路線バス停留所のほか、病院、商業施設（スーパー）もあり運賃は１乗車３５０円又は４５０円（乗車場所による）
※静岡県　市町自主運行バス事業費補助金活用</t>
    <rPh sb="15" eb="17">
      <t>マイニチ</t>
    </rPh>
    <rPh sb="24" eb="25">
      <t>アイダ</t>
    </rPh>
    <rPh sb="30" eb="32">
      <t>セッテイ</t>
    </rPh>
    <rPh sb="34" eb="36">
      <t>ジタク</t>
    </rPh>
    <rPh sb="49" eb="52">
      <t>テイリュウジョ</t>
    </rPh>
    <rPh sb="54" eb="56">
      <t>ロセン</t>
    </rPh>
    <rPh sb="58" eb="61">
      <t>テイリュウジョ</t>
    </rPh>
    <rPh sb="81" eb="83">
      <t>ウンチン</t>
    </rPh>
    <rPh sb="85" eb="87">
      <t>ジョウシャ</t>
    </rPh>
    <rPh sb="91" eb="92">
      <t>マタ</t>
    </rPh>
    <rPh sb="96" eb="97">
      <t>エン</t>
    </rPh>
    <rPh sb="98" eb="100">
      <t>ジョウシャ</t>
    </rPh>
    <rPh sb="100" eb="102">
      <t>バショ</t>
    </rPh>
    <phoneticPr fontId="15"/>
  </si>
  <si>
    <t>https://www.city.fuji.shizuoka.jp/machi/c1301/fmervo000001cra1.html</t>
  </si>
  <si>
    <t>令和6年度かぐや運行事業</t>
    <rPh sb="0" eb="2">
      <t>レイワ</t>
    </rPh>
    <rPh sb="3" eb="5">
      <t>ネンド</t>
    </rPh>
    <rPh sb="8" eb="10">
      <t>ウンコウ</t>
    </rPh>
    <rPh sb="10" eb="12">
      <t>ジギョウ</t>
    </rPh>
    <phoneticPr fontId="15"/>
  </si>
  <si>
    <t>完全予約制のデマンドタクシー
毎日８時～１８時の間でダイヤを設定し、自宅から停留所又は停留所から停留所まで運行する。
停留所には路線バス停留所、鉄道駅のほか、病院、商業施設（スーパー）もあり運賃は１乗車３００円
※静岡県　市町自主運行バス事業費補助金活用</t>
    <rPh sb="15" eb="17">
      <t>マイニチ</t>
    </rPh>
    <rPh sb="24" eb="25">
      <t>アイダ</t>
    </rPh>
    <rPh sb="30" eb="32">
      <t>セッテイ</t>
    </rPh>
    <rPh sb="34" eb="36">
      <t>ジタク</t>
    </rPh>
    <rPh sb="59" eb="62">
      <t>テイリュウジョ</t>
    </rPh>
    <rPh sb="64" eb="66">
      <t>ロセン</t>
    </rPh>
    <rPh sb="68" eb="71">
      <t>テイリュウジョ</t>
    </rPh>
    <rPh sb="72" eb="74">
      <t>テツドウ</t>
    </rPh>
    <rPh sb="74" eb="75">
      <t>エキ</t>
    </rPh>
    <rPh sb="82" eb="84">
      <t>ショウギョウ</t>
    </rPh>
    <rPh sb="84" eb="86">
      <t>シセツ</t>
    </rPh>
    <rPh sb="95" eb="97">
      <t>ウンチン</t>
    </rPh>
    <rPh sb="99" eb="101">
      <t>ジョウシャ</t>
    </rPh>
    <phoneticPr fontId="15"/>
  </si>
  <si>
    <t>シンフジハイヤー（株）</t>
    <rPh sb="8" eb="11">
      <t>カブ</t>
    </rPh>
    <phoneticPr fontId="15"/>
  </si>
  <si>
    <t>https://www.city.fuji.shizuoka.jp/machi/c1301/fmervo000000a7ce.html</t>
  </si>
  <si>
    <t>令和6年度ほたる運行事業</t>
    <rPh sb="0" eb="2">
      <t>レイワ</t>
    </rPh>
    <rPh sb="3" eb="5">
      <t>ネンド</t>
    </rPh>
    <rPh sb="8" eb="10">
      <t>ウンコウ</t>
    </rPh>
    <rPh sb="10" eb="12">
      <t>ジギョウ</t>
    </rPh>
    <phoneticPr fontId="15"/>
  </si>
  <si>
    <t>完全予約制のデマンドタクシー
毎日８時～１９時の間でダイヤを設定し、自宅から停留所又は停留所から停留所まで運行する。
停留所には路線バス停留所、鉄道駅のほか、病院、商業施設（スーパー）もあり運賃は１乗車２００円
※静岡県　市町自主運行バス事業費補助金活用</t>
    <rPh sb="15" eb="17">
      <t>マイニチ</t>
    </rPh>
    <rPh sb="24" eb="25">
      <t>アイダ</t>
    </rPh>
    <rPh sb="30" eb="32">
      <t>セッテイ</t>
    </rPh>
    <rPh sb="34" eb="36">
      <t>ジタク</t>
    </rPh>
    <rPh sb="59" eb="62">
      <t>テイリュウジョ</t>
    </rPh>
    <rPh sb="64" eb="66">
      <t>ロセン</t>
    </rPh>
    <rPh sb="68" eb="71">
      <t>テイリュウジョ</t>
    </rPh>
    <rPh sb="72" eb="74">
      <t>テツドウ</t>
    </rPh>
    <rPh sb="74" eb="75">
      <t>エキ</t>
    </rPh>
    <rPh sb="82" eb="84">
      <t>ショウギョウ</t>
    </rPh>
    <rPh sb="84" eb="86">
      <t>シセツ</t>
    </rPh>
    <rPh sb="95" eb="97">
      <t>ウンチン</t>
    </rPh>
    <rPh sb="99" eb="101">
      <t>ジョウシャ</t>
    </rPh>
    <phoneticPr fontId="15"/>
  </si>
  <si>
    <t>https://www.city.fuji.shizuoka.jp/machi/c1301/fmervo000000a7dw.html</t>
  </si>
  <si>
    <t>令和6年度ふじかわ運行事業</t>
    <rPh sb="0" eb="2">
      <t>レイワ</t>
    </rPh>
    <rPh sb="3" eb="5">
      <t>ネンド</t>
    </rPh>
    <rPh sb="9" eb="11">
      <t>ウンコウ</t>
    </rPh>
    <rPh sb="11" eb="13">
      <t>ジギョウ</t>
    </rPh>
    <phoneticPr fontId="15"/>
  </si>
  <si>
    <t>完全予約制のデマンドタクシー
毎日８時～１８時の間でダイヤを設定し、自宅から停留所又は停留所から停留所まで運行する。
停留所には路線バス停留所、鉄道駅のほか、病院、商業施設（スーパー）もあり運賃は１乗車４００円又は５００円（乗降場所による）</t>
    <rPh sb="15" eb="17">
      <t>マイニチ</t>
    </rPh>
    <rPh sb="24" eb="25">
      <t>アイダ</t>
    </rPh>
    <rPh sb="30" eb="32">
      <t>セッテイ</t>
    </rPh>
    <rPh sb="34" eb="36">
      <t>ジタク</t>
    </rPh>
    <rPh sb="59" eb="62">
      <t>テイリュウジョ</t>
    </rPh>
    <rPh sb="64" eb="66">
      <t>ロセン</t>
    </rPh>
    <rPh sb="68" eb="71">
      <t>テイリュウジョ</t>
    </rPh>
    <rPh sb="72" eb="74">
      <t>テツドウ</t>
    </rPh>
    <rPh sb="74" eb="75">
      <t>エキ</t>
    </rPh>
    <rPh sb="82" eb="84">
      <t>ショウギョウ</t>
    </rPh>
    <rPh sb="84" eb="86">
      <t>シセツ</t>
    </rPh>
    <rPh sb="95" eb="97">
      <t>ウンチン</t>
    </rPh>
    <rPh sb="99" eb="101">
      <t>ジョウシャ</t>
    </rPh>
    <rPh sb="105" eb="106">
      <t>マタ</t>
    </rPh>
    <rPh sb="110" eb="111">
      <t>エン</t>
    </rPh>
    <rPh sb="112" eb="114">
      <t>ジョウコウ</t>
    </rPh>
    <rPh sb="114" eb="116">
      <t>バショ</t>
    </rPh>
    <phoneticPr fontId="15"/>
  </si>
  <si>
    <t>岳南自動車（株）</t>
    <rPh sb="0" eb="2">
      <t>ガクナン</t>
    </rPh>
    <rPh sb="2" eb="5">
      <t>ジドウシャ</t>
    </rPh>
    <rPh sb="5" eb="8">
      <t>カブ</t>
    </rPh>
    <phoneticPr fontId="15"/>
  </si>
  <si>
    <t>https://www.city.fuji.shizuoka.jp/machi/c1301/rn2ola0000047i9v.html</t>
  </si>
  <si>
    <t>富士市重度心身・精神障害者タクシー利用料金及び重度身体障害者福祉タクシー利用料金助成事業</t>
  </si>
  <si>
    <t>タクシー利用券の交付</t>
    <rPh sb="4" eb="7">
      <t>リヨウケン</t>
    </rPh>
    <rPh sb="8" eb="10">
      <t>コウフ</t>
    </rPh>
    <phoneticPr fontId="14"/>
  </si>
  <si>
    <t>買物弱者の支援と位置づけたものではないが、障害者の社会参加の促進を図り、福祉の向上に寄与するため、重度心身・精神障害者にタクシー利用券を、重度身体障害者に福祉タクシー利用券を交付し基本料金相当額を助成する。</t>
  </si>
  <si>
    <t>https://www.city.fuji.shizuoka.jp/kenkou/c0303/fmervo000000h2en.html</t>
  </si>
  <si>
    <t>障害福祉課計画管理担当
（0545-55-2911）</t>
    <rPh sb="5" eb="7">
      <t>ケイカク</t>
    </rPh>
    <phoneticPr fontId="15"/>
  </si>
  <si>
    <t>富士市障害者配食サービス事業</t>
  </si>
  <si>
    <t>買物弱者の支援と位置づけたものではないが、障害者の生活の自立と生活の質の確保を図ることを目的として、家庭において食事の確保が困難な障害者に対して配食サービスを実施する。</t>
  </si>
  <si>
    <t>https://www.city.fuji.shizuoka.jp/kenkou/c0303/fmervo000000iwqu.html</t>
  </si>
  <si>
    <t>磐田市</t>
    <rPh sb="0" eb="3">
      <t>イワタシ</t>
    </rPh>
    <phoneticPr fontId="14"/>
  </si>
  <si>
    <t>デマンド（予約）型乗合タクシーの運行</t>
  </si>
  <si>
    <t>利用者宅と買い物店舗の間の移動手段の確保（利用には、事前の登録が必要）</t>
  </si>
  <si>
    <t>https://www.city.iwata.shizuoka.jp/kurashi_tetsuzuki/koutsuu/jidousha_taxi/1001580.html</t>
  </si>
  <si>
    <t>"自治市民部自治デザイン課
0538-37-4751"</t>
  </si>
  <si>
    <t>移動支援ボランティア運送の運行</t>
    <rPh sb="0" eb="2">
      <t>イドウ</t>
    </rPh>
    <rPh sb="2" eb="4">
      <t>シエン</t>
    </rPh>
    <rPh sb="10" eb="12">
      <t>ウンソウ</t>
    </rPh>
    <rPh sb="13" eb="15">
      <t>ウンコウ</t>
    </rPh>
    <phoneticPr fontId="14"/>
  </si>
  <si>
    <t>高齢者の買い物や通院の移動手段の確保</t>
    <rPh sb="0" eb="3">
      <t>コウレイシャ</t>
    </rPh>
    <rPh sb="4" eb="5">
      <t>カ</t>
    </rPh>
    <rPh sb="6" eb="7">
      <t>モノ</t>
    </rPh>
    <rPh sb="8" eb="10">
      <t>ツウイン</t>
    </rPh>
    <rPh sb="11" eb="13">
      <t>イドウ</t>
    </rPh>
    <rPh sb="13" eb="15">
      <t>シュダン</t>
    </rPh>
    <rPh sb="16" eb="18">
      <t>カクホ</t>
    </rPh>
    <phoneticPr fontId="14"/>
  </si>
  <si>
    <t>地域づくり協議会</t>
    <rPh sb="0" eb="2">
      <t>チイキ</t>
    </rPh>
    <rPh sb="5" eb="8">
      <t>キョウギカイ</t>
    </rPh>
    <phoneticPr fontId="14"/>
  </si>
  <si>
    <t>障害者タクシー利用料金助成</t>
  </si>
  <si>
    <t>直接的に買い物支援として位置づけした事業ではないが、障害者のタクシー利用料金の一部を助成し、社会活動を促進し、本人、介護者等の経済的負担の軽減を図る。</t>
  </si>
  <si>
    <t>https://www.city.iwata.shizuoka.jp/kenkou_fukushi/shougaisha_fukushi/hojo_josei_yuushi/1001918.html</t>
  </si>
  <si>
    <t>健康福祉部福祉相談課
0538-37-4919</t>
    <rPh sb="7" eb="9">
      <t>ソウダン</t>
    </rPh>
    <phoneticPr fontId="14"/>
  </si>
  <si>
    <t>焼津市</t>
    <rPh sb="0" eb="3">
      <t>ヤイズシ</t>
    </rPh>
    <phoneticPr fontId="14"/>
  </si>
  <si>
    <t>デマンドタクシー運営事業</t>
  </si>
  <si>
    <t>買物弱者の支援と位置付けた事業ではないが、公共交通空白地帯等への移動支援策として、焼津インターチェンジ周辺地域、大井川地区及び大島・三和地区でデマンドタクシーを運行している。</t>
  </si>
  <si>
    <t>https://www.city.yaizu.lg.jp/g06-002/koukyou_koutuu/demando/ooigawa_demando.html</t>
  </si>
  <si>
    <t>建設部道路課
（054-626-2166）</t>
    <rPh sb="0" eb="2">
      <t>ケンセツ</t>
    </rPh>
    <rPh sb="2" eb="3">
      <t>ブ</t>
    </rPh>
    <rPh sb="3" eb="5">
      <t>ドウロ</t>
    </rPh>
    <rPh sb="5" eb="6">
      <t>カ</t>
    </rPh>
    <phoneticPr fontId="15"/>
  </si>
  <si>
    <t>生活支援コーディネーター業務委託</t>
  </si>
  <si>
    <t>買物弱者の支援と位置付けた事業ではないが、市が委託した生活支援コーディネーターを中心に、地域課題の１つである移動の問題について、介護サービス事業所等の協力のもと買い物等の移動支援を行ったり、民間事業者が実施する移動販売について調整している。</t>
  </si>
  <si>
    <t>介護サービス事業所等</t>
  </si>
  <si>
    <t>地域包括ケア推進課
(054-626-1219)</t>
  </si>
  <si>
    <t>掛川市</t>
    <rPh sb="0" eb="3">
      <t>カケガワシ</t>
    </rPh>
    <phoneticPr fontId="48"/>
  </si>
  <si>
    <t>デマンド型乗合タクシー運行業務委託</t>
  </si>
  <si>
    <t>バス路線が廃止となった地域の通院・買物等の手段確保のため、タクシー事業者へ委託。平日のみの運行で１日４便から７便。利用者は事前に利用者登録が必要。利用は予約制。</t>
    <rPh sb="73" eb="75">
      <t>リヨウ</t>
    </rPh>
    <phoneticPr fontId="48"/>
  </si>
  <si>
    <t>タクシー事業者</t>
  </si>
  <si>
    <t>https://www.city.kakegawa.shizuoka.jp/gyosei/docs/226613.html</t>
  </si>
  <si>
    <t>都市政策課
0537-21-1151</t>
    <rPh sb="0" eb="5">
      <t>トシセイサクカ</t>
    </rPh>
    <phoneticPr fontId="48"/>
  </si>
  <si>
    <t>高齢者公共交通外出支援事業</t>
    <rPh sb="0" eb="3">
      <t>コウレイシャ</t>
    </rPh>
    <rPh sb="3" eb="5">
      <t>コウキョウ</t>
    </rPh>
    <rPh sb="5" eb="7">
      <t>コウツウ</t>
    </rPh>
    <rPh sb="7" eb="9">
      <t>ガイシュツ</t>
    </rPh>
    <rPh sb="9" eb="11">
      <t>シエン</t>
    </rPh>
    <rPh sb="11" eb="13">
      <t>ジギョウ</t>
    </rPh>
    <phoneticPr fontId="48"/>
  </si>
  <si>
    <t>75歳以上の高齢者で、運転免許証を自主返納した方、運転免許証を取得したことがない方、高齢者のみで居住する世帯で、運転免許証を所持していない方を対象にバス、タクシー、天浜線の乗車時にご利用可能な助成券5,000円分を発行。</t>
    <rPh sb="2" eb="5">
      <t>サイイジョウ</t>
    </rPh>
    <rPh sb="6" eb="9">
      <t>コウレイシャ</t>
    </rPh>
    <rPh sb="11" eb="13">
      <t>ウンテン</t>
    </rPh>
    <rPh sb="23" eb="24">
      <t>カタ</t>
    </rPh>
    <rPh sb="40" eb="41">
      <t>カタ</t>
    </rPh>
    <rPh sb="69" eb="70">
      <t>カタ</t>
    </rPh>
    <rPh sb="71" eb="73">
      <t>タイショウ</t>
    </rPh>
    <phoneticPr fontId="14"/>
  </si>
  <si>
    <t>バス事業者
タクシー事業者
天竜浜名湖鉄道</t>
  </si>
  <si>
    <t>https://www.city.kakegawa.shizuoka.jp/gyosei/docs/8337.html</t>
  </si>
  <si>
    <t>掛川市</t>
    <rPh sb="0" eb="3">
      <t>カケガワシ</t>
    </rPh>
    <phoneticPr fontId="14"/>
  </si>
  <si>
    <t>中地区生活支援車両運行事業</t>
    <rPh sb="0" eb="3">
      <t>ナカチク</t>
    </rPh>
    <rPh sb="3" eb="8">
      <t>セイカツシエンシャ</t>
    </rPh>
    <rPh sb="8" eb="9">
      <t>リョウ</t>
    </rPh>
    <rPh sb="9" eb="13">
      <t>ウンコウジギョウ</t>
    </rPh>
    <phoneticPr fontId="14"/>
  </si>
  <si>
    <t>バス路線が廃止となった地域の通院・買物等の手段確保のため、地区のまちづくり協議会が利用者宅から指定目的地までを有償で送迎。加えて路線バスの停留所に結節することでバスの利用促進に貢献。運行経費の一部を補助。</t>
  </si>
  <si>
    <t>中地区まちづくり協議会</t>
    <rPh sb="0" eb="1">
      <t>ナカ</t>
    </rPh>
    <rPh sb="1" eb="3">
      <t>チク</t>
    </rPh>
    <rPh sb="8" eb="11">
      <t>キョウギカイ</t>
    </rPh>
    <phoneticPr fontId="15"/>
  </si>
  <si>
    <t>生涯学習協働推進課
0537-21-1129</t>
  </si>
  <si>
    <t>原田地区生活支援車両運行事業</t>
    <rPh sb="0" eb="2">
      <t>ハラダ</t>
    </rPh>
    <rPh sb="2" eb="4">
      <t>チク</t>
    </rPh>
    <rPh sb="4" eb="9">
      <t>セイカツシエンシャ</t>
    </rPh>
    <rPh sb="9" eb="10">
      <t>リョウ</t>
    </rPh>
    <rPh sb="10" eb="14">
      <t>ウンコウジギョウ</t>
    </rPh>
    <phoneticPr fontId="14"/>
  </si>
  <si>
    <t>原田地区まちづくり協議会</t>
    <rPh sb="0" eb="4">
      <t>ハラダチク</t>
    </rPh>
    <rPh sb="9" eb="12">
      <t>キョウギカイ</t>
    </rPh>
    <phoneticPr fontId="15"/>
  </si>
  <si>
    <t>倉真地区生活支援車両運行事業</t>
    <rPh sb="0" eb="1">
      <t>クラ</t>
    </rPh>
    <rPh sb="1" eb="2">
      <t>マ</t>
    </rPh>
    <rPh sb="2" eb="4">
      <t>チク</t>
    </rPh>
    <rPh sb="4" eb="9">
      <t>セイカツシエンシャ</t>
    </rPh>
    <rPh sb="9" eb="10">
      <t>リョウ</t>
    </rPh>
    <rPh sb="10" eb="14">
      <t>ウンコウジギョウ</t>
    </rPh>
    <phoneticPr fontId="14"/>
  </si>
  <si>
    <t>倉真地区まちづくり協議会</t>
  </si>
  <si>
    <t>東山口地区生活支援車両運行事業</t>
    <rPh sb="0" eb="1">
      <t>ヒガシ</t>
    </rPh>
    <rPh sb="1" eb="3">
      <t>ヤマグチ</t>
    </rPh>
    <rPh sb="3" eb="5">
      <t>チク</t>
    </rPh>
    <rPh sb="5" eb="10">
      <t>セイカツシエンシャ</t>
    </rPh>
    <rPh sb="10" eb="11">
      <t>リョウ</t>
    </rPh>
    <rPh sb="11" eb="15">
      <t>ウンコウジギョウ</t>
    </rPh>
    <phoneticPr fontId="14"/>
  </si>
  <si>
    <t>地区ボランティアにより運行されていた地域福祉バスを令和２年４月より生活支援車に切替。地域住民の通院・買物等の手段確保のため、地区のまちづくり協議会が利用者宅から指定目的地までを有償で送迎。加えて路線バスの停留所に結節することでバスの利用促進に貢献。運行経費の一部を補助。</t>
    <rPh sb="0" eb="2">
      <t>チク</t>
    </rPh>
    <rPh sb="11" eb="13">
      <t>ウンコウ</t>
    </rPh>
    <rPh sb="18" eb="20">
      <t>チイキ</t>
    </rPh>
    <rPh sb="20" eb="22">
      <t>フクシ</t>
    </rPh>
    <rPh sb="25" eb="27">
      <t>レイワ</t>
    </rPh>
    <rPh sb="28" eb="29">
      <t>ネン</t>
    </rPh>
    <rPh sb="30" eb="31">
      <t>ガツ</t>
    </rPh>
    <rPh sb="33" eb="35">
      <t>セイカツ</t>
    </rPh>
    <rPh sb="35" eb="38">
      <t>シエンシャ</t>
    </rPh>
    <rPh sb="39" eb="41">
      <t>キリカエ</t>
    </rPh>
    <rPh sb="42" eb="44">
      <t>チイキ</t>
    </rPh>
    <rPh sb="44" eb="46">
      <t>ジュウミン</t>
    </rPh>
    <phoneticPr fontId="15"/>
  </si>
  <si>
    <t>東山口地区まちづくり協議会</t>
    <rPh sb="10" eb="13">
      <t>キョウギカイ</t>
    </rPh>
    <phoneticPr fontId="15"/>
  </si>
  <si>
    <t>佐束地区生活支援車両運行事業</t>
    <rPh sb="0" eb="1">
      <t>サ</t>
    </rPh>
    <rPh sb="1" eb="2">
      <t>ツカ</t>
    </rPh>
    <rPh sb="2" eb="4">
      <t>チク</t>
    </rPh>
    <rPh sb="4" eb="9">
      <t>セイカツシエンシャ</t>
    </rPh>
    <rPh sb="9" eb="10">
      <t>リョウ</t>
    </rPh>
    <rPh sb="10" eb="14">
      <t>ウンコウジギョウ</t>
    </rPh>
    <phoneticPr fontId="14"/>
  </si>
  <si>
    <t>佐束地区まちづくり協議会</t>
  </si>
  <si>
    <t>藤枝市</t>
    <rPh sb="0" eb="2">
      <t>フジエダ</t>
    </rPh>
    <rPh sb="2" eb="3">
      <t>シ</t>
    </rPh>
    <phoneticPr fontId="14"/>
  </si>
  <si>
    <t>買１物支援サービス応援事業</t>
    <rPh sb="0" eb="1">
      <t>バイ</t>
    </rPh>
    <rPh sb="2" eb="3">
      <t>モノ</t>
    </rPh>
    <rPh sb="3" eb="5">
      <t>シエン</t>
    </rPh>
    <rPh sb="9" eb="13">
      <t>オウエンジギョウ</t>
    </rPh>
    <phoneticPr fontId="14"/>
  </si>
  <si>
    <t>移動支援、買物支援（代行、送迎、宅配等）、配食サービス、移動販売など買い物支援に資する事業を幅広く補助対象としている</t>
    <rPh sb="0" eb="2">
      <t>イドウ</t>
    </rPh>
    <rPh sb="2" eb="4">
      <t>シエン</t>
    </rPh>
    <rPh sb="28" eb="30">
      <t>イドウ</t>
    </rPh>
    <rPh sb="30" eb="32">
      <t>ハンバイ</t>
    </rPh>
    <rPh sb="34" eb="35">
      <t>カ</t>
    </rPh>
    <rPh sb="36" eb="37">
      <t>モノ</t>
    </rPh>
    <rPh sb="37" eb="39">
      <t>シエン</t>
    </rPh>
    <rPh sb="40" eb="41">
      <t>シ</t>
    </rPh>
    <rPh sb="43" eb="45">
      <t>ジギョウ</t>
    </rPh>
    <rPh sb="46" eb="48">
      <t>ハバヒロ</t>
    </rPh>
    <rPh sb="49" eb="51">
      <t>ホジョ</t>
    </rPh>
    <rPh sb="51" eb="53">
      <t>タイショウ</t>
    </rPh>
    <phoneticPr fontId="14"/>
  </si>
  <si>
    <t>買い物弱者の利便性向上につながる民間事業者等の取組を補助金交付により支援する。
【補助率】2/3　【限度額】30万円～50万円</t>
  </si>
  <si>
    <t>https://www.city.fujieda.shizuoka.jp/soshiki/shogyokankokyoku/shogyokanko/gyomu/1/1497340357647.html</t>
  </si>
  <si>
    <t>産業振興部商業振興課
054-643-5250</t>
    <rPh sb="0" eb="2">
      <t>サンギョウ</t>
    </rPh>
    <rPh sb="2" eb="4">
      <t>シンコウ</t>
    </rPh>
    <rPh sb="4" eb="5">
      <t>ブ</t>
    </rPh>
    <rPh sb="5" eb="7">
      <t>ショウギョウ</t>
    </rPh>
    <rPh sb="7" eb="10">
      <t>シンコウカ</t>
    </rPh>
    <phoneticPr fontId="14"/>
  </si>
  <si>
    <t>地域支え合い出かけっＣＡＲサービス事業費補助金</t>
    <rPh sb="0" eb="2">
      <t>チイキ</t>
    </rPh>
    <rPh sb="2" eb="3">
      <t>ササ</t>
    </rPh>
    <rPh sb="4" eb="5">
      <t>ア</t>
    </rPh>
    <rPh sb="6" eb="7">
      <t>デ</t>
    </rPh>
    <rPh sb="17" eb="19">
      <t>ジギョウ</t>
    </rPh>
    <rPh sb="19" eb="20">
      <t>ヒ</t>
    </rPh>
    <rPh sb="20" eb="22">
      <t>ホジョ</t>
    </rPh>
    <rPh sb="22" eb="23">
      <t>キン</t>
    </rPh>
    <phoneticPr fontId="15"/>
  </si>
  <si>
    <t>加齢に伴い移動が困難となった高齢者の外出支援を目的として地域住民等が主体となって高齢者の移送を行う団体に対して、補助金交付により支援を行う。
【補助率】2/3 【限度額】事業実施に用いる車両1台につき10万円
【対象経費】報償費（コーディネーター謝礼）、需用費（ガソリン代など）、役務費（通信料など）
※法人主体の場合、補助の内容は異なる。</t>
    <rPh sb="0" eb="2">
      <t>カレイ</t>
    </rPh>
    <rPh sb="3" eb="4">
      <t>トモナ</t>
    </rPh>
    <rPh sb="5" eb="7">
      <t>イドウ</t>
    </rPh>
    <rPh sb="8" eb="10">
      <t>コンナン</t>
    </rPh>
    <rPh sb="14" eb="17">
      <t>コウレイシャ</t>
    </rPh>
    <rPh sb="18" eb="20">
      <t>ガイシュツ</t>
    </rPh>
    <rPh sb="20" eb="22">
      <t>シエン</t>
    </rPh>
    <rPh sb="23" eb="25">
      <t>モクテキ</t>
    </rPh>
    <rPh sb="28" eb="30">
      <t>チイキ</t>
    </rPh>
    <rPh sb="30" eb="32">
      <t>ジュウミン</t>
    </rPh>
    <rPh sb="32" eb="33">
      <t>トウ</t>
    </rPh>
    <rPh sb="34" eb="36">
      <t>シュタイ</t>
    </rPh>
    <rPh sb="47" eb="48">
      <t>オコナ</t>
    </rPh>
    <rPh sb="49" eb="51">
      <t>ダンタイ</t>
    </rPh>
    <rPh sb="52" eb="53">
      <t>タイ</t>
    </rPh>
    <rPh sb="56" eb="59">
      <t>ホジョキン</t>
    </rPh>
    <rPh sb="59" eb="61">
      <t>コウフ</t>
    </rPh>
    <rPh sb="64" eb="66">
      <t>シエン</t>
    </rPh>
    <rPh sb="67" eb="68">
      <t>オコナ</t>
    </rPh>
    <rPh sb="72" eb="75">
      <t>ホジョリツ</t>
    </rPh>
    <rPh sb="81" eb="83">
      <t>ゲンド</t>
    </rPh>
    <rPh sb="83" eb="84">
      <t>ガク</t>
    </rPh>
    <rPh sb="85" eb="87">
      <t>ジギョウ</t>
    </rPh>
    <rPh sb="87" eb="89">
      <t>ジッシ</t>
    </rPh>
    <rPh sb="90" eb="91">
      <t>モチ</t>
    </rPh>
    <rPh sb="93" eb="95">
      <t>シャリョウ</t>
    </rPh>
    <rPh sb="96" eb="97">
      <t>ダイ</t>
    </rPh>
    <rPh sb="102" eb="104">
      <t>マンエン</t>
    </rPh>
    <rPh sb="106" eb="108">
      <t>タイショウ</t>
    </rPh>
    <rPh sb="108" eb="110">
      <t>ケイヒ</t>
    </rPh>
    <rPh sb="111" eb="114">
      <t>ホウショウヒ</t>
    </rPh>
    <rPh sb="123" eb="125">
      <t>シャレイ</t>
    </rPh>
    <rPh sb="127" eb="130">
      <t>ジュヨウヒ</t>
    </rPh>
    <rPh sb="135" eb="136">
      <t>ダイ</t>
    </rPh>
    <rPh sb="140" eb="143">
      <t>エキムヒ</t>
    </rPh>
    <rPh sb="144" eb="147">
      <t>ツウシンリョウ</t>
    </rPh>
    <rPh sb="152" eb="154">
      <t>ホウジン</t>
    </rPh>
    <rPh sb="154" eb="156">
      <t>シュタイ</t>
    </rPh>
    <rPh sb="157" eb="159">
      <t>バアイ</t>
    </rPh>
    <rPh sb="160" eb="162">
      <t>ホジョ</t>
    </rPh>
    <rPh sb="163" eb="165">
      <t>ナイヨウ</t>
    </rPh>
    <rPh sb="166" eb="167">
      <t>コト</t>
    </rPh>
    <phoneticPr fontId="15"/>
  </si>
  <si>
    <t>https://www.city.fujieda.shizuoka.jp/soshiki/kenkofukushi/chiikihokatsu/oshirase/18997.html</t>
  </si>
  <si>
    <t>健康福祉部地域包括ケア推進課
054-643-3225</t>
    <rPh sb="0" eb="2">
      <t>ケンコウ</t>
    </rPh>
    <rPh sb="2" eb="4">
      <t>フクシ</t>
    </rPh>
    <rPh sb="4" eb="5">
      <t>ブ</t>
    </rPh>
    <rPh sb="5" eb="7">
      <t>チイキ</t>
    </rPh>
    <rPh sb="7" eb="9">
      <t>ホウカツ</t>
    </rPh>
    <rPh sb="11" eb="13">
      <t>スイシン</t>
    </rPh>
    <rPh sb="13" eb="14">
      <t>カ</t>
    </rPh>
    <phoneticPr fontId="15"/>
  </si>
  <si>
    <t>地域支え合い出かけっＣＡＲサービス支援事業</t>
    <rPh sb="0" eb="2">
      <t>チイキ</t>
    </rPh>
    <rPh sb="2" eb="3">
      <t>ササ</t>
    </rPh>
    <rPh sb="4" eb="5">
      <t>ア</t>
    </rPh>
    <rPh sb="6" eb="7">
      <t>デ</t>
    </rPh>
    <rPh sb="17" eb="19">
      <t>シエン</t>
    </rPh>
    <rPh sb="19" eb="21">
      <t>ジギョウ</t>
    </rPh>
    <phoneticPr fontId="15"/>
  </si>
  <si>
    <t xml:space="preserve">加齢に伴い移動が困難となった高齢者の外出支援を目的として地域住民等が主体となって高齢者の移送を行う団体に対して、法人への委託により支援を行う。
【委託する支援内容】リース車両の提供・保険の加入
【委託先】藤枝市社会福祉協議会
</t>
    <rPh sb="56" eb="58">
      <t>ホウジン</t>
    </rPh>
    <rPh sb="60" eb="62">
      <t>イタク</t>
    </rPh>
    <rPh sb="68" eb="69">
      <t>オコナ</t>
    </rPh>
    <rPh sb="73" eb="75">
      <t>イタク</t>
    </rPh>
    <rPh sb="77" eb="79">
      <t>シエン</t>
    </rPh>
    <rPh sb="79" eb="81">
      <t>ナイヨウ</t>
    </rPh>
    <rPh sb="85" eb="87">
      <t>シャリョウ</t>
    </rPh>
    <rPh sb="88" eb="90">
      <t>テイキョウ</t>
    </rPh>
    <rPh sb="91" eb="93">
      <t>ホケン</t>
    </rPh>
    <rPh sb="94" eb="96">
      <t>カニュウ</t>
    </rPh>
    <rPh sb="98" eb="101">
      <t>イタクサキ</t>
    </rPh>
    <rPh sb="102" eb="105">
      <t>フジエダシ</t>
    </rPh>
    <rPh sb="105" eb="112">
      <t>シャカイフクシキョウギカイ</t>
    </rPh>
    <phoneticPr fontId="15"/>
  </si>
  <si>
    <t>https://www.city.fujieda.shizuoka.jp/soshiki/kenkofukushi/chiikihokatsu/keikaku_torikumi/23072.html</t>
  </si>
  <si>
    <t>ふじえだ足すと（アシスト号）運行事業</t>
  </si>
  <si>
    <t>サロン・居場所等の通いの場を運営する団体向けに、足の問題を抱える利用者の送迎を行う。
【活用イメージ】
団体による買い物ツアーの送迎</t>
  </si>
  <si>
    <t>https://www.city.fujieda.shizuoka.jp/soshiki/toshikensetsu/kokyokotsu/gyomu/idoshien/19185.html</t>
  </si>
  <si>
    <t>都市建設部地域交通課、054-631-4169</t>
    <rPh sb="0" eb="5">
      <t>トシケンセツブ</t>
    </rPh>
    <rPh sb="5" eb="7">
      <t>チイキ</t>
    </rPh>
    <rPh sb="7" eb="10">
      <t>コウツウカ</t>
    </rPh>
    <phoneticPr fontId="14"/>
  </si>
  <si>
    <t>自家用有償旅客運送事業支援事業</t>
  </si>
  <si>
    <t>買い物・通院等の住民主体の移動支援事業のうち、自家用有償旅客運送による取組の支援を行う。移動支援の取組の伴走支援・補助金による運営支援。</t>
  </si>
  <si>
    <t>https://www.city.fujieda.shizuoka.jp/soshiki/toshikensetsu/kokyokotsu/gyomu/idoshien/21296.html</t>
  </si>
  <si>
    <t>御殿場市</t>
    <rPh sb="0" eb="4">
      <t>ゴテンバシ</t>
    </rPh>
    <phoneticPr fontId="15"/>
  </si>
  <si>
    <t>タクシー及びバス利用料金助成事業</t>
    <rPh sb="4" eb="5">
      <t>オヨ</t>
    </rPh>
    <rPh sb="8" eb="10">
      <t>リヨウ</t>
    </rPh>
    <rPh sb="10" eb="12">
      <t>リョウキン</t>
    </rPh>
    <rPh sb="12" eb="14">
      <t>ジョセイ</t>
    </rPh>
    <rPh sb="14" eb="16">
      <t>ジギョウ</t>
    </rPh>
    <phoneticPr fontId="15"/>
  </si>
  <si>
    <t>買物弱者の支援と位置付けた事業ではないが、市の高齢者福祉サービスの一つとして実施。
※対象者：70歳以上で市税の滞納がなく、同一世帯内に自動車を保有し、運転免許証の交付を受けている人がいない人</t>
  </si>
  <si>
    <t>長寿福祉課
0550-83-1463</t>
  </si>
  <si>
    <t>袋井市</t>
    <rPh sb="0" eb="3">
      <t>フクロイシ</t>
    </rPh>
    <phoneticPr fontId="48"/>
  </si>
  <si>
    <t>予約型乗合タクシー（デマンドタクシー）運行事業</t>
  </si>
  <si>
    <t>買物弱者の支援と位置付けた事業ではないが、民間路線バスの廃止等に伴い、公共交通の利用に不便な地域に対する移動支援策として、市の委託事業でデマンドタクシーの運行を行っている。</t>
  </si>
  <si>
    <t>https://www.city.fukuroi.shizuoka.jp/soshiki/2/2/bus/1473923492503.html</t>
  </si>
  <si>
    <t>協働まちづくり課
0538-44-3125</t>
  </si>
  <si>
    <t>地域協働運行バス運行事業</t>
    <rPh sb="0" eb="2">
      <t>チイキ</t>
    </rPh>
    <rPh sb="2" eb="4">
      <t>キョウドウ</t>
    </rPh>
    <rPh sb="4" eb="6">
      <t>ウンコウ</t>
    </rPh>
    <rPh sb="8" eb="10">
      <t>ウンコウ</t>
    </rPh>
    <rPh sb="10" eb="12">
      <t>ジギョウ</t>
    </rPh>
    <phoneticPr fontId="48"/>
  </si>
  <si>
    <t>公共交通の利用に不便な地域における住民の移動支援策として、市の委託事業により、地域住民によって組織する運行委員会が無料送迎バスの運行を行っている。</t>
    <rPh sb="0" eb="2">
      <t>コウキョウ</t>
    </rPh>
    <rPh sb="2" eb="4">
      <t>コウツウ</t>
    </rPh>
    <rPh sb="5" eb="7">
      <t>リヨウ</t>
    </rPh>
    <rPh sb="8" eb="10">
      <t>フベン</t>
    </rPh>
    <rPh sb="11" eb="13">
      <t>チイキ</t>
    </rPh>
    <rPh sb="17" eb="19">
      <t>ジュウミン</t>
    </rPh>
    <rPh sb="20" eb="22">
      <t>イドウ</t>
    </rPh>
    <rPh sb="22" eb="24">
      <t>シエン</t>
    </rPh>
    <rPh sb="24" eb="25">
      <t>サク</t>
    </rPh>
    <rPh sb="39" eb="41">
      <t>チイキ</t>
    </rPh>
    <rPh sb="41" eb="43">
      <t>ジュウミン</t>
    </rPh>
    <rPh sb="47" eb="49">
      <t>ソシキ</t>
    </rPh>
    <rPh sb="51" eb="53">
      <t>ウンコウ</t>
    </rPh>
    <rPh sb="53" eb="56">
      <t>イインカイ</t>
    </rPh>
    <rPh sb="57" eb="59">
      <t>ムリョウ</t>
    </rPh>
    <rPh sb="59" eb="61">
      <t>ソウゲイ</t>
    </rPh>
    <rPh sb="64" eb="66">
      <t>ウンコウ</t>
    </rPh>
    <rPh sb="67" eb="68">
      <t>オコナ</t>
    </rPh>
    <phoneticPr fontId="48"/>
  </si>
  <si>
    <t>地域住民で組織する運行委員会</t>
    <rPh sb="0" eb="2">
      <t>チイキ</t>
    </rPh>
    <rPh sb="2" eb="4">
      <t>ジュウミン</t>
    </rPh>
    <rPh sb="5" eb="7">
      <t>ソシキ</t>
    </rPh>
    <rPh sb="9" eb="11">
      <t>ウンコウ</t>
    </rPh>
    <rPh sb="11" eb="14">
      <t>イインカイ</t>
    </rPh>
    <phoneticPr fontId="48"/>
  </si>
  <si>
    <t>https://www.city.fukuroi.shizuoka.jp/soshiki/2/2/bus/1422535023346.html</t>
  </si>
  <si>
    <t>袋井市</t>
    <rPh sb="0" eb="3">
      <t>フクロイシ</t>
    </rPh>
    <phoneticPr fontId="14"/>
  </si>
  <si>
    <t>重度障害者タクシー料金助成事業</t>
  </si>
  <si>
    <t>日常生活の利便及び経済的負担の軽減を図るため、重度の障がいのある方に交通費の一部としてタクシー料金を助成する。
対象：身体障害者手帳１・２級、療育手帳A、精神障害者保健福祉手帳１・２級を取得し、自動車税・軽自動車税の減免を受けていない在宅の方。
助成内容：１人につき１ヶ月2,400円、年間最大28,800円（＠最大600円×48枚　助成券を交付）</t>
  </si>
  <si>
    <t>https://www.city.fukuroi.shizuoka.jp/soshiki/12/3/josei/1422533281069.html</t>
  </si>
  <si>
    <t>しあわせ推進課
0538-44-3114</t>
  </si>
  <si>
    <t>身体障害者等移動支援事業</t>
  </si>
  <si>
    <t>移動が困難な重度障害者（児）の社会参加を促進し、生活圏の拡大や、社会福祉の増進を目的として、移動の支援を行う。
対象：袋井市内に住所を有し、歩行が困難で身体障害者手帳又は療育手帳所持者かつ家族の送迎が困難な方。
利用範囲：心身障害者（児）の各種行事への参加や通院、各種集会への利用など。</t>
  </si>
  <si>
    <t>袋井市社会福祉協議会</t>
  </si>
  <si>
    <t>https://www.fukuroi-shakyo.or.jp/pages/33/</t>
  </si>
  <si>
    <t>ファミリー・サポート・センター事業（介護部門）</t>
    <rPh sb="15" eb="17">
      <t>ジギョウ</t>
    </rPh>
    <rPh sb="18" eb="20">
      <t>カイゴ</t>
    </rPh>
    <rPh sb="20" eb="22">
      <t>ブモン</t>
    </rPh>
    <phoneticPr fontId="14"/>
  </si>
  <si>
    <t>買い物、通院など外出時の付き添い</t>
  </si>
  <si>
    <t>高齢者が地域で安心して暮らせる環境づくりとして、援助を行う協力会員と援助を受けたい依頼会員の組織化を図り、相互に援助する活動を行う事業を行う。
（援助内容）
・買い物、通院など外出時の付き添い
・家事援助等</t>
  </si>
  <si>
    <t>https://www.city.fukuroi.shizuoka.jp/soshiki/25/2/kosodate_shisetsu/1422533376054.html</t>
  </si>
  <si>
    <t>健康長寿課
（0538-84-7534）</t>
    <rPh sb="0" eb="2">
      <t>ケンコウ</t>
    </rPh>
    <rPh sb="2" eb="4">
      <t>チョウジュ</t>
    </rPh>
    <rPh sb="4" eb="5">
      <t>カ</t>
    </rPh>
    <phoneticPr fontId="14"/>
  </si>
  <si>
    <t>高齢者等配食サービス事業</t>
    <rPh sb="0" eb="3">
      <t>コウレイシャ</t>
    </rPh>
    <rPh sb="3" eb="4">
      <t>トウ</t>
    </rPh>
    <rPh sb="4" eb="6">
      <t>ハイショク</t>
    </rPh>
    <rPh sb="10" eb="12">
      <t>ジギョウ</t>
    </rPh>
    <phoneticPr fontId="14"/>
  </si>
  <si>
    <t>直接的に買い物支援として位置付けたものでは無いが、買い物や食事の調理が困難な高齢者等に対し、食事の配達と安否確認を行う。
市負担額：１食290円</t>
  </si>
  <si>
    <t>https://www.city.fukuroi.shizuoka.jp/soshiki/10/1003/josei/1422533212751.html</t>
  </si>
  <si>
    <t>下田市</t>
    <rPh sb="0" eb="3">
      <t>シモダシ</t>
    </rPh>
    <phoneticPr fontId="14"/>
  </si>
  <si>
    <t>高齢者等配食サービス事業</t>
    <rPh sb="0" eb="3">
      <t>コウレイシャ</t>
    </rPh>
    <rPh sb="3" eb="4">
      <t>ナド</t>
    </rPh>
    <rPh sb="4" eb="6">
      <t>ハイショク</t>
    </rPh>
    <rPh sb="10" eb="12">
      <t>ジギョウ</t>
    </rPh>
    <phoneticPr fontId="15"/>
  </si>
  <si>
    <t>利用者は500円で利用でき、弁当業者には800円支払われる。
(弁当業者へ300円補助）×500食×12月=1,800,000円　
社協への事務費=600,000円</t>
  </si>
  <si>
    <t>https://www.city.shimoda.shizuoka.jp/category/040100koureisya/148521.html#2</t>
  </si>
  <si>
    <t>福祉事務所
0558-22-2216</t>
  </si>
  <si>
    <t>重度心身障害者タクシー利用料金助成事業</t>
    <rPh sb="0" eb="2">
      <t>ジュウド</t>
    </rPh>
    <rPh sb="2" eb="4">
      <t>シンシン</t>
    </rPh>
    <rPh sb="4" eb="7">
      <t>ショウガイシャ</t>
    </rPh>
    <rPh sb="11" eb="13">
      <t>リヨウ</t>
    </rPh>
    <rPh sb="13" eb="15">
      <t>リョウキン</t>
    </rPh>
    <rPh sb="15" eb="17">
      <t>ジョセイ</t>
    </rPh>
    <rPh sb="17" eb="19">
      <t>ジギョウ</t>
    </rPh>
    <phoneticPr fontId="15"/>
  </si>
  <si>
    <t>身体障害者手帳１級、２級及び療育手帳A、精神障害者保健福祉手帳１級、２級を所持する者に対し、タクシー初乗り運賃相当額の利用券24枚を交付する。</t>
    <rPh sb="0" eb="2">
      <t>シンタイ</t>
    </rPh>
    <rPh sb="2" eb="5">
      <t>ショウガイシャ</t>
    </rPh>
    <rPh sb="5" eb="7">
      <t>テチョウ</t>
    </rPh>
    <rPh sb="8" eb="9">
      <t>キュウ</t>
    </rPh>
    <rPh sb="11" eb="12">
      <t>キュウ</t>
    </rPh>
    <rPh sb="12" eb="13">
      <t>オヨ</t>
    </rPh>
    <rPh sb="14" eb="16">
      <t>リョウイク</t>
    </rPh>
    <rPh sb="16" eb="18">
      <t>テチョウ</t>
    </rPh>
    <rPh sb="20" eb="22">
      <t>セイシン</t>
    </rPh>
    <rPh sb="22" eb="25">
      <t>ショウガイシャ</t>
    </rPh>
    <rPh sb="25" eb="27">
      <t>ホケン</t>
    </rPh>
    <rPh sb="27" eb="29">
      <t>フクシ</t>
    </rPh>
    <rPh sb="29" eb="31">
      <t>テチョウ</t>
    </rPh>
    <rPh sb="32" eb="33">
      <t>キュウ</t>
    </rPh>
    <rPh sb="35" eb="36">
      <t>キュウ</t>
    </rPh>
    <rPh sb="37" eb="39">
      <t>ショジ</t>
    </rPh>
    <rPh sb="41" eb="42">
      <t>モノ</t>
    </rPh>
    <rPh sb="43" eb="44">
      <t>タイ</t>
    </rPh>
    <rPh sb="50" eb="51">
      <t>ハツ</t>
    </rPh>
    <rPh sb="51" eb="52">
      <t>ノ</t>
    </rPh>
    <rPh sb="53" eb="55">
      <t>ウンチン</t>
    </rPh>
    <rPh sb="55" eb="57">
      <t>ソウトウ</t>
    </rPh>
    <rPh sb="57" eb="58">
      <t>ガク</t>
    </rPh>
    <rPh sb="59" eb="61">
      <t>リヨウ</t>
    </rPh>
    <rPh sb="61" eb="62">
      <t>ケン</t>
    </rPh>
    <rPh sb="64" eb="65">
      <t>マイ</t>
    </rPh>
    <rPh sb="66" eb="68">
      <t>コウフ</t>
    </rPh>
    <phoneticPr fontId="15"/>
  </si>
  <si>
    <t>https://www.city.shimoda.shizuoka.jp/category/040400syougaisya_fukushi/142197.html</t>
  </si>
  <si>
    <t>裾野市</t>
    <rPh sb="0" eb="3">
      <t>スソノシ</t>
    </rPh>
    <phoneticPr fontId="48"/>
  </si>
  <si>
    <t>軽度生活援助事業</t>
    <rPh sb="0" eb="2">
      <t>ケイド</t>
    </rPh>
    <rPh sb="2" eb="4">
      <t>セイカツ</t>
    </rPh>
    <rPh sb="4" eb="6">
      <t>エンジョ</t>
    </rPh>
    <rPh sb="6" eb="8">
      <t>ジギョウ</t>
    </rPh>
    <phoneticPr fontId="48"/>
  </si>
  <si>
    <t>買物弱者の支援と位置付けた事業ではないが、要支援、要介護認定を受けていない高齢者世帯において、食事・食材の確保（宅配の手配、食材の買い物の代行）、住居周りの清掃等の援助を実施。自己負担は費用の１割及び派遣者の交通費。</t>
    <rPh sb="0" eb="2">
      <t>カイモノ</t>
    </rPh>
    <rPh sb="2" eb="4">
      <t>ジャクシャ</t>
    </rPh>
    <rPh sb="5" eb="7">
      <t>シエン</t>
    </rPh>
    <rPh sb="8" eb="10">
      <t>イチ</t>
    </rPh>
    <rPh sb="10" eb="11">
      <t>ヅ</t>
    </rPh>
    <rPh sb="13" eb="15">
      <t>ジギョウ</t>
    </rPh>
    <rPh sb="21" eb="24">
      <t>ヨウシエン</t>
    </rPh>
    <rPh sb="25" eb="26">
      <t>ヨウ</t>
    </rPh>
    <rPh sb="26" eb="28">
      <t>カイゴ</t>
    </rPh>
    <rPh sb="28" eb="30">
      <t>ニンテイ</t>
    </rPh>
    <rPh sb="31" eb="32">
      <t>ウ</t>
    </rPh>
    <rPh sb="37" eb="40">
      <t>コウレイシャ</t>
    </rPh>
    <rPh sb="40" eb="42">
      <t>セタイ</t>
    </rPh>
    <rPh sb="47" eb="49">
      <t>ショクジ</t>
    </rPh>
    <rPh sb="50" eb="52">
      <t>ショクザイ</t>
    </rPh>
    <rPh sb="53" eb="55">
      <t>カクホ</t>
    </rPh>
    <rPh sb="56" eb="58">
      <t>タクハイ</t>
    </rPh>
    <rPh sb="59" eb="61">
      <t>テハイ</t>
    </rPh>
    <rPh sb="62" eb="64">
      <t>ショクザイ</t>
    </rPh>
    <rPh sb="65" eb="66">
      <t>カ</t>
    </rPh>
    <rPh sb="67" eb="68">
      <t>モノ</t>
    </rPh>
    <rPh sb="69" eb="71">
      <t>ダイコウ</t>
    </rPh>
    <rPh sb="73" eb="75">
      <t>ジュウキョ</t>
    </rPh>
    <rPh sb="75" eb="76">
      <t>マワ</t>
    </rPh>
    <rPh sb="78" eb="80">
      <t>セイソウ</t>
    </rPh>
    <rPh sb="80" eb="81">
      <t>トウ</t>
    </rPh>
    <rPh sb="82" eb="84">
      <t>エンジョ</t>
    </rPh>
    <rPh sb="85" eb="87">
      <t>ジッシ</t>
    </rPh>
    <rPh sb="88" eb="90">
      <t>ジコ</t>
    </rPh>
    <rPh sb="90" eb="92">
      <t>フタン</t>
    </rPh>
    <rPh sb="93" eb="95">
      <t>ヒヨウ</t>
    </rPh>
    <rPh sb="97" eb="98">
      <t>ワリ</t>
    </rPh>
    <rPh sb="98" eb="99">
      <t>オヨ</t>
    </rPh>
    <rPh sb="100" eb="102">
      <t>ハケン</t>
    </rPh>
    <rPh sb="102" eb="103">
      <t>シャ</t>
    </rPh>
    <rPh sb="104" eb="107">
      <t>コウツウヒ</t>
    </rPh>
    <phoneticPr fontId="48"/>
  </si>
  <si>
    <t>http://www.city.susono.shizuoka.jp/soshiki/5/6/4/1595.html</t>
  </si>
  <si>
    <t>健康福祉部総合福祉課
055-995-1819</t>
    <rPh sb="0" eb="2">
      <t>ケンコウ</t>
    </rPh>
    <rPh sb="2" eb="4">
      <t>フクシ</t>
    </rPh>
    <rPh sb="4" eb="5">
      <t>ブ</t>
    </rPh>
    <rPh sb="5" eb="7">
      <t>ソウゴウ</t>
    </rPh>
    <rPh sb="7" eb="9">
      <t>フクシ</t>
    </rPh>
    <rPh sb="9" eb="10">
      <t>カ</t>
    </rPh>
    <phoneticPr fontId="48"/>
  </si>
  <si>
    <t>重度心身障害者タクシー助成事業</t>
    <rPh sb="5" eb="6">
      <t>ガイ</t>
    </rPh>
    <phoneticPr fontId="48"/>
  </si>
  <si>
    <t>在宅の重度心身障害者に対し、タクシー利用料金の一部を助成することで、生活圏の拡大や積極的な社会参加を援助するもので、買物弱者といえる障がいをもつ方の買い物の支援にもつながっていく。</t>
    <rPh sb="0" eb="2">
      <t>ザイタク</t>
    </rPh>
    <rPh sb="3" eb="10">
      <t>ジュウドシンシンショウガイシャ</t>
    </rPh>
    <rPh sb="11" eb="12">
      <t>タイ</t>
    </rPh>
    <rPh sb="18" eb="20">
      <t>リヨウ</t>
    </rPh>
    <rPh sb="20" eb="22">
      <t>リョウキン</t>
    </rPh>
    <rPh sb="23" eb="25">
      <t>イチブ</t>
    </rPh>
    <rPh sb="26" eb="28">
      <t>ジョセイ</t>
    </rPh>
    <rPh sb="34" eb="37">
      <t>セイカツケン</t>
    </rPh>
    <rPh sb="38" eb="40">
      <t>カクダイ</t>
    </rPh>
    <rPh sb="41" eb="44">
      <t>セッキョクテキ</t>
    </rPh>
    <rPh sb="45" eb="47">
      <t>シャカイ</t>
    </rPh>
    <rPh sb="47" eb="49">
      <t>サンカ</t>
    </rPh>
    <rPh sb="50" eb="52">
      <t>エンジョ</t>
    </rPh>
    <rPh sb="58" eb="60">
      <t>カイモノ</t>
    </rPh>
    <rPh sb="60" eb="62">
      <t>ジャクシャ</t>
    </rPh>
    <rPh sb="66" eb="67">
      <t>ショウ</t>
    </rPh>
    <rPh sb="72" eb="73">
      <t>カタ</t>
    </rPh>
    <rPh sb="74" eb="75">
      <t>カ</t>
    </rPh>
    <rPh sb="76" eb="77">
      <t>モノ</t>
    </rPh>
    <rPh sb="78" eb="80">
      <t>シエン</t>
    </rPh>
    <phoneticPr fontId="48"/>
  </si>
  <si>
    <t>自治体</t>
    <rPh sb="0" eb="3">
      <t>ジチタイ</t>
    </rPh>
    <phoneticPr fontId="48"/>
  </si>
  <si>
    <t>健康福祉部総合福祉課
055-995-1820</t>
    <rPh sb="0" eb="2">
      <t>ケンコウ</t>
    </rPh>
    <rPh sb="2" eb="4">
      <t>フクシ</t>
    </rPh>
    <rPh sb="4" eb="5">
      <t>ブ</t>
    </rPh>
    <rPh sb="5" eb="7">
      <t>ソウゴウ</t>
    </rPh>
    <rPh sb="7" eb="9">
      <t>フクシ</t>
    </rPh>
    <rPh sb="9" eb="10">
      <t>カ</t>
    </rPh>
    <phoneticPr fontId="48"/>
  </si>
  <si>
    <t>高齢者バス・タクシー利用助成</t>
  </si>
  <si>
    <t>買物弱者の支援と位置付けた事業ではないが、高齢者の生活圏の拡大を目的の１つとして、70歳以上の市民を対象に、バス・タクシー利用助成券を交付。</t>
  </si>
  <si>
    <t>バス・タクシー事業者</t>
    <rPh sb="7" eb="10">
      <t>ジギョウシャ</t>
    </rPh>
    <phoneticPr fontId="48"/>
  </si>
  <si>
    <t>https://www.city.susono.shizuoka.jp/soshiki/6/1/5_1/1599.html</t>
  </si>
  <si>
    <t>建設部都市計画課
055-995-1829</t>
    <rPh sb="0" eb="3">
      <t>ケンセツブ</t>
    </rPh>
    <rPh sb="3" eb="8">
      <t>トシケイカクカ</t>
    </rPh>
    <phoneticPr fontId="48"/>
  </si>
  <si>
    <t>伊豆市</t>
    <rPh sb="0" eb="3">
      <t>イズシ</t>
    </rPh>
    <phoneticPr fontId="14"/>
  </si>
  <si>
    <t>高齢者路線バス割引乗車証（いきいきパス）購入費補助事業</t>
  </si>
  <si>
    <t>https://www.city.izu.shizuoka.jp/soshiki/1021/5/3939.html</t>
  </si>
  <si>
    <t>地域づくり課
0558-74-3066</t>
  </si>
  <si>
    <t>福祉タクシー等利用料金助成事業</t>
    <rPh sb="0" eb="2">
      <t>フクシ</t>
    </rPh>
    <rPh sb="6" eb="7">
      <t>トウ</t>
    </rPh>
    <rPh sb="7" eb="11">
      <t>リヨウリョウキン</t>
    </rPh>
    <rPh sb="11" eb="13">
      <t>ジョセイ</t>
    </rPh>
    <rPh sb="13" eb="15">
      <t>ジギョウ</t>
    </rPh>
    <phoneticPr fontId="14"/>
  </si>
  <si>
    <t>満80歳以上の在宅で生活している方（病院、施設等へ入所している方は除く）を対象にタクシー（福祉タクシーを含む）・バス・鉄道の利用料金12,000円分（100円券×120枚）を助成する。</t>
  </si>
  <si>
    <t>https://www.city.izu.shizuoka.jp/soshiki/1008/5/4348.html</t>
  </si>
  <si>
    <t>健康長寿課
0558-79-9860</t>
    <rPh sb="0" eb="2">
      <t>ケンコウ</t>
    </rPh>
    <rPh sb="2" eb="5">
      <t>チョウジュカ</t>
    </rPh>
    <phoneticPr fontId="14"/>
  </si>
  <si>
    <t>重度心身障害タクシー等利用助成事業</t>
  </si>
  <si>
    <t>身体障害者手帳・療育手帳・精神障害者保健福祉手帳を交付された方は、障がいの程度・家庭の状況により、公共交通機関利用料金の割引・減免を行う。</t>
  </si>
  <si>
    <t>https://www.city.izu.shizuoka.jp/soshiki/1014/1/2/594.html</t>
  </si>
  <si>
    <t>社会福祉課
0558-72-9863</t>
    <rPh sb="0" eb="2">
      <t>シャカイ</t>
    </rPh>
    <rPh sb="2" eb="5">
      <t>フクシカ</t>
    </rPh>
    <phoneticPr fontId="14"/>
  </si>
  <si>
    <t>御前崎市</t>
    <rPh sb="0" eb="4">
      <t>オマエザキシ</t>
    </rPh>
    <phoneticPr fontId="14"/>
  </si>
  <si>
    <t>福祉タクシー利用料金助成事業</t>
    <rPh sb="6" eb="8">
      <t>リヨウ</t>
    </rPh>
    <rPh sb="8" eb="10">
      <t>リョウキン</t>
    </rPh>
    <rPh sb="12" eb="14">
      <t>ジギョウ</t>
    </rPh>
    <phoneticPr fontId="14"/>
  </si>
  <si>
    <t>買物弱者の支援と位置付けた事業ではないが、在宅の高齢者等の社会参加の促進を図り、福祉の増進に寄与することを目的として、タクシー利用料金の一部を助成している。</t>
  </si>
  <si>
    <t>https://www.city.omaezaki.shizuoka.jp/soshiki/fukushi/fukushi/fukushijigyo/taxi.html</t>
  </si>
  <si>
    <t>福祉課
0537-85-1121</t>
  </si>
  <si>
    <t>菊川市</t>
    <rPh sb="0" eb="2">
      <t>キクガワ</t>
    </rPh>
    <rPh sb="2" eb="3">
      <t>シ</t>
    </rPh>
    <phoneticPr fontId="14"/>
  </si>
  <si>
    <t>重度心身障害者タクシー利用助成事業</t>
    <rPh sb="0" eb="2">
      <t>ジュウド</t>
    </rPh>
    <rPh sb="2" eb="4">
      <t>シンシン</t>
    </rPh>
    <rPh sb="4" eb="7">
      <t>ショウガイシャ</t>
    </rPh>
    <rPh sb="11" eb="13">
      <t>リヨウ</t>
    </rPh>
    <rPh sb="13" eb="15">
      <t>ジョセイ</t>
    </rPh>
    <rPh sb="15" eb="17">
      <t>ジギョウ</t>
    </rPh>
    <phoneticPr fontId="14"/>
  </si>
  <si>
    <t>市内に住所を有する重度の心身障がい等のある人に対し、社会参加などの活動の促進を図れるよう、タクシー利用料金の一部を助成する。タクシー券の交付（年間上限枚数：48枚）
【助成額】初乗り料金（お迎え料金含む）</t>
  </si>
  <si>
    <t>タクシー会社</t>
    <rPh sb="4" eb="6">
      <t>カイシャ</t>
    </rPh>
    <phoneticPr fontId="14"/>
  </si>
  <si>
    <t>福祉課　障害者福祉係（0537-37-1252）</t>
    <rPh sb="0" eb="3">
      <t>フクシカ</t>
    </rPh>
    <rPh sb="4" eb="7">
      <t>ショウガイシャ</t>
    </rPh>
    <rPh sb="7" eb="9">
      <t>フクシ</t>
    </rPh>
    <rPh sb="9" eb="10">
      <t>カカリ</t>
    </rPh>
    <phoneticPr fontId="14"/>
  </si>
  <si>
    <t>配食サービス事業</t>
    <rPh sb="0" eb="2">
      <t>ハイショク</t>
    </rPh>
    <rPh sb="6" eb="8">
      <t>ジギョウ</t>
    </rPh>
    <phoneticPr fontId="14"/>
  </si>
  <si>
    <t>直接的な買い物支援事業ではないが、買い物や食事の調理が困難な高齢者（65歳以上の単身者または65歳以上のみの者で構成される世帯の者）に対し食事を配達することにより、高齢者の食生活の改善と健康増進を図る。該当者は平日（祝日を含む）・週３回まで利用可能。
【備考】現在3社に委託している。</t>
  </si>
  <si>
    <t>配食サービス提供事業者</t>
    <rPh sb="0" eb="2">
      <t>ハイショク</t>
    </rPh>
    <rPh sb="6" eb="8">
      <t>テイキョウ</t>
    </rPh>
    <rPh sb="8" eb="11">
      <t>ジギョウシャ</t>
    </rPh>
    <phoneticPr fontId="14"/>
  </si>
  <si>
    <t>長寿介護課　高齢者福祉係（0537-37-1254）</t>
    <rPh sb="0" eb="2">
      <t>チョウジュ</t>
    </rPh>
    <rPh sb="2" eb="4">
      <t>カイゴ</t>
    </rPh>
    <rPh sb="4" eb="5">
      <t>カ</t>
    </rPh>
    <rPh sb="6" eb="9">
      <t>コウレイシャ</t>
    </rPh>
    <rPh sb="9" eb="11">
      <t>フクシ</t>
    </rPh>
    <rPh sb="11" eb="12">
      <t>カカリ</t>
    </rPh>
    <phoneticPr fontId="14"/>
  </si>
  <si>
    <t>公共交通空白地域において、市民等の交通手段の確保等を目的としてデマンドバスを2路線運行している。</t>
    <rPh sb="39" eb="41">
      <t>ロセン</t>
    </rPh>
    <phoneticPr fontId="48"/>
  </si>
  <si>
    <t>菊川タクシー有限会社</t>
    <rPh sb="0" eb="2">
      <t>キクガワ</t>
    </rPh>
    <rPh sb="6" eb="10">
      <t>ユウゲンガイシャ</t>
    </rPh>
    <phoneticPr fontId="48"/>
  </si>
  <si>
    <t>https://www.city.kikugawa.shizuoka.jp/chiikishien/communitybus.html</t>
  </si>
  <si>
    <t>地域支援課　自治振興係（0537-35-0925）</t>
    <rPh sb="0" eb="2">
      <t>チイキ</t>
    </rPh>
    <rPh sb="2" eb="4">
      <t>シエン</t>
    </rPh>
    <rPh sb="4" eb="5">
      <t>カ</t>
    </rPh>
    <rPh sb="6" eb="8">
      <t>ジチ</t>
    </rPh>
    <rPh sb="8" eb="10">
      <t>シンコウ</t>
    </rPh>
    <rPh sb="10" eb="11">
      <t>カカリ</t>
    </rPh>
    <phoneticPr fontId="14"/>
  </si>
  <si>
    <t>伊豆の国市</t>
    <rPh sb="0" eb="2">
      <t>イズ</t>
    </rPh>
    <rPh sb="3" eb="5">
      <t>クニシ</t>
    </rPh>
    <phoneticPr fontId="14"/>
  </si>
  <si>
    <t>在宅高齢者外出支援事業</t>
  </si>
  <si>
    <t>4月1日に75歳以上の高齢者に対し、申請に基づき、タクシー・バス・鉄道利用券10,000円分(100円×100枚)を助成する。</t>
    <rPh sb="1" eb="2">
      <t>ガツ</t>
    </rPh>
    <rPh sb="3" eb="4">
      <t>ニチ</t>
    </rPh>
    <rPh sb="33" eb="35">
      <t>テツドウ</t>
    </rPh>
    <rPh sb="35" eb="38">
      <t>リヨウケン</t>
    </rPh>
    <rPh sb="44" eb="45">
      <t>エン</t>
    </rPh>
    <rPh sb="45" eb="46">
      <t>ブン</t>
    </rPh>
    <phoneticPr fontId="15"/>
  </si>
  <si>
    <t>長寿介護課
0558-76-8011</t>
    <rPh sb="0" eb="5">
      <t>チョウジュカイゴカ</t>
    </rPh>
    <phoneticPr fontId="14"/>
  </si>
  <si>
    <t>運転免許証自主返納事業</t>
    <rPh sb="0" eb="5">
      <t>ウンテンメンキョショウ</t>
    </rPh>
    <rPh sb="5" eb="11">
      <t>ジシュヘンノウジギョウ</t>
    </rPh>
    <phoneticPr fontId="15"/>
  </si>
  <si>
    <t>運転免許証を自主返納した方について、返納後半年以内の申請者に対し、タクシー・バス・鉄道利用券10,000円分(100円×100枚)を助成する。</t>
    <rPh sb="0" eb="5">
      <t>ウンテンメンキョショウ</t>
    </rPh>
    <rPh sb="6" eb="8">
      <t>ジシュ</t>
    </rPh>
    <rPh sb="8" eb="10">
      <t>ヘンノウ</t>
    </rPh>
    <rPh sb="12" eb="13">
      <t>カタ</t>
    </rPh>
    <rPh sb="18" eb="20">
      <t>ヘンノウ</t>
    </rPh>
    <rPh sb="20" eb="21">
      <t>ゴ</t>
    </rPh>
    <rPh sb="21" eb="23">
      <t>ハントシ</t>
    </rPh>
    <rPh sb="23" eb="25">
      <t>イナイ</t>
    </rPh>
    <rPh sb="28" eb="29">
      <t>シャ</t>
    </rPh>
    <rPh sb="30" eb="31">
      <t>タイ</t>
    </rPh>
    <phoneticPr fontId="14"/>
  </si>
  <si>
    <t>伊豆の国市</t>
  </si>
  <si>
    <t>心身障害者（児）タクシー等利用助成事業</t>
  </si>
  <si>
    <t>4月1日現在、身体障害者手帳1級・2級、療育手帳A、
精神障害者保健福祉手帳1級・2級を所持する者に対し、申請に基づき、タクシー・バス・鉄道共通の利用券14,000円分（100円×140枚）もしくは自動車燃料給油券14,000円分（1000円×14枚）を助成する。</t>
  </si>
  <si>
    <t>障がい福祉課
0558-76-8007</t>
  </si>
  <si>
    <t>予約型乗合タクシー運行事業</t>
    <rPh sb="0" eb="5">
      <t>ヨヤクガタノリアイ</t>
    </rPh>
    <rPh sb="9" eb="13">
      <t>ウンコウジギョウ</t>
    </rPh>
    <phoneticPr fontId="14"/>
  </si>
  <si>
    <t>公共交通の利用に不便を感じている地域に対する移動支援策として、市の委託事業で市内２地区でデマンド型交通を運行している。</t>
    <rPh sb="0" eb="4">
      <t>コウキョウコウツウ</t>
    </rPh>
    <rPh sb="5" eb="7">
      <t>リヨウ</t>
    </rPh>
    <rPh sb="8" eb="10">
      <t>フベン</t>
    </rPh>
    <rPh sb="11" eb="12">
      <t>カン</t>
    </rPh>
    <rPh sb="16" eb="18">
      <t>チイキ</t>
    </rPh>
    <rPh sb="19" eb="20">
      <t>タイ</t>
    </rPh>
    <rPh sb="22" eb="27">
      <t>イドウシエンサク</t>
    </rPh>
    <rPh sb="31" eb="32">
      <t>シ</t>
    </rPh>
    <rPh sb="33" eb="37">
      <t>イタクジギョウ</t>
    </rPh>
    <rPh sb="38" eb="40">
      <t>シナイ</t>
    </rPh>
    <rPh sb="41" eb="43">
      <t>チク</t>
    </rPh>
    <rPh sb="48" eb="51">
      <t>ガタコウツウ</t>
    </rPh>
    <rPh sb="52" eb="54">
      <t>ウンコウ</t>
    </rPh>
    <phoneticPr fontId="14"/>
  </si>
  <si>
    <t>伊豆箱根交通㈱</t>
    <rPh sb="0" eb="7">
      <t>イズハコネコウツウカブ</t>
    </rPh>
    <phoneticPr fontId="14"/>
  </si>
  <si>
    <t>伊豆の国市／予約型乗合タクシー「星の花号」「立花Go!」の取り組み (city.izunokuni.shizuoka.jp)</t>
  </si>
  <si>
    <t>協働まちづくり課
055-948-1412</t>
    <rPh sb="0" eb="2">
      <t>キョウドウ</t>
    </rPh>
    <rPh sb="7" eb="8">
      <t>カ</t>
    </rPh>
    <phoneticPr fontId="14"/>
  </si>
  <si>
    <t>牧之原市</t>
    <rPh sb="0" eb="4">
      <t>マキノハラシ</t>
    </rPh>
    <phoneticPr fontId="14"/>
  </si>
  <si>
    <t>牧之原市創業支援事業補助金</t>
    <rPh sb="0" eb="10">
      <t>マキノハラシソウギョウシエンジギョウ</t>
    </rPh>
    <rPh sb="10" eb="13">
      <t>ホジョキン</t>
    </rPh>
    <phoneticPr fontId="14"/>
  </si>
  <si>
    <t>牧之原市内で新規に事業を始める者に対して、創業に掛かった経費の2/3以内上限50万円の補助を実施する。
ただし市内の空店舗を活用して事業を行う場合には上限額70万円になる。</t>
    <rPh sb="0" eb="5">
      <t>マキノハラシナイ</t>
    </rPh>
    <rPh sb="6" eb="8">
      <t>シンキ</t>
    </rPh>
    <rPh sb="9" eb="11">
      <t>ジギョウ</t>
    </rPh>
    <rPh sb="12" eb="13">
      <t>ハジ</t>
    </rPh>
    <rPh sb="15" eb="16">
      <t>モノ</t>
    </rPh>
    <rPh sb="17" eb="18">
      <t>タイ</t>
    </rPh>
    <rPh sb="21" eb="23">
      <t>ソウギョウ</t>
    </rPh>
    <rPh sb="24" eb="25">
      <t>カ</t>
    </rPh>
    <rPh sb="28" eb="30">
      <t>ケイヒ</t>
    </rPh>
    <rPh sb="34" eb="36">
      <t>イナイ</t>
    </rPh>
    <rPh sb="36" eb="38">
      <t>ジョウゲン</t>
    </rPh>
    <rPh sb="40" eb="42">
      <t>マンエン</t>
    </rPh>
    <rPh sb="43" eb="45">
      <t>ホジョ</t>
    </rPh>
    <rPh sb="46" eb="48">
      <t>ジッシ</t>
    </rPh>
    <rPh sb="55" eb="57">
      <t>シナイ</t>
    </rPh>
    <rPh sb="58" eb="61">
      <t>アキテンポ</t>
    </rPh>
    <rPh sb="62" eb="64">
      <t>カツヨウ</t>
    </rPh>
    <rPh sb="66" eb="68">
      <t>ジギョウ</t>
    </rPh>
    <rPh sb="69" eb="70">
      <t>オコナ</t>
    </rPh>
    <rPh sb="71" eb="73">
      <t>バアイ</t>
    </rPh>
    <rPh sb="75" eb="78">
      <t>ジョウゲンガク</t>
    </rPh>
    <rPh sb="80" eb="82">
      <t>マンエン</t>
    </rPh>
    <phoneticPr fontId="14"/>
  </si>
  <si>
    <t>https://www.city.makinohara.shizuoka.jp/soshiki/39/1676.html</t>
  </si>
  <si>
    <t>商工企業課(0548-53-2647)</t>
    <rPh sb="0" eb="5">
      <t>ショウコウキギョウカ</t>
    </rPh>
    <phoneticPr fontId="14"/>
  </si>
  <si>
    <t>牧之原市デマンド乗り合いタクシー</t>
    <rPh sb="0" eb="4">
      <t>マキノハラシ</t>
    </rPh>
    <rPh sb="8" eb="9">
      <t>ノ</t>
    </rPh>
    <rPh sb="10" eb="11">
      <t>ア</t>
    </rPh>
    <phoneticPr fontId="14"/>
  </si>
  <si>
    <t>高齢者などの移動に不便している人を対象に、市内全域で運行している会員制の予約型乗合タクシー。</t>
    <rPh sb="26" eb="28">
      <t>ウンコウ</t>
    </rPh>
    <phoneticPr fontId="14"/>
  </si>
  <si>
    <t>https://www.city.makinohara.shizuoka.jp/soshiki/6/49501.html</t>
  </si>
  <si>
    <t>地域振興課(0548-23-0053)</t>
    <rPh sb="0" eb="5">
      <t>チイキシンコウカ</t>
    </rPh>
    <phoneticPr fontId="14"/>
  </si>
  <si>
    <t>地頭方マルシェ</t>
  </si>
  <si>
    <t>地元商店有志によるマルシェ</t>
  </si>
  <si>
    <t>地頭方地区で唯一のスーパーマーケットが2022年に閉店して以降、地域住民は高齢者を中心に買い物難民が発生している。この状況を憂慮した地元商店の有志により、週3日定期的にマルシェを開催している。</t>
  </si>
  <si>
    <t>東伊豆町</t>
    <rPh sb="0" eb="4">
      <t>ヒガシイズチョウ</t>
    </rPh>
    <phoneticPr fontId="14"/>
  </si>
  <si>
    <t>生活支援体制整備事業</t>
    <rPh sb="0" eb="10">
      <t>セイカツシエンタイセイセイビジギョウ</t>
    </rPh>
    <phoneticPr fontId="14"/>
  </si>
  <si>
    <t>地域支援事業交付金
高齢者へのボランティアによる移動支援等。</t>
    <rPh sb="0" eb="6">
      <t>チイキシエンジギョウ</t>
    </rPh>
    <rPh sb="6" eb="9">
      <t>コウフキン</t>
    </rPh>
    <rPh sb="10" eb="13">
      <t>コウレイシャ</t>
    </rPh>
    <rPh sb="24" eb="28">
      <t>イドウシエン</t>
    </rPh>
    <rPh sb="28" eb="29">
      <t>トウ</t>
    </rPh>
    <phoneticPr fontId="14"/>
  </si>
  <si>
    <t>https//shakyo.client.jp/seikatsusientaisei.htm</t>
  </si>
  <si>
    <t>健康づくり課　　　　　0557-95-1124</t>
    <rPh sb="0" eb="2">
      <t>ケンコウ</t>
    </rPh>
    <rPh sb="5" eb="6">
      <t>カ</t>
    </rPh>
    <phoneticPr fontId="14"/>
  </si>
  <si>
    <t>東伊豆町</t>
    <rPh sb="0" eb="4">
      <t>ヒガシイズマチ</t>
    </rPh>
    <phoneticPr fontId="14"/>
  </si>
  <si>
    <t>町内に有する65歳以上の独り暮らし高齢者又は高齢者のみで構成されてる世帯で買い物、調理が困難な方に配食。食事代の一部を負担（残り自己負担）</t>
    <rPh sb="0" eb="2">
      <t>チョウナイ</t>
    </rPh>
    <rPh sb="3" eb="4">
      <t>ユウ</t>
    </rPh>
    <rPh sb="8" eb="9">
      <t>サイ</t>
    </rPh>
    <rPh sb="9" eb="11">
      <t>イジョウ</t>
    </rPh>
    <rPh sb="12" eb="13">
      <t>ヒト</t>
    </rPh>
    <rPh sb="14" eb="15">
      <t>グ</t>
    </rPh>
    <rPh sb="17" eb="20">
      <t>コウレイシャ</t>
    </rPh>
    <rPh sb="20" eb="21">
      <t>マタ</t>
    </rPh>
    <rPh sb="22" eb="25">
      <t>コウレイシャ</t>
    </rPh>
    <rPh sb="28" eb="30">
      <t>コウセイ</t>
    </rPh>
    <rPh sb="34" eb="36">
      <t>セタイ</t>
    </rPh>
    <rPh sb="37" eb="38">
      <t>カ</t>
    </rPh>
    <rPh sb="39" eb="40">
      <t>モノ</t>
    </rPh>
    <rPh sb="41" eb="43">
      <t>チョウリ</t>
    </rPh>
    <rPh sb="44" eb="46">
      <t>コンナン</t>
    </rPh>
    <rPh sb="47" eb="48">
      <t>カタ</t>
    </rPh>
    <rPh sb="49" eb="51">
      <t>ハイショク</t>
    </rPh>
    <rPh sb="52" eb="55">
      <t>ショクジダイ</t>
    </rPh>
    <rPh sb="56" eb="58">
      <t>イチブ</t>
    </rPh>
    <rPh sb="59" eb="61">
      <t>フタン</t>
    </rPh>
    <rPh sb="62" eb="63">
      <t>ノコ</t>
    </rPh>
    <rPh sb="64" eb="68">
      <t>ジコフタン</t>
    </rPh>
    <phoneticPr fontId="14"/>
  </si>
  <si>
    <t>http://slc-123.co.jp/contact</t>
  </si>
  <si>
    <t>住民福祉課　　　　　　　　　　　　055795-6204</t>
  </si>
  <si>
    <t>重度心身障害者タクシー等使用料金助成費</t>
    <rPh sb="0" eb="2">
      <t>ジュウド</t>
    </rPh>
    <rPh sb="2" eb="4">
      <t>シンシン</t>
    </rPh>
    <rPh sb="4" eb="7">
      <t>ショウガイシャ</t>
    </rPh>
    <rPh sb="11" eb="12">
      <t>トウ</t>
    </rPh>
    <rPh sb="12" eb="14">
      <t>シヨウ</t>
    </rPh>
    <rPh sb="14" eb="16">
      <t>リョウキン</t>
    </rPh>
    <rPh sb="16" eb="18">
      <t>ジョセイ</t>
    </rPh>
    <rPh sb="18" eb="19">
      <t>ヒ</t>
    </rPh>
    <phoneticPr fontId="14"/>
  </si>
  <si>
    <t>身体障害者手帳、精神障害者保健福祉手帳(１，２級)又は療育手帳(A)を所持する方に対し、タクシーガソリン券を交付。600円×30枚</t>
    <rPh sb="0" eb="7">
      <t>シンタイショウガイシャテチョウ</t>
    </rPh>
    <rPh sb="8" eb="10">
      <t>セイシン</t>
    </rPh>
    <rPh sb="10" eb="13">
      <t>ショウガイシャ</t>
    </rPh>
    <rPh sb="13" eb="15">
      <t>ホケン</t>
    </rPh>
    <rPh sb="15" eb="17">
      <t>フクシ</t>
    </rPh>
    <rPh sb="17" eb="19">
      <t>テチョウ</t>
    </rPh>
    <rPh sb="23" eb="24">
      <t>キュウ</t>
    </rPh>
    <rPh sb="25" eb="26">
      <t>マタ</t>
    </rPh>
    <rPh sb="27" eb="31">
      <t>リョウイクテチョウ</t>
    </rPh>
    <rPh sb="35" eb="37">
      <t>ショジ</t>
    </rPh>
    <rPh sb="39" eb="40">
      <t>カタ</t>
    </rPh>
    <rPh sb="41" eb="42">
      <t>タイ</t>
    </rPh>
    <rPh sb="52" eb="53">
      <t>ケン</t>
    </rPh>
    <rPh sb="54" eb="56">
      <t>コウフ</t>
    </rPh>
    <rPh sb="60" eb="61">
      <t>エン</t>
    </rPh>
    <rPh sb="64" eb="65">
      <t>マイ</t>
    </rPh>
    <phoneticPr fontId="14"/>
  </si>
  <si>
    <t>住民福祉課　　　　　　　　　　　　055795-6204</t>
    <rPh sb="0" eb="5">
      <t>ジュウミンフクシカ</t>
    </rPh>
    <phoneticPr fontId="14"/>
  </si>
  <si>
    <t>河津町</t>
    <rPh sb="0" eb="3">
      <t>カワヅチョウ</t>
    </rPh>
    <phoneticPr fontId="14"/>
  </si>
  <si>
    <t>重度心身障害者タクシー等利用料金助成制度</t>
    <rPh sb="0" eb="2">
      <t>ジュウド</t>
    </rPh>
    <rPh sb="2" eb="4">
      <t>シンシン</t>
    </rPh>
    <rPh sb="4" eb="7">
      <t>ショウガイシャ</t>
    </rPh>
    <rPh sb="11" eb="12">
      <t>ナド</t>
    </rPh>
    <rPh sb="12" eb="14">
      <t>リヨウ</t>
    </rPh>
    <rPh sb="14" eb="16">
      <t>リョウキン</t>
    </rPh>
    <rPh sb="16" eb="18">
      <t>ジョセイ</t>
    </rPh>
    <rPh sb="18" eb="20">
      <t>セイド</t>
    </rPh>
    <phoneticPr fontId="14"/>
  </si>
  <si>
    <t>身体障害者手帳１級、２級及び療育手帳Aを所持する者に対し、申請に基づきタクシー券等利用料金の一部を助成する。
①タクシー券（小型・中型初乗り料金分×年間24枚）か、②ガソリン券（レギュラーガソリン10リットル相当分×年間12枚）のいずれか１つを交付する。</t>
    <rPh sb="0" eb="2">
      <t>シンタイ</t>
    </rPh>
    <rPh sb="2" eb="5">
      <t>ショウガイシャ</t>
    </rPh>
    <rPh sb="5" eb="7">
      <t>テチョウ</t>
    </rPh>
    <rPh sb="8" eb="9">
      <t>キュウ</t>
    </rPh>
    <rPh sb="11" eb="12">
      <t>キュウ</t>
    </rPh>
    <rPh sb="12" eb="13">
      <t>オヨ</t>
    </rPh>
    <rPh sb="14" eb="16">
      <t>リョウイク</t>
    </rPh>
    <rPh sb="16" eb="18">
      <t>テチョウ</t>
    </rPh>
    <rPh sb="20" eb="22">
      <t>ショジ</t>
    </rPh>
    <rPh sb="24" eb="25">
      <t>モノ</t>
    </rPh>
    <rPh sb="26" eb="27">
      <t>タイ</t>
    </rPh>
    <rPh sb="29" eb="31">
      <t>シンセイ</t>
    </rPh>
    <rPh sb="32" eb="33">
      <t>モト</t>
    </rPh>
    <rPh sb="39" eb="40">
      <t>ケン</t>
    </rPh>
    <rPh sb="40" eb="41">
      <t>ナド</t>
    </rPh>
    <rPh sb="41" eb="43">
      <t>リヨウ</t>
    </rPh>
    <rPh sb="43" eb="45">
      <t>リョウキン</t>
    </rPh>
    <rPh sb="46" eb="48">
      <t>イチブ</t>
    </rPh>
    <rPh sb="49" eb="51">
      <t>ジョセイ</t>
    </rPh>
    <rPh sb="60" eb="61">
      <t>ケン</t>
    </rPh>
    <rPh sb="62" eb="64">
      <t>コガタ</t>
    </rPh>
    <rPh sb="65" eb="67">
      <t>チュウガタ</t>
    </rPh>
    <rPh sb="67" eb="69">
      <t>ハツノ</t>
    </rPh>
    <rPh sb="70" eb="72">
      <t>リョウキン</t>
    </rPh>
    <rPh sb="72" eb="73">
      <t>ブン</t>
    </rPh>
    <rPh sb="74" eb="76">
      <t>ネンカン</t>
    </rPh>
    <rPh sb="78" eb="79">
      <t>マイ</t>
    </rPh>
    <rPh sb="87" eb="88">
      <t>ケン</t>
    </rPh>
    <rPh sb="104" eb="106">
      <t>ソウトウ</t>
    </rPh>
    <rPh sb="106" eb="107">
      <t>ブン</t>
    </rPh>
    <rPh sb="108" eb="110">
      <t>ネンカン</t>
    </rPh>
    <rPh sb="112" eb="113">
      <t>マイ</t>
    </rPh>
    <rPh sb="122" eb="124">
      <t>コウフ</t>
    </rPh>
    <phoneticPr fontId="14"/>
  </si>
  <si>
    <t>福祉介護課
（0558-36-3232）</t>
    <rPh sb="0" eb="2">
      <t>フクシ</t>
    </rPh>
    <rPh sb="2" eb="4">
      <t>カイゴ</t>
    </rPh>
    <rPh sb="4" eb="5">
      <t>カ</t>
    </rPh>
    <phoneticPr fontId="14"/>
  </si>
  <si>
    <t>高齢者移動支援事業</t>
    <rPh sb="0" eb="3">
      <t>コウレイシャ</t>
    </rPh>
    <rPh sb="3" eb="5">
      <t>イドウ</t>
    </rPh>
    <rPh sb="5" eb="7">
      <t>シエン</t>
    </rPh>
    <rPh sb="7" eb="9">
      <t>ジギョウ</t>
    </rPh>
    <phoneticPr fontId="14"/>
  </si>
  <si>
    <t>ボランティアによる移動支援。運転免許を持っていない、もしくは返納した、公共交通機関の利用が困難な65歳以上を対象に、買い物等の外出を支援する。事前調査あり、要予約、要介護認定を受けている方は対象外。</t>
    <rPh sb="9" eb="11">
      <t>イドウ</t>
    </rPh>
    <rPh sb="11" eb="13">
      <t>シエン</t>
    </rPh>
    <rPh sb="14" eb="16">
      <t>ウンテン</t>
    </rPh>
    <rPh sb="16" eb="18">
      <t>メンキョ</t>
    </rPh>
    <rPh sb="19" eb="20">
      <t>モ</t>
    </rPh>
    <rPh sb="30" eb="32">
      <t>ヘンノウ</t>
    </rPh>
    <rPh sb="35" eb="37">
      <t>コウキョウ</t>
    </rPh>
    <rPh sb="37" eb="39">
      <t>コウツウ</t>
    </rPh>
    <rPh sb="39" eb="41">
      <t>キカン</t>
    </rPh>
    <rPh sb="42" eb="44">
      <t>リヨウ</t>
    </rPh>
    <rPh sb="45" eb="47">
      <t>コンナン</t>
    </rPh>
    <rPh sb="50" eb="51">
      <t>サイ</t>
    </rPh>
    <rPh sb="51" eb="53">
      <t>イジョウ</t>
    </rPh>
    <rPh sb="54" eb="56">
      <t>タイショウ</t>
    </rPh>
    <rPh sb="58" eb="59">
      <t>カ</t>
    </rPh>
    <rPh sb="60" eb="62">
      <t>モノトウ</t>
    </rPh>
    <rPh sb="63" eb="65">
      <t>ガイシュツ</t>
    </rPh>
    <rPh sb="66" eb="68">
      <t>シエン</t>
    </rPh>
    <rPh sb="71" eb="73">
      <t>ジゼン</t>
    </rPh>
    <rPh sb="73" eb="75">
      <t>チョウサ</t>
    </rPh>
    <rPh sb="78" eb="81">
      <t>ヨウヨヤク</t>
    </rPh>
    <rPh sb="82" eb="85">
      <t>ヨウカイゴ</t>
    </rPh>
    <rPh sb="85" eb="87">
      <t>ニンテイ</t>
    </rPh>
    <rPh sb="88" eb="89">
      <t>ウ</t>
    </rPh>
    <rPh sb="93" eb="94">
      <t>カタ</t>
    </rPh>
    <rPh sb="95" eb="98">
      <t>タイショウガイ</t>
    </rPh>
    <phoneticPr fontId="14"/>
  </si>
  <si>
    <t>河津町社会福祉協議会</t>
    <rPh sb="0" eb="3">
      <t>カワヅチョウ</t>
    </rPh>
    <rPh sb="3" eb="5">
      <t>シャカイ</t>
    </rPh>
    <rPh sb="5" eb="7">
      <t>フクシ</t>
    </rPh>
    <rPh sb="7" eb="10">
      <t>キョウギカイ</t>
    </rPh>
    <phoneticPr fontId="14"/>
  </si>
  <si>
    <t>福祉介護課
（0558-36-3232）</t>
    <rPh sb="0" eb="2">
      <t>フクシ</t>
    </rPh>
    <rPh sb="2" eb="5">
      <t>カイゴカ</t>
    </rPh>
    <phoneticPr fontId="14"/>
  </si>
  <si>
    <t>南伊豆町</t>
    <rPh sb="0" eb="4">
      <t>ミナミイズチョウ</t>
    </rPh>
    <phoneticPr fontId="10"/>
  </si>
  <si>
    <t>訪問型サービスB事業</t>
    <rPh sb="0" eb="3">
      <t>ホウモンガタ</t>
    </rPh>
    <rPh sb="8" eb="10">
      <t>ジギョウ</t>
    </rPh>
    <phoneticPr fontId="10"/>
  </si>
  <si>
    <t>公共交通の利用が困難な要支援認定者や総合事業対象者を対象に、ボランティアの個人車両を使用して町内のスーパー等への買い物への付き添い支援や買い物代行の支援を実施。
財源：地域支援事業交付金</t>
    <rPh sb="0" eb="4">
      <t>コウキョウコウツウ</t>
    </rPh>
    <rPh sb="5" eb="7">
      <t>リヨウ</t>
    </rPh>
    <rPh sb="8" eb="10">
      <t>コンナン</t>
    </rPh>
    <rPh sb="11" eb="14">
      <t>ヨウシエン</t>
    </rPh>
    <rPh sb="14" eb="17">
      <t>ニンテイシャ</t>
    </rPh>
    <rPh sb="18" eb="20">
      <t>ソウゴウ</t>
    </rPh>
    <rPh sb="20" eb="22">
      <t>ジギョウ</t>
    </rPh>
    <rPh sb="22" eb="25">
      <t>タイショウシャ</t>
    </rPh>
    <rPh sb="26" eb="28">
      <t>タイショウ</t>
    </rPh>
    <rPh sb="37" eb="39">
      <t>コジン</t>
    </rPh>
    <rPh sb="39" eb="41">
      <t>シャリョウ</t>
    </rPh>
    <rPh sb="42" eb="44">
      <t>シヨウ</t>
    </rPh>
    <rPh sb="46" eb="48">
      <t>チョウナイ</t>
    </rPh>
    <rPh sb="53" eb="54">
      <t>トウ</t>
    </rPh>
    <rPh sb="56" eb="57">
      <t>カ</t>
    </rPh>
    <rPh sb="58" eb="59">
      <t>モノ</t>
    </rPh>
    <rPh sb="61" eb="62">
      <t>ツ</t>
    </rPh>
    <rPh sb="63" eb="64">
      <t>ソ</t>
    </rPh>
    <rPh sb="65" eb="67">
      <t>シエン</t>
    </rPh>
    <rPh sb="68" eb="69">
      <t>カ</t>
    </rPh>
    <rPh sb="70" eb="73">
      <t>モノダイコウ</t>
    </rPh>
    <rPh sb="74" eb="76">
      <t>シエン</t>
    </rPh>
    <rPh sb="77" eb="79">
      <t>ジッシ</t>
    </rPh>
    <rPh sb="81" eb="83">
      <t>ザイゲン</t>
    </rPh>
    <rPh sb="84" eb="86">
      <t>チイキ</t>
    </rPh>
    <rPh sb="86" eb="88">
      <t>シエン</t>
    </rPh>
    <rPh sb="88" eb="90">
      <t>ジギョウ</t>
    </rPh>
    <rPh sb="90" eb="93">
      <t>コウフキン</t>
    </rPh>
    <phoneticPr fontId="10"/>
  </si>
  <si>
    <t>南伊豆町社会福祉協議会</t>
    <rPh sb="0" eb="11">
      <t>ミナミイズチョウシャカイフクシキョウギカイ</t>
    </rPh>
    <phoneticPr fontId="48"/>
  </si>
  <si>
    <t>福祉介護課地域包括支援センター
0558-36-3335</t>
    <rPh sb="0" eb="5">
      <t>フクシカイゴカ</t>
    </rPh>
    <rPh sb="5" eb="11">
      <t>チイキホウカツシエン</t>
    </rPh>
    <phoneticPr fontId="48"/>
  </si>
  <si>
    <t>南伊豆町</t>
    <rPh sb="0" eb="3">
      <t>ミナミイズ</t>
    </rPh>
    <rPh sb="3" eb="4">
      <t>マチ</t>
    </rPh>
    <phoneticPr fontId="48"/>
  </si>
  <si>
    <t>訪問型サービスD事業</t>
    <rPh sb="0" eb="3">
      <t>ホウモンガタ</t>
    </rPh>
    <rPh sb="8" eb="10">
      <t>ジギョウ</t>
    </rPh>
    <phoneticPr fontId="48"/>
  </si>
  <si>
    <t>公共交通の利用が困難な要支援認定者や総合事業対象者を対象に、町有車を用いて外出支援ボランティアが運転し、町内のスーパーやドラッグストア等への買い物等のための外出支援を実施。
財源：地域支援事業交付金</t>
    <rPh sb="0" eb="4">
      <t>コウキョウコウツウ</t>
    </rPh>
    <rPh sb="5" eb="7">
      <t>リヨウ</t>
    </rPh>
    <rPh sb="8" eb="10">
      <t>コンナン</t>
    </rPh>
    <rPh sb="11" eb="17">
      <t>ヨウシエンニンテイシャ</t>
    </rPh>
    <rPh sb="26" eb="28">
      <t>タイショウ</t>
    </rPh>
    <rPh sb="30" eb="33">
      <t>チョウユウシャ</t>
    </rPh>
    <rPh sb="34" eb="35">
      <t>モチ</t>
    </rPh>
    <rPh sb="37" eb="41">
      <t>ガイシュツシエン</t>
    </rPh>
    <rPh sb="48" eb="50">
      <t>ウンテン</t>
    </rPh>
    <rPh sb="52" eb="54">
      <t>チョウナイ</t>
    </rPh>
    <rPh sb="67" eb="68">
      <t>トウ</t>
    </rPh>
    <rPh sb="70" eb="71">
      <t>カ</t>
    </rPh>
    <rPh sb="72" eb="85">
      <t>モノトウノタメノガイシュツシエンヲジッシ</t>
    </rPh>
    <rPh sb="87" eb="89">
      <t>ザイゲン</t>
    </rPh>
    <rPh sb="90" eb="99">
      <t>チイキシエンジギョウコウフキン</t>
    </rPh>
    <phoneticPr fontId="48"/>
  </si>
  <si>
    <t>訪問型サービスＡ事業</t>
    <rPh sb="0" eb="3">
      <t>ホウモンガタ</t>
    </rPh>
    <rPh sb="8" eb="10">
      <t>ジギョウ</t>
    </rPh>
    <phoneticPr fontId="10"/>
  </si>
  <si>
    <t>要支援認定者や総合事業対象者で、家事支援が必要な方を対象に日常生活の支援を行う。支援内容の中に買い物代行が含まれており、本人に代わり買い物に行く支援を実施。
財源：地域支援事業交付金</t>
    <rPh sb="16" eb="18">
      <t>カジ</t>
    </rPh>
    <rPh sb="18" eb="20">
      <t>シエン</t>
    </rPh>
    <rPh sb="21" eb="23">
      <t>ヒツヨウ</t>
    </rPh>
    <rPh sb="24" eb="25">
      <t>カタ</t>
    </rPh>
    <rPh sb="26" eb="28">
      <t>タイショウ</t>
    </rPh>
    <rPh sb="42" eb="44">
      <t>ナイヨウ</t>
    </rPh>
    <rPh sb="60" eb="62">
      <t>ホンニン</t>
    </rPh>
    <rPh sb="63" eb="64">
      <t>カ</t>
    </rPh>
    <rPh sb="66" eb="67">
      <t>カ</t>
    </rPh>
    <rPh sb="68" eb="69">
      <t>モノ</t>
    </rPh>
    <rPh sb="70" eb="71">
      <t>イ</t>
    </rPh>
    <rPh sb="72" eb="74">
      <t>シエン</t>
    </rPh>
    <rPh sb="75" eb="77">
      <t>ジッシ</t>
    </rPh>
    <phoneticPr fontId="10"/>
  </si>
  <si>
    <t>南伊豆町シルバー人材センター</t>
    <rPh sb="0" eb="4">
      <t>ミナミイズチョウ</t>
    </rPh>
    <rPh sb="8" eb="10">
      <t>ジンザイ</t>
    </rPh>
    <phoneticPr fontId="10"/>
  </si>
  <si>
    <t>福祉介護課地域包括支援センター
0558-36-3336</t>
    <rPh sb="0" eb="5">
      <t>フクシカイゴカ</t>
    </rPh>
    <rPh sb="5" eb="11">
      <t>チイキホウカツシエン</t>
    </rPh>
    <phoneticPr fontId="48"/>
  </si>
  <si>
    <t>松崎町</t>
    <rPh sb="0" eb="3">
      <t>マツザキチョウ</t>
    </rPh>
    <phoneticPr fontId="14"/>
  </si>
  <si>
    <t>松崎町買取等支援事業</t>
    <rPh sb="0" eb="3">
      <t>マツザキチョウ</t>
    </rPh>
    <rPh sb="3" eb="5">
      <t>カイトリ</t>
    </rPh>
    <rPh sb="5" eb="6">
      <t>トウ</t>
    </rPh>
    <rPh sb="6" eb="8">
      <t>シエン</t>
    </rPh>
    <rPh sb="8" eb="10">
      <t>ジギョウ</t>
    </rPh>
    <phoneticPr fontId="14"/>
  </si>
  <si>
    <t>公共交通や他者の協力なくしては外出の出来ない者に対し、外出支援事業を実施し、町内での買物や通院等日常生活の利便性の向上と外出時における負担を軽減することで、快適な暮らしと活力ある町の実現を図ることを目的</t>
  </si>
  <si>
    <t>契約したタクシー会社</t>
    <rPh sb="0" eb="2">
      <t>ケイヤク</t>
    </rPh>
    <rPh sb="8" eb="10">
      <t>ガイシャ</t>
    </rPh>
    <phoneticPr fontId="14"/>
  </si>
  <si>
    <t xml:space="preserve">https://www.town.matsuzaki.shizuoka.jp/docs/2020042700018/
</t>
  </si>
  <si>
    <t>健康福祉課福祉係</t>
    <rPh sb="0" eb="4">
      <t>ケンコウフクシ</t>
    </rPh>
    <rPh sb="4" eb="5">
      <t>カ</t>
    </rPh>
    <rPh sb="5" eb="7">
      <t>フクシ</t>
    </rPh>
    <rPh sb="7" eb="8">
      <t>ガカリ</t>
    </rPh>
    <phoneticPr fontId="14"/>
  </si>
  <si>
    <t>松崎町福祉タクシー利用券及び寿回数券交付事業</t>
    <rPh sb="0" eb="3">
      <t>マツザキチョウ</t>
    </rPh>
    <rPh sb="3" eb="5">
      <t>フクシ</t>
    </rPh>
    <rPh sb="9" eb="12">
      <t>リヨウケン</t>
    </rPh>
    <rPh sb="12" eb="13">
      <t>オヨ</t>
    </rPh>
    <rPh sb="14" eb="15">
      <t>コトブキ</t>
    </rPh>
    <rPh sb="15" eb="18">
      <t>カイスウケン</t>
    </rPh>
    <rPh sb="18" eb="20">
      <t>コウフ</t>
    </rPh>
    <rPh sb="20" eb="22">
      <t>ジギョウ</t>
    </rPh>
    <phoneticPr fontId="14"/>
  </si>
  <si>
    <t>在宅の障害者及び高齢者に対し、タクシー利用券又はバス回数券を交付することにより、外出の機会を容易にし、生活圏の拡大と社会参加の促進を図ることによって、障害者及び高齢者家庭の福祉の増進に寄与することを目的</t>
  </si>
  <si>
    <t>契約したタクシー会社・町指定バス会社</t>
    <rPh sb="0" eb="2">
      <t>ケイヤク</t>
    </rPh>
    <rPh sb="8" eb="10">
      <t>ガイシャ</t>
    </rPh>
    <rPh sb="11" eb="12">
      <t>マチ</t>
    </rPh>
    <rPh sb="12" eb="14">
      <t>シテイ</t>
    </rPh>
    <rPh sb="16" eb="18">
      <t>ガイシャ</t>
    </rPh>
    <phoneticPr fontId="14"/>
  </si>
  <si>
    <t>https://www.town.matsuzaki.shizuoka.jp/docs/2016020200267/</t>
  </si>
  <si>
    <t>健康福祉課福祉係</t>
  </si>
  <si>
    <t>西伊豆町</t>
    <rPh sb="0" eb="4">
      <t>ニシイズチョウ</t>
    </rPh>
    <phoneticPr fontId="14"/>
  </si>
  <si>
    <t>移動販売支援事業</t>
    <rPh sb="0" eb="4">
      <t>イドウハンバイ</t>
    </rPh>
    <rPh sb="4" eb="6">
      <t>シエン</t>
    </rPh>
    <rPh sb="6" eb="8">
      <t>ジギョウ</t>
    </rPh>
    <phoneticPr fontId="14"/>
  </si>
  <si>
    <t>移動販売により日用生活物資の購入支援を行う者に対し、当該移動販売の運営に要する経費の一部について補助をする</t>
    <rPh sb="0" eb="2">
      <t>イドウ</t>
    </rPh>
    <rPh sb="2" eb="4">
      <t>ハンバイ</t>
    </rPh>
    <rPh sb="7" eb="9">
      <t>ニチヨウ</t>
    </rPh>
    <rPh sb="9" eb="11">
      <t>セイカツ</t>
    </rPh>
    <rPh sb="11" eb="13">
      <t>ブッシ</t>
    </rPh>
    <rPh sb="14" eb="16">
      <t>コウニュウ</t>
    </rPh>
    <rPh sb="16" eb="18">
      <t>シエン</t>
    </rPh>
    <rPh sb="19" eb="20">
      <t>オコナ</t>
    </rPh>
    <rPh sb="21" eb="22">
      <t>モノ</t>
    </rPh>
    <rPh sb="23" eb="24">
      <t>タイ</t>
    </rPh>
    <rPh sb="26" eb="28">
      <t>トウガイ</t>
    </rPh>
    <rPh sb="28" eb="30">
      <t>イドウ</t>
    </rPh>
    <rPh sb="30" eb="32">
      <t>ハンバイ</t>
    </rPh>
    <rPh sb="33" eb="35">
      <t>ウンエイ</t>
    </rPh>
    <rPh sb="36" eb="37">
      <t>ヨウ</t>
    </rPh>
    <rPh sb="39" eb="41">
      <t>ケイヒ</t>
    </rPh>
    <rPh sb="42" eb="44">
      <t>イチブ</t>
    </rPh>
    <rPh sb="48" eb="50">
      <t>ホジョ</t>
    </rPh>
    <phoneticPr fontId="14"/>
  </si>
  <si>
    <t>観光商工係：0558-52-1114
商工会：0558-52-0270</t>
    <rPh sb="0" eb="2">
      <t>カンコウ</t>
    </rPh>
    <rPh sb="2" eb="4">
      <t>ショウコウ</t>
    </rPh>
    <rPh sb="4" eb="5">
      <t>カカリ</t>
    </rPh>
    <rPh sb="19" eb="22">
      <t>ショウコウカイ</t>
    </rPh>
    <phoneticPr fontId="14"/>
  </si>
  <si>
    <t>函南町</t>
    <rPh sb="0" eb="3">
      <t>カンナミチョウ</t>
    </rPh>
    <phoneticPr fontId="14"/>
  </si>
  <si>
    <t>福祉タクシー等利用料金助成事業</t>
    <rPh sb="0" eb="2">
      <t>フクシ</t>
    </rPh>
    <rPh sb="6" eb="7">
      <t>トウ</t>
    </rPh>
    <rPh sb="7" eb="9">
      <t>リヨウ</t>
    </rPh>
    <rPh sb="9" eb="11">
      <t>リョウキン</t>
    </rPh>
    <rPh sb="11" eb="13">
      <t>ジョセイ</t>
    </rPh>
    <rPh sb="13" eb="15">
      <t>ジギョウ</t>
    </rPh>
    <phoneticPr fontId="14"/>
  </si>
  <si>
    <t>（高齢者）32,402
（障害者）2,680</t>
    <rPh sb="1" eb="4">
      <t>コウレイシャ</t>
    </rPh>
    <rPh sb="13" eb="16">
      <t>ショウガイシャ</t>
    </rPh>
    <phoneticPr fontId="14"/>
  </si>
  <si>
    <t>住民への交通費交付,_x000D_
その他,</t>
  </si>
  <si>
    <t>扶助費</t>
    <rPh sb="0" eb="2">
      <t>フジョ</t>
    </rPh>
    <rPh sb="2" eb="3">
      <t>ヒ</t>
    </rPh>
    <phoneticPr fontId="14"/>
  </si>
  <si>
    <t>対象：町内に在住し、福祉施設に入所していない方で、次の①～④のいずれかに該当する人①80歳以上の方②身体障害者手帳1.2級をお持ちの方③療育手帳A判定の方④精神障害者保健福祉手帳1級の方
助成額：上限15,000円（年度の途中に80歳を迎える方は、年度の残り月数に応じて1,000円～12,000円を交付）</t>
    <rPh sb="0" eb="2">
      <t>タイショウ</t>
    </rPh>
    <rPh sb="3" eb="5">
      <t>チョウナイ</t>
    </rPh>
    <rPh sb="6" eb="8">
      <t>ザイジュウ</t>
    </rPh>
    <rPh sb="10" eb="12">
      <t>フクシ</t>
    </rPh>
    <rPh sb="12" eb="14">
      <t>シセツ</t>
    </rPh>
    <rPh sb="15" eb="17">
      <t>ニュウショ</t>
    </rPh>
    <rPh sb="22" eb="23">
      <t>カタ</t>
    </rPh>
    <rPh sb="25" eb="26">
      <t>ツギ</t>
    </rPh>
    <rPh sb="36" eb="38">
      <t>ガイトウ</t>
    </rPh>
    <rPh sb="40" eb="41">
      <t>ヒト</t>
    </rPh>
    <rPh sb="44" eb="45">
      <t>サイ</t>
    </rPh>
    <rPh sb="45" eb="47">
      <t>イジョウ</t>
    </rPh>
    <rPh sb="48" eb="49">
      <t>カタ</t>
    </rPh>
    <rPh sb="50" eb="52">
      <t>シンタイ</t>
    </rPh>
    <rPh sb="52" eb="55">
      <t>ショウガイシャ</t>
    </rPh>
    <rPh sb="55" eb="57">
      <t>テチョウ</t>
    </rPh>
    <rPh sb="60" eb="61">
      <t>キュウ</t>
    </rPh>
    <rPh sb="63" eb="64">
      <t>モ</t>
    </rPh>
    <rPh sb="66" eb="67">
      <t>カタ</t>
    </rPh>
    <rPh sb="68" eb="70">
      <t>リョウイク</t>
    </rPh>
    <rPh sb="70" eb="72">
      <t>テチョウ</t>
    </rPh>
    <rPh sb="73" eb="75">
      <t>ハンテイ</t>
    </rPh>
    <rPh sb="76" eb="77">
      <t>カタ</t>
    </rPh>
    <rPh sb="78" eb="80">
      <t>セイシン</t>
    </rPh>
    <rPh sb="80" eb="83">
      <t>ショウガイシャ</t>
    </rPh>
    <rPh sb="83" eb="85">
      <t>ホケン</t>
    </rPh>
    <rPh sb="85" eb="87">
      <t>フクシ</t>
    </rPh>
    <rPh sb="87" eb="89">
      <t>テチョウ</t>
    </rPh>
    <rPh sb="90" eb="91">
      <t>キュウ</t>
    </rPh>
    <rPh sb="92" eb="93">
      <t>カタ</t>
    </rPh>
    <rPh sb="94" eb="96">
      <t>ジョセイ</t>
    </rPh>
    <rPh sb="96" eb="97">
      <t>ガク</t>
    </rPh>
    <rPh sb="98" eb="100">
      <t>ジョウゲン</t>
    </rPh>
    <rPh sb="102" eb="107">
      <t>０００エン</t>
    </rPh>
    <rPh sb="108" eb="110">
      <t>ネンド</t>
    </rPh>
    <rPh sb="111" eb="113">
      <t>トチュウ</t>
    </rPh>
    <rPh sb="116" eb="117">
      <t>サイ</t>
    </rPh>
    <rPh sb="118" eb="119">
      <t>ムカ</t>
    </rPh>
    <rPh sb="121" eb="122">
      <t>カタ</t>
    </rPh>
    <rPh sb="124" eb="126">
      <t>ネンド</t>
    </rPh>
    <rPh sb="127" eb="128">
      <t>ノコ</t>
    </rPh>
    <rPh sb="129" eb="131">
      <t>ツキスウ</t>
    </rPh>
    <rPh sb="132" eb="133">
      <t>オウ</t>
    </rPh>
    <rPh sb="136" eb="141">
      <t>０００エン</t>
    </rPh>
    <rPh sb="144" eb="149">
      <t>０００エン</t>
    </rPh>
    <rPh sb="150" eb="152">
      <t>コウフ</t>
    </rPh>
    <phoneticPr fontId="14"/>
  </si>
  <si>
    <t>福祉課
055-979-8126（高齢者福祉係）
055-979-8127（障害福祉係）</t>
    <rPh sb="0" eb="3">
      <t>フクシカ</t>
    </rPh>
    <rPh sb="17" eb="20">
      <t>コウレイシャ</t>
    </rPh>
    <rPh sb="20" eb="22">
      <t>フクシ</t>
    </rPh>
    <rPh sb="22" eb="23">
      <t>カカリ</t>
    </rPh>
    <rPh sb="38" eb="40">
      <t>ショウガイ</t>
    </rPh>
    <rPh sb="40" eb="42">
      <t>フクシ</t>
    </rPh>
    <rPh sb="42" eb="43">
      <t>カカリ</t>
    </rPh>
    <phoneticPr fontId="14"/>
  </si>
  <si>
    <t>高齢者運転免許証自主返納扶助費</t>
    <rPh sb="0" eb="3">
      <t>コウレイシャ</t>
    </rPh>
    <rPh sb="3" eb="5">
      <t>ウンテン</t>
    </rPh>
    <rPh sb="5" eb="8">
      <t>メンキョショウ</t>
    </rPh>
    <rPh sb="8" eb="10">
      <t>ジシュ</t>
    </rPh>
    <rPh sb="10" eb="12">
      <t>ヘンノウ</t>
    </rPh>
    <rPh sb="12" eb="14">
      <t>フジョ</t>
    </rPh>
    <rPh sb="14" eb="15">
      <t>ヒ</t>
    </rPh>
    <phoneticPr fontId="14"/>
  </si>
  <si>
    <t>対象：運転免許証の自主返納時に満年齢70歳以上80歳未満の方であり、返納から6か月が経たない方
助成額：上限10,000円分の函南町地域交通利用券を交付する、交付は一度きり</t>
    <rPh sb="0" eb="2">
      <t>タイショウ</t>
    </rPh>
    <rPh sb="3" eb="5">
      <t>ウンテン</t>
    </rPh>
    <rPh sb="5" eb="8">
      <t>メンキョショウ</t>
    </rPh>
    <rPh sb="9" eb="11">
      <t>ジシュ</t>
    </rPh>
    <rPh sb="11" eb="13">
      <t>ヘンノウ</t>
    </rPh>
    <rPh sb="13" eb="14">
      <t>トキ</t>
    </rPh>
    <rPh sb="15" eb="18">
      <t>マンネンレイ</t>
    </rPh>
    <rPh sb="20" eb="21">
      <t>サイ</t>
    </rPh>
    <rPh sb="21" eb="23">
      <t>イジョウ</t>
    </rPh>
    <rPh sb="25" eb="26">
      <t>サイ</t>
    </rPh>
    <rPh sb="26" eb="28">
      <t>ミマン</t>
    </rPh>
    <rPh sb="29" eb="30">
      <t>カタ</t>
    </rPh>
    <rPh sb="34" eb="36">
      <t>ヘンノウ</t>
    </rPh>
    <rPh sb="40" eb="41">
      <t>ゲツ</t>
    </rPh>
    <rPh sb="42" eb="43">
      <t>タ</t>
    </rPh>
    <rPh sb="46" eb="47">
      <t>カタ</t>
    </rPh>
    <rPh sb="48" eb="50">
      <t>ジョセイ</t>
    </rPh>
    <rPh sb="50" eb="51">
      <t>ガク</t>
    </rPh>
    <rPh sb="52" eb="54">
      <t>ジョウゲン</t>
    </rPh>
    <rPh sb="56" eb="61">
      <t>０００エン</t>
    </rPh>
    <rPh sb="61" eb="62">
      <t>ブン</t>
    </rPh>
    <rPh sb="63" eb="66">
      <t>カンナミチョウ</t>
    </rPh>
    <rPh sb="66" eb="68">
      <t>チイキ</t>
    </rPh>
    <rPh sb="68" eb="70">
      <t>コウツウ</t>
    </rPh>
    <rPh sb="70" eb="72">
      <t>リヨウ</t>
    </rPh>
    <rPh sb="72" eb="73">
      <t>ケン</t>
    </rPh>
    <rPh sb="74" eb="76">
      <t>コウフ</t>
    </rPh>
    <rPh sb="79" eb="81">
      <t>コウフ</t>
    </rPh>
    <rPh sb="82" eb="84">
      <t>イチド</t>
    </rPh>
    <phoneticPr fontId="14"/>
  </si>
  <si>
    <t>福祉課
055-979-8126（高齢者福祉係）</t>
  </si>
  <si>
    <t>食の自立支援事業</t>
    <rPh sb="0" eb="1">
      <t>ショク</t>
    </rPh>
    <rPh sb="2" eb="4">
      <t>ジリツ</t>
    </rPh>
    <rPh sb="4" eb="6">
      <t>シエン</t>
    </rPh>
    <rPh sb="6" eb="8">
      <t>ジギョウ</t>
    </rPh>
    <phoneticPr fontId="14"/>
  </si>
  <si>
    <t>対象：(１)地域包括支援センターが実施する介護予防ケアマネジメント事業において必要とされた方(２)おおむね65歳以上の者で一人暮らしの高齢者等であって、かつ、世帯内で食事の調理ができない方又は困難な方
月～金曜日の昼食を手渡すことで安否確認と食生活の改善を目的とする
利用期間は原則6ヶ月以内とし、1食あたり300円を控除した額を自己負担する</t>
    <rPh sb="0" eb="2">
      <t>タイショウ</t>
    </rPh>
    <rPh sb="45" eb="46">
      <t>カタ</t>
    </rPh>
    <rPh sb="93" eb="94">
      <t>カタ</t>
    </rPh>
    <rPh sb="99" eb="100">
      <t>カタ</t>
    </rPh>
    <rPh sb="101" eb="102">
      <t>ツキ</t>
    </rPh>
    <rPh sb="103" eb="106">
      <t>キンヨウビ</t>
    </rPh>
    <rPh sb="107" eb="109">
      <t>チュウショク</t>
    </rPh>
    <rPh sb="110" eb="112">
      <t>テワタ</t>
    </rPh>
    <rPh sb="116" eb="118">
      <t>アンピ</t>
    </rPh>
    <rPh sb="118" eb="120">
      <t>カクニン</t>
    </rPh>
    <rPh sb="121" eb="124">
      <t>ショクセイカツ</t>
    </rPh>
    <rPh sb="125" eb="127">
      <t>カイゼン</t>
    </rPh>
    <rPh sb="128" eb="130">
      <t>モクテキ</t>
    </rPh>
    <rPh sb="134" eb="136">
      <t>リヨウ</t>
    </rPh>
    <rPh sb="136" eb="138">
      <t>キカン</t>
    </rPh>
    <rPh sb="139" eb="141">
      <t>ゲンソク</t>
    </rPh>
    <rPh sb="143" eb="144">
      <t>ゲツ</t>
    </rPh>
    <rPh sb="144" eb="146">
      <t>イナイ</t>
    </rPh>
    <rPh sb="157" eb="158">
      <t>エン</t>
    </rPh>
    <rPh sb="159" eb="161">
      <t>コウジョ</t>
    </rPh>
    <rPh sb="163" eb="164">
      <t>ガク</t>
    </rPh>
    <rPh sb="165" eb="167">
      <t>ジコ</t>
    </rPh>
    <rPh sb="167" eb="169">
      <t>フタン</t>
    </rPh>
    <phoneticPr fontId="14"/>
  </si>
  <si>
    <t>事業の主体は自治体で、宅配弁当サービス業者に委託</t>
    <rPh sb="0" eb="2">
      <t>ジギョウ</t>
    </rPh>
    <rPh sb="3" eb="5">
      <t>シュタイ</t>
    </rPh>
    <rPh sb="6" eb="9">
      <t>ジチタイ</t>
    </rPh>
    <rPh sb="11" eb="13">
      <t>タクハイ</t>
    </rPh>
    <rPh sb="13" eb="15">
      <t>ベントウ</t>
    </rPh>
    <rPh sb="19" eb="21">
      <t>ギョウシャ</t>
    </rPh>
    <rPh sb="22" eb="24">
      <t>イタク</t>
    </rPh>
    <phoneticPr fontId="14"/>
  </si>
  <si>
    <t>高齢者移動支援乗合サービス検証事業</t>
    <rPh sb="0" eb="3">
      <t>コウレイシャ</t>
    </rPh>
    <rPh sb="3" eb="5">
      <t>イドウ</t>
    </rPh>
    <rPh sb="5" eb="7">
      <t>シエン</t>
    </rPh>
    <rPh sb="7" eb="9">
      <t>ノリアイ</t>
    </rPh>
    <rPh sb="13" eb="15">
      <t>ケンショウ</t>
    </rPh>
    <rPh sb="15" eb="17">
      <t>ジギョウ</t>
    </rPh>
    <phoneticPr fontId="14"/>
  </si>
  <si>
    <t>桑原区、奴田場区の65歳以上の高齢者に対し、特定の運行時間において、自宅から函南駅までのタクシー送迎を自己負担300円（乗合の場合は200円）で実施
事前に会員登録、電話予約が必要</t>
    <rPh sb="0" eb="2">
      <t>クワハラ</t>
    </rPh>
    <rPh sb="2" eb="3">
      <t>ク</t>
    </rPh>
    <rPh sb="4" eb="5">
      <t>ヤツ</t>
    </rPh>
    <rPh sb="5" eb="6">
      <t>タ</t>
    </rPh>
    <rPh sb="6" eb="7">
      <t>バ</t>
    </rPh>
    <rPh sb="7" eb="8">
      <t>ク</t>
    </rPh>
    <rPh sb="11" eb="12">
      <t>サイ</t>
    </rPh>
    <rPh sb="12" eb="14">
      <t>イジョウ</t>
    </rPh>
    <rPh sb="15" eb="18">
      <t>コウレイシャ</t>
    </rPh>
    <rPh sb="19" eb="20">
      <t>タイ</t>
    </rPh>
    <rPh sb="22" eb="24">
      <t>トクテイ</t>
    </rPh>
    <rPh sb="25" eb="27">
      <t>ウンコウ</t>
    </rPh>
    <rPh sb="27" eb="29">
      <t>ジカン</t>
    </rPh>
    <rPh sb="34" eb="36">
      <t>ジタク</t>
    </rPh>
    <rPh sb="38" eb="40">
      <t>カンナミ</t>
    </rPh>
    <rPh sb="40" eb="41">
      <t>エキ</t>
    </rPh>
    <rPh sb="48" eb="50">
      <t>ソウゲイ</t>
    </rPh>
    <rPh sb="51" eb="53">
      <t>ジコ</t>
    </rPh>
    <rPh sb="53" eb="55">
      <t>フタン</t>
    </rPh>
    <rPh sb="58" eb="59">
      <t>エン</t>
    </rPh>
    <rPh sb="60" eb="62">
      <t>ノリアイ</t>
    </rPh>
    <rPh sb="63" eb="65">
      <t>バアイ</t>
    </rPh>
    <rPh sb="69" eb="70">
      <t>エン</t>
    </rPh>
    <rPh sb="72" eb="74">
      <t>ジッシ</t>
    </rPh>
    <rPh sb="75" eb="77">
      <t>ジゼン</t>
    </rPh>
    <rPh sb="78" eb="80">
      <t>カイイン</t>
    </rPh>
    <rPh sb="80" eb="82">
      <t>トウロク</t>
    </rPh>
    <rPh sb="83" eb="85">
      <t>デンワ</t>
    </rPh>
    <rPh sb="85" eb="87">
      <t>ヨヤク</t>
    </rPh>
    <rPh sb="88" eb="90">
      <t>ヒツヨウ</t>
    </rPh>
    <phoneticPr fontId="14"/>
  </si>
  <si>
    <t>高齢者福祉交通システム</t>
    <rPh sb="0" eb="3">
      <t>コウレイシャ</t>
    </rPh>
    <rPh sb="3" eb="5">
      <t>フクシ</t>
    </rPh>
    <rPh sb="5" eb="7">
      <t>コウツウ</t>
    </rPh>
    <phoneticPr fontId="14"/>
  </si>
  <si>
    <t>自治会の事業として区内在住の交通手段に不便をきたしている高齢者等を対象に、区民ボランティアの協力により区内や町内への移動を支援する福祉交通システムとして、（令和元年８月から）運行</t>
  </si>
  <si>
    <t>自治会（パサディナ区）</t>
    <rPh sb="0" eb="3">
      <t>ジチカイ</t>
    </rPh>
    <rPh sb="9" eb="10">
      <t>ク</t>
    </rPh>
    <phoneticPr fontId="14"/>
  </si>
  <si>
    <t>清水町</t>
    <rPh sb="0" eb="2">
      <t>シミズ</t>
    </rPh>
    <rPh sb="2" eb="3">
      <t>チョウ</t>
    </rPh>
    <phoneticPr fontId="14"/>
  </si>
  <si>
    <t>民間事業所協力による移動販売事業（R6年度実施予定）</t>
  </si>
  <si>
    <t>買物弱者の課題を抱える地域に対し、民間事業所の協力により移動販売を実施予定</t>
  </si>
  <si>
    <t>小山町</t>
    <rPh sb="0" eb="3">
      <t>オヤマチョウ</t>
    </rPh>
    <phoneticPr fontId="14"/>
  </si>
  <si>
    <t>町営の公共交通</t>
    <rPh sb="0" eb="2">
      <t>チョウエイ</t>
    </rPh>
    <rPh sb="3" eb="7">
      <t>コウキョウコウツウ</t>
    </rPh>
    <phoneticPr fontId="14"/>
  </si>
  <si>
    <t>買物弱者の支援と位置付けた事業ではないが、脆弱な公共交通網を補填する形で町独自のコミュニティバスを実施（主に事前予約制のデマンドバスを運行）。今年度は定時定路線型の巡回バス（町内５つの小学校区ごとに配置）を実証実験として実施している。</t>
    <rPh sb="71" eb="74">
      <t>コンネンド</t>
    </rPh>
    <rPh sb="75" eb="80">
      <t>テイジテイロセン</t>
    </rPh>
    <rPh sb="80" eb="81">
      <t>ガタ</t>
    </rPh>
    <rPh sb="82" eb="84">
      <t>ジュンカイ</t>
    </rPh>
    <rPh sb="87" eb="89">
      <t>チョウナイ</t>
    </rPh>
    <rPh sb="92" eb="96">
      <t>ショウガッコウク</t>
    </rPh>
    <rPh sb="99" eb="101">
      <t>ハイチ</t>
    </rPh>
    <rPh sb="103" eb="107">
      <t>ジッショウジッケン</t>
    </rPh>
    <rPh sb="110" eb="112">
      <t>ジッシ</t>
    </rPh>
    <phoneticPr fontId="14"/>
  </si>
  <si>
    <t>自治体,
タクシー、バス事業者等,</t>
  </si>
  <si>
    <t>https://www.fuji-oyama.jp/xWxwJUZ6_202002282127285.html</t>
  </si>
  <si>
    <t>企画政策課
0550-76-6133</t>
  </si>
  <si>
    <t>吉田町</t>
    <rPh sb="0" eb="3">
      <t>ヨシダチョウ</t>
    </rPh>
    <phoneticPr fontId="14"/>
  </si>
  <si>
    <t>在宅の高齢者、身体障害者等で食事の支度や調理が困難な者に対し、食生活の改善を図るとともに、訪問時に安否確認を行う。</t>
  </si>
  <si>
    <t>（有）五平
まごころ弁当島田店</t>
  </si>
  <si>
    <t>福祉課
0548-33-2105</t>
  </si>
  <si>
    <t>ワンコインサービス事業</t>
    <rPh sb="9" eb="11">
      <t>ジギョウ</t>
    </rPh>
    <phoneticPr fontId="14"/>
  </si>
  <si>
    <t>町内在住の65歳以上の要支援認定者等で、ひとり暮らし高齢者世帯、高齢者のみ世帯等に対して買い物、掃除、洗濯等の家事援助を1時間100円や500円で利用できるサービスを提供する。</t>
  </si>
  <si>
    <t>（一社）吉田町シルバー人材センター</t>
  </si>
  <si>
    <t>川根本町</t>
    <rPh sb="0" eb="4">
      <t>カワネホンチョウ</t>
    </rPh>
    <phoneticPr fontId="14"/>
  </si>
  <si>
    <t>外出支援サービス事業</t>
  </si>
  <si>
    <t>買物弱者の支援と位置付けた事業ではないが、運転免許を持たない65歳以上や障がい者などの移動困難者に対して町外への通院・通所を支援する事業で、町内での買物にも利用できる。料金240円～。</t>
  </si>
  <si>
    <t>https://www.town.kawanehon.shizuoka.jp/soshiki/koreishahukushi/chojukaigo/koreisha/1368.html</t>
  </si>
  <si>
    <t>高齢者福祉課（0547-56-2234）</t>
    <rPh sb="0" eb="3">
      <t>コウレイシャ</t>
    </rPh>
    <rPh sb="3" eb="6">
      <t>フクシカ</t>
    </rPh>
    <phoneticPr fontId="14"/>
  </si>
  <si>
    <t>在宅高齢者等配食サービス事業</t>
  </si>
  <si>
    <t>買物弱者の支援と位置付けた事業ではないが、高齢者または障がい者のみ世帯を対象に、1日1食、週4食まで弁当を配達する。1食300円（配達料込）</t>
  </si>
  <si>
    <t>https://www.town.kawanehon.shizuoka.jp/soshiki/koreishahukushi/chojukaigo/koreisha/1170.html</t>
  </si>
  <si>
    <t>デマンドタクシー運行事業</t>
  </si>
  <si>
    <t>買物弱者の支援と位置付けた事業ではないが、乗降地のどちらかが、公共性のある場所（商店含む）ならば利用できる町内限定のデマンドタクシー。運賃100～1000円。75歳以上、障がい者手帳をお持ちの方は50円～500円。</t>
    <rPh sb="67" eb="69">
      <t>ウンチン</t>
    </rPh>
    <rPh sb="77" eb="78">
      <t>エン</t>
    </rPh>
    <rPh sb="89" eb="91">
      <t>テチョウ</t>
    </rPh>
    <rPh sb="93" eb="94">
      <t>モ</t>
    </rPh>
    <rPh sb="96" eb="97">
      <t>カタ</t>
    </rPh>
    <phoneticPr fontId="14"/>
  </si>
  <si>
    <t>https://www.town.kawanehon.shizuoka.jp/soshiki/kurashikankyo/kankyoseisaku/tyoueibasu/6172.html</t>
  </si>
  <si>
    <t>くらし環境課（0547-56-2236）</t>
    <rPh sb="3" eb="6">
      <t>カンキョウカ</t>
    </rPh>
    <phoneticPr fontId="14"/>
  </si>
  <si>
    <t>ドローンを活用したスマート物流事業</t>
    <rPh sb="5" eb="7">
      <t>カツヨウ</t>
    </rPh>
    <rPh sb="13" eb="15">
      <t>ブツリュウ</t>
    </rPh>
    <rPh sb="15" eb="17">
      <t>ジギョウ</t>
    </rPh>
    <phoneticPr fontId="14"/>
  </si>
  <si>
    <t>令和6年度～令和8年度
3か年度で100,000千円</t>
    <rPh sb="0" eb="2">
      <t>レイワ</t>
    </rPh>
    <rPh sb="3" eb="5">
      <t>ネンド</t>
    </rPh>
    <rPh sb="6" eb="8">
      <t>レイワ</t>
    </rPh>
    <rPh sb="9" eb="11">
      <t>ネンド</t>
    </rPh>
    <rPh sb="14" eb="15">
      <t>ネン</t>
    </rPh>
    <rPh sb="15" eb="16">
      <t>ド</t>
    </rPh>
    <rPh sb="24" eb="26">
      <t>センエン</t>
    </rPh>
    <phoneticPr fontId="14"/>
  </si>
  <si>
    <t>ドローンを使った災害時の物資運搬を実行するとともに、買い物支援等、様々な用途でドローン(空送)と軽箱バン(陸送)をハイブリット活用する物流システムを構築し、実装する。
デジタル田園都市国家構想交付金</t>
    <rPh sb="88" eb="90">
      <t>デンエン</t>
    </rPh>
    <rPh sb="90" eb="92">
      <t>トシ</t>
    </rPh>
    <rPh sb="92" eb="94">
      <t>コッカ</t>
    </rPh>
    <rPh sb="94" eb="96">
      <t>コウソウ</t>
    </rPh>
    <rPh sb="96" eb="99">
      <t>コウフキン</t>
    </rPh>
    <phoneticPr fontId="14"/>
  </si>
  <si>
    <t>自治体,委託事業
受託先,株式会社NEXT DELIVERY</t>
    <rPh sb="4" eb="6">
      <t>イタク</t>
    </rPh>
    <rPh sb="6" eb="8">
      <t>ジギョウ</t>
    </rPh>
    <rPh sb="9" eb="11">
      <t>ジュタク</t>
    </rPh>
    <rPh sb="11" eb="12">
      <t>サキ</t>
    </rPh>
    <rPh sb="13" eb="15">
      <t>カブシキ</t>
    </rPh>
    <rPh sb="15" eb="17">
      <t>カイシャ</t>
    </rPh>
    <phoneticPr fontId="14"/>
  </si>
  <si>
    <t>https://www.town.kawanehon.shizuoka.jp/soshiki/degital/degitalu/13975.html</t>
  </si>
  <si>
    <t>デジタル推進課（0547-56-2232）</t>
    <rPh sb="4" eb="7">
      <t>スイシンカ</t>
    </rPh>
    <phoneticPr fontId="14"/>
  </si>
  <si>
    <t>森町</t>
    <rPh sb="0" eb="2">
      <t>モリマチ</t>
    </rPh>
    <phoneticPr fontId="14"/>
  </si>
  <si>
    <t>もり移動支援調整センター</t>
    <rPh sb="2" eb="4">
      <t>イドウ</t>
    </rPh>
    <rPh sb="4" eb="6">
      <t>シエン</t>
    </rPh>
    <rPh sb="6" eb="8">
      <t>チョウセイ</t>
    </rPh>
    <phoneticPr fontId="14"/>
  </si>
  <si>
    <t>町で養成したボランティアが自車を利用し、自宅～目的地～自宅間の移動を支援する（目的地は限定、月2回まで利用可）。事前に予約受付、生活支援コーディネーターが利用者とボランティアの調整を行う。利用者はガソリン代のみ負担。利用対象者は、①～④すべてに該当する者（①65歳以上②運転免許がない③車の乗り降りが自分でできる④町内に移動を支援できる人がいない）</t>
    <rPh sb="0" eb="1">
      <t>マチ</t>
    </rPh>
    <rPh sb="2" eb="4">
      <t>ヨウセイ</t>
    </rPh>
    <rPh sb="13" eb="15">
      <t>ジシャ</t>
    </rPh>
    <rPh sb="16" eb="18">
      <t>リヨウ</t>
    </rPh>
    <rPh sb="20" eb="22">
      <t>ジタク</t>
    </rPh>
    <rPh sb="23" eb="26">
      <t>モクテキチ</t>
    </rPh>
    <rPh sb="27" eb="29">
      <t>ジタク</t>
    </rPh>
    <rPh sb="29" eb="30">
      <t>アイダ</t>
    </rPh>
    <rPh sb="31" eb="33">
      <t>イドウ</t>
    </rPh>
    <rPh sb="34" eb="36">
      <t>シエン</t>
    </rPh>
    <rPh sb="39" eb="42">
      <t>モクテキチ</t>
    </rPh>
    <rPh sb="43" eb="45">
      <t>ゲンテイ</t>
    </rPh>
    <rPh sb="46" eb="47">
      <t>ツキ</t>
    </rPh>
    <rPh sb="48" eb="49">
      <t>カイ</t>
    </rPh>
    <rPh sb="51" eb="53">
      <t>リヨウ</t>
    </rPh>
    <rPh sb="122" eb="124">
      <t>ガイトウ</t>
    </rPh>
    <rPh sb="126" eb="127">
      <t>モノ</t>
    </rPh>
    <rPh sb="131" eb="132">
      <t>サイ</t>
    </rPh>
    <rPh sb="132" eb="134">
      <t>イジョウ</t>
    </rPh>
    <rPh sb="135" eb="137">
      <t>ウンテン</t>
    </rPh>
    <rPh sb="137" eb="139">
      <t>メンキョ</t>
    </rPh>
    <rPh sb="143" eb="144">
      <t>クルマ</t>
    </rPh>
    <rPh sb="145" eb="146">
      <t>ノ</t>
    </rPh>
    <rPh sb="147" eb="148">
      <t>オ</t>
    </rPh>
    <rPh sb="150" eb="152">
      <t>ジブン</t>
    </rPh>
    <phoneticPr fontId="14"/>
  </si>
  <si>
    <t>森町社会福祉協議会（町委託）</t>
    <rPh sb="0" eb="2">
      <t>モリマチ</t>
    </rPh>
    <rPh sb="2" eb="6">
      <t>シャカイフクシ</t>
    </rPh>
    <rPh sb="6" eb="9">
      <t>キョウギカイ</t>
    </rPh>
    <rPh sb="10" eb="11">
      <t>マチ</t>
    </rPh>
    <rPh sb="11" eb="13">
      <t>イタク</t>
    </rPh>
    <phoneticPr fontId="14"/>
  </si>
  <si>
    <t>https://www.town.morimachi.shizuoka.jp/material/files/group/7/syakyoudayori73.pdf</t>
  </si>
  <si>
    <t>住民参加型生活支援事業</t>
    <rPh sb="0" eb="2">
      <t>ジュウミン</t>
    </rPh>
    <rPh sb="2" eb="5">
      <t>サンカガタ</t>
    </rPh>
    <rPh sb="5" eb="7">
      <t>セイカツ</t>
    </rPh>
    <rPh sb="7" eb="9">
      <t>シエン</t>
    </rPh>
    <rPh sb="9" eb="11">
      <t>ジギョウ</t>
    </rPh>
    <phoneticPr fontId="14"/>
  </si>
  <si>
    <t>介護保険では対応できない買い物支援を行う有償のボランティア活動。支援内容は、店内の移動や誘導、買い物の運搬など。利用者は500円/時とガソリン代を負担。
事前に予約受付、生活支援コーディネーターが利用者とボランティアの調整を行う。</t>
    <rPh sb="0" eb="2">
      <t>カイゴ</t>
    </rPh>
    <rPh sb="2" eb="4">
      <t>ホケン</t>
    </rPh>
    <rPh sb="6" eb="8">
      <t>タイオウ</t>
    </rPh>
    <rPh sb="12" eb="13">
      <t>カ</t>
    </rPh>
    <rPh sb="14" eb="15">
      <t>モノ</t>
    </rPh>
    <rPh sb="15" eb="17">
      <t>シエン</t>
    </rPh>
    <rPh sb="18" eb="19">
      <t>オコナ</t>
    </rPh>
    <rPh sb="20" eb="22">
      <t>ユウショウ</t>
    </rPh>
    <rPh sb="29" eb="31">
      <t>カツドウ</t>
    </rPh>
    <rPh sb="32" eb="34">
      <t>シエン</t>
    </rPh>
    <rPh sb="34" eb="36">
      <t>ナイヨウ</t>
    </rPh>
    <rPh sb="38" eb="40">
      <t>テンナイ</t>
    </rPh>
    <rPh sb="41" eb="43">
      <t>イドウ</t>
    </rPh>
    <rPh sb="44" eb="46">
      <t>ユウドウ</t>
    </rPh>
    <rPh sb="47" eb="48">
      <t>カ</t>
    </rPh>
    <rPh sb="49" eb="50">
      <t>モノ</t>
    </rPh>
    <rPh sb="51" eb="53">
      <t>ウンパン</t>
    </rPh>
    <rPh sb="56" eb="59">
      <t>リヨウシャ</t>
    </rPh>
    <rPh sb="63" eb="64">
      <t>エン</t>
    </rPh>
    <rPh sb="65" eb="66">
      <t>ジ</t>
    </rPh>
    <rPh sb="71" eb="72">
      <t>ダイ</t>
    </rPh>
    <rPh sb="73" eb="75">
      <t>フタン</t>
    </rPh>
    <rPh sb="77" eb="79">
      <t>ジゼン</t>
    </rPh>
    <rPh sb="80" eb="82">
      <t>ヨヤク</t>
    </rPh>
    <rPh sb="82" eb="84">
      <t>ウケツケ</t>
    </rPh>
    <rPh sb="85" eb="89">
      <t>セイカツシエン</t>
    </rPh>
    <rPh sb="98" eb="101">
      <t>リヨウシャ</t>
    </rPh>
    <rPh sb="109" eb="111">
      <t>チョウセイ</t>
    </rPh>
    <rPh sb="112" eb="113">
      <t>オコナ</t>
    </rPh>
    <phoneticPr fontId="14"/>
  </si>
  <si>
    <t>https://www.town.morimachi.shizuoka.jp/material/files/group/7/syakyoudayori79.pdf</t>
  </si>
  <si>
    <t>森町公共交通利用券助成事業</t>
  </si>
  <si>
    <t>森町営バス回数乗車券（一般回数乗車券）、森町営バス定期乗車券、秋葉バスサービス株式会社定期乗車券、天竜浜名湖鉄道株式会社シルバーパス、天竜浜名湖鉄道株式会社普通回数乗車券、天竜浜名湖鉄道株式会社定期乗車券、商業組合静岡県タクシー協会タクシークーポン券</t>
  </si>
  <si>
    <t>自家用車を運転できない高齢者の日常生活の移動を支援するため、バス、タクシー及び天竜浜名湖鉄道の利用者に対して購入費の一部を助成する。
対象者：町民のうち75歳以上の者又は65歳以上で免許返納者
助成金額：１人につき１年度あたり、上限3,000円</t>
    <rPh sb="71" eb="73">
      <t>チョウミン</t>
    </rPh>
    <rPh sb="82" eb="83">
      <t>モノ</t>
    </rPh>
    <rPh sb="83" eb="84">
      <t>マタ</t>
    </rPh>
    <phoneticPr fontId="14"/>
  </si>
  <si>
    <t>https://www.town.morimachi.shizuoka.jp/gyosei/machinososhiki/hokenfukushika/shogaifukushikakari/8/2533.html</t>
  </si>
  <si>
    <t>森町福祉課地域福祉係
0538-85-1800</t>
    <rPh sb="2" eb="4">
      <t>フクシ</t>
    </rPh>
    <rPh sb="5" eb="7">
      <t>チイキ</t>
    </rPh>
    <rPh sb="7" eb="9">
      <t>フクシ</t>
    </rPh>
    <phoneticPr fontId="14"/>
  </si>
  <si>
    <t>愛知県</t>
    <rPh sb="0" eb="3">
      <t>アイチケン</t>
    </rPh>
    <phoneticPr fontId="1"/>
  </si>
  <si>
    <t>げんき商店街推進事業費補助金額</t>
    <rPh sb="3" eb="15">
      <t>ショウテンガイスイシンジギョウヒホジョキンガク</t>
    </rPh>
    <phoneticPr fontId="1"/>
  </si>
  <si>
    <t>商機能強化に向けた取組、買い物弱者対策事業を含む地域コミュニティの担い手としての役割に着目した取組、人材強化に向けた取組、また、空き店舗の発生・増加を抑制する取組により活性化を目指す商店街を支援するため、「まちづくり」の観点から、商店街活性化の主体的役割を持つ市町村が計画的に行う商店街活性化事業に対して支援助成する。その一事業として買物弱者対策支援を対象としている。</t>
  </si>
  <si>
    <t>自治体,_x000D_
,</t>
  </si>
  <si>
    <t>https://www.pref.aichi.jp/soshiki/shogyo/machi01genki.html</t>
  </si>
  <si>
    <t>経済産業局 中小企業部 商業流通課
052-954-6338</t>
  </si>
  <si>
    <t>豊橋市</t>
    <rPh sb="0" eb="3">
      <t>トヨハシシ</t>
    </rPh>
    <phoneticPr fontId="1"/>
  </si>
  <si>
    <t>高齢者移動支援事業</t>
  </si>
  <si>
    <t>買物弱者の支援と位置付けた事業ではないが、70歳以上で市民税非課税世帯に属している障害者手帳を所持していない高齢者に対して、公共交通機関（タクシー、電車、路線バス、コミュニティバス）の利用助成を行う。</t>
  </si>
  <si>
    <t>https://www.city.toyohashi.lg.jp/34254.htm</t>
  </si>
  <si>
    <t>福祉部長寿介護課0532-51-2362</t>
  </si>
  <si>
    <t>愛知県</t>
    <rPh sb="0" eb="3">
      <t>アイチケン</t>
    </rPh>
    <phoneticPr fontId="3"/>
  </si>
  <si>
    <t>豊橋市</t>
    <rPh sb="0" eb="3">
      <t>トヨハシシ</t>
    </rPh>
    <phoneticPr fontId="3"/>
  </si>
  <si>
    <t>「地域生活」バス・タクシー愛のりくん</t>
    <rPh sb="1" eb="3">
      <t>チイキ</t>
    </rPh>
    <rPh sb="3" eb="5">
      <t>セイカツ</t>
    </rPh>
    <rPh sb="13" eb="14">
      <t>アイ</t>
    </rPh>
    <phoneticPr fontId="3"/>
  </si>
  <si>
    <t>買物弱者の支援と位置付けた事業ではないが、豊橋市南部の公共交通空白地域における日常の生活移動支援策として、タクシー（普通車）によるデマンド型交通の運行を行っている。</t>
    <rPh sb="0" eb="1">
      <t>カ</t>
    </rPh>
    <rPh sb="1" eb="2">
      <t>モノ</t>
    </rPh>
    <rPh sb="2" eb="4">
      <t>ジャクシャ</t>
    </rPh>
    <rPh sb="5" eb="7">
      <t>シエン</t>
    </rPh>
    <rPh sb="8" eb="11">
      <t>イチヅ</t>
    </rPh>
    <rPh sb="13" eb="15">
      <t>ジギョウ</t>
    </rPh>
    <rPh sb="21" eb="24">
      <t>トヨハシシ</t>
    </rPh>
    <rPh sb="24" eb="26">
      <t>ナンブ</t>
    </rPh>
    <rPh sb="27" eb="29">
      <t>コウキョウ</t>
    </rPh>
    <rPh sb="29" eb="31">
      <t>コウツウ</t>
    </rPh>
    <rPh sb="31" eb="35">
      <t>クウハクチイキ</t>
    </rPh>
    <rPh sb="39" eb="41">
      <t>ニチジョウ</t>
    </rPh>
    <rPh sb="42" eb="44">
      <t>セイカツ</t>
    </rPh>
    <rPh sb="44" eb="46">
      <t>イドウ</t>
    </rPh>
    <rPh sb="46" eb="48">
      <t>シエン</t>
    </rPh>
    <rPh sb="48" eb="49">
      <t>サク</t>
    </rPh>
    <rPh sb="58" eb="61">
      <t>フツウシャ</t>
    </rPh>
    <rPh sb="69" eb="70">
      <t>ガタ</t>
    </rPh>
    <rPh sb="70" eb="72">
      <t>コウツウ</t>
    </rPh>
    <rPh sb="73" eb="75">
      <t>ウンコウ</t>
    </rPh>
    <rPh sb="76" eb="77">
      <t>オコナ</t>
    </rPh>
    <phoneticPr fontId="3"/>
  </si>
  <si>
    <t>地域の運営協議会、交通事業者、豊橋市都市交通課の３者で実施</t>
    <rPh sb="0" eb="2">
      <t>チイキ</t>
    </rPh>
    <rPh sb="3" eb="5">
      <t>ウンエイ</t>
    </rPh>
    <rPh sb="5" eb="8">
      <t>キョウギカイ</t>
    </rPh>
    <rPh sb="9" eb="11">
      <t>コウツウ</t>
    </rPh>
    <rPh sb="11" eb="14">
      <t>ジギョウシャ</t>
    </rPh>
    <rPh sb="15" eb="18">
      <t>トヨハシシ</t>
    </rPh>
    <rPh sb="18" eb="20">
      <t>トシ</t>
    </rPh>
    <rPh sb="20" eb="22">
      <t>コウツウ</t>
    </rPh>
    <rPh sb="22" eb="23">
      <t>カ</t>
    </rPh>
    <rPh sb="24" eb="26">
      <t>サンシャ</t>
    </rPh>
    <rPh sb="27" eb="29">
      <t>ジッシ</t>
    </rPh>
    <phoneticPr fontId="3"/>
  </si>
  <si>
    <t>https://www.city.toyohashi.lg.jp/10371.htm</t>
  </si>
  <si>
    <t>都市計画部都市交通課
（0532-51-2463）</t>
    <rPh sb="0" eb="2">
      <t>トシ</t>
    </rPh>
    <rPh sb="2" eb="4">
      <t>ケイカク</t>
    </rPh>
    <rPh sb="4" eb="5">
      <t>ブ</t>
    </rPh>
    <rPh sb="5" eb="7">
      <t>トシ</t>
    </rPh>
    <rPh sb="7" eb="9">
      <t>コウツウ</t>
    </rPh>
    <rPh sb="9" eb="10">
      <t>カ</t>
    </rPh>
    <phoneticPr fontId="3"/>
  </si>
  <si>
    <t>岡崎市</t>
    <rPh sb="0" eb="3">
      <t>オカザキシ</t>
    </rPh>
    <phoneticPr fontId="1"/>
  </si>
  <si>
    <t>チョイソコおかざき（本格運行）</t>
    <rPh sb="10" eb="12">
      <t>ホンカク</t>
    </rPh>
    <rPh sb="12" eb="14">
      <t>ウンコウ</t>
    </rPh>
    <phoneticPr fontId="5"/>
  </si>
  <si>
    <t>負担金</t>
    <rPh sb="0" eb="2">
      <t>フタン</t>
    </rPh>
    <rPh sb="2" eb="3">
      <t>キン</t>
    </rPh>
    <phoneticPr fontId="1"/>
  </si>
  <si>
    <t>鉄道・バスの徒歩圏から外れる地域も多く存在する六ツ美中部学区にて、チョイソコおかざきを運行することで、日常生活の移動手段の確保及びお出掛けによる健康増進を図る。</t>
    <rPh sb="77" eb="78">
      <t>ハカ</t>
    </rPh>
    <phoneticPr fontId="5"/>
  </si>
  <si>
    <t>株式会社アイシン</t>
    <rPh sb="0" eb="4">
      <t>カブシキガイシャ</t>
    </rPh>
    <phoneticPr fontId="5"/>
  </si>
  <si>
    <t>https://www.city.okazaki.lg.jp/1100/1184/1173/p027273.html</t>
  </si>
  <si>
    <t>総合政策部地域創生課
0564-23-6486</t>
    <rPh sb="0" eb="5">
      <t>ソウゴウセイサクブ</t>
    </rPh>
    <rPh sb="5" eb="10">
      <t>チイキソウセイカ</t>
    </rPh>
    <phoneticPr fontId="5"/>
  </si>
  <si>
    <t>矢作デマンド（実証運行）</t>
    <rPh sb="0" eb="2">
      <t>ヤハギ</t>
    </rPh>
    <rPh sb="7" eb="11">
      <t>ジッショウウンコウ</t>
    </rPh>
    <phoneticPr fontId="5"/>
  </si>
  <si>
    <t>鉄道・バスの徒歩圏から外れる地域も多く存在する矢作地域にて、矢作デマンドを実証運行することで、日常生活の移動手段の確保に繋がるか検証する。</t>
  </si>
  <si>
    <t>名古屋鉄道株式会社</t>
    <rPh sb="0" eb="3">
      <t>ナゴヤ</t>
    </rPh>
    <rPh sb="3" eb="5">
      <t>テツドウ</t>
    </rPh>
    <rPh sb="5" eb="9">
      <t>カブシキガイシャ</t>
    </rPh>
    <phoneticPr fontId="5"/>
  </si>
  <si>
    <t>https://www.city.okazaki.lg.jp/1100/1184/1173/p036851.html</t>
  </si>
  <si>
    <t>オクオカ生活基盤支援事業費補助金</t>
    <rPh sb="4" eb="12">
      <t>セイカツキバンシエンジギョウ</t>
    </rPh>
    <rPh sb="12" eb="13">
      <t>ヒ</t>
    </rPh>
    <rPh sb="13" eb="16">
      <t>ホジョキン</t>
    </rPh>
    <phoneticPr fontId="1"/>
  </si>
  <si>
    <t>中山間地域におけるＪＡ移動販売事業において、移動販売車の台数を増やすことにより、移動販売事業の生産性向上を支援するとともに、物価高騰の影響を受けた生活者の利便性向上及び負担軽減を図るため。
また、移動販売を地域のかたに利用していただくことで集いの場となり地域コミュニティを創出し、地域の活性化に寄与する。</t>
  </si>
  <si>
    <t>あいち三河農業協同組合</t>
    <rPh sb="3" eb="5">
      <t>ミカワ</t>
    </rPh>
    <rPh sb="5" eb="11">
      <t>ノウギョウキョウドウクミアイ</t>
    </rPh>
    <phoneticPr fontId="1"/>
  </si>
  <si>
    <t>経済振興部中山間政策課
0564-82-4123</t>
    <rPh sb="0" eb="5">
      <t>ケイザイシンコウブ</t>
    </rPh>
    <rPh sb="5" eb="11">
      <t>チュウサンカンセイサクカ</t>
    </rPh>
    <phoneticPr fontId="1"/>
  </si>
  <si>
    <t>愛知県</t>
  </si>
  <si>
    <t>一宮市</t>
  </si>
  <si>
    <t>公共交通機関の利用が困難である障害者等を対象に、タクシーの基本料金部分が助成される利用券を年度につき原則30枚交付する。</t>
    <phoneticPr fontId="3"/>
  </si>
  <si>
    <t>https://www.city.ichinomiya.aichi.jp/fukushi/shougaifukushi/1044107/1000147/1010684/1001076.html</t>
    <phoneticPr fontId="3"/>
  </si>
  <si>
    <t>福祉部障害福祉課
0586-28-9017</t>
  </si>
  <si>
    <t>ひとり暮らしの障害者等を対象に、昼食を配達するとともに、安否の確認を行う。自己負担額は１食330円～570円。</t>
    <phoneticPr fontId="3"/>
  </si>
  <si>
    <t>事業者,</t>
    <phoneticPr fontId="3"/>
  </si>
  <si>
    <t>https://www.city.ichinomiya.aichi.jp/fukushi/shougaifukushi/1044107/1000147/1010685/1001080.html</t>
  </si>
  <si>
    <t>高齢者福祉タクシー料金助成事業</t>
    <rPh sb="0" eb="3">
      <t>コウレイシャ</t>
    </rPh>
    <phoneticPr fontId="2"/>
  </si>
  <si>
    <t>満８５歳以上の方に対し、普通タクシーまたはリフト付きタクシーの初乗り運賃が助成される利用券を年度につき原則３０枚交付する。</t>
  </si>
  <si>
    <t>https://www.city.ichinomiya.aichi.jp/fukushi/kounenfukushi/kourei/1000146/1010613/1000998.html</t>
  </si>
  <si>
    <t>福祉部高年福祉課
0586-28-9021</t>
    <phoneticPr fontId="1"/>
  </si>
  <si>
    <t>おおむね６５歳以上の一人暮らしの方等を対象に、昼食を配達するとともに、安否の確認を行う。自己負担額は１食３３０円～５７０円。</t>
  </si>
  <si>
    <t>https://www.city.ichinomiya.aichi.jp/fukushi/kounenfukushi/kourei/1000146/1010613/1001012.html</t>
  </si>
  <si>
    <t>愛知県</t>
    <rPh sb="0" eb="3">
      <t>アイチケン</t>
    </rPh>
    <phoneticPr fontId="2"/>
  </si>
  <si>
    <t>瀬戸市</t>
    <rPh sb="0" eb="3">
      <t>セトシ</t>
    </rPh>
    <phoneticPr fontId="2"/>
  </si>
  <si>
    <t>瀬戸市商業団体等事業費補助金</t>
    <rPh sb="0" eb="3">
      <t>セトシ</t>
    </rPh>
    <rPh sb="3" eb="5">
      <t>ショウギョウ</t>
    </rPh>
    <rPh sb="5" eb="7">
      <t>ダンタイ</t>
    </rPh>
    <rPh sb="7" eb="8">
      <t>トウ</t>
    </rPh>
    <rPh sb="8" eb="10">
      <t>ジギョウ</t>
    </rPh>
    <rPh sb="10" eb="11">
      <t>ヒ</t>
    </rPh>
    <rPh sb="11" eb="14">
      <t>ホジョキン</t>
    </rPh>
    <phoneticPr fontId="2"/>
  </si>
  <si>
    <t>商店街等の買物弱者支援を含む地域における課題解決のための事業や、賑わいの創出などの商店街活性化事業</t>
    <phoneticPr fontId="1"/>
  </si>
  <si>
    <t>商店街等の買物弱者支援を含む地域における課題解決のための事業や、賑わいの創出などの商店街活性化事業に対して事業費の一部を補助。</t>
    <phoneticPr fontId="1"/>
  </si>
  <si>
    <t>ものづくり商業振興課　0561-88-2652</t>
    <rPh sb="5" eb="10">
      <t>ショウギョウシンコウカ</t>
    </rPh>
    <phoneticPr fontId="1"/>
  </si>
  <si>
    <t>瀬戸市</t>
    <rPh sb="0" eb="3">
      <t>セ</t>
    </rPh>
    <phoneticPr fontId="2"/>
  </si>
  <si>
    <t>瀬戸市高齢者移動支援事業</t>
    <rPh sb="0" eb="3">
      <t>セ</t>
    </rPh>
    <rPh sb="3" eb="6">
      <t>コウレイシャ</t>
    </rPh>
    <rPh sb="6" eb="8">
      <t>イドウ</t>
    </rPh>
    <rPh sb="8" eb="10">
      <t>シエン</t>
    </rPh>
    <rPh sb="10" eb="12">
      <t>ジギョウ</t>
    </rPh>
    <phoneticPr fontId="2"/>
  </si>
  <si>
    <t>高齢者の買い物支援や地域のﾚｸﾘｴｰｼｮﾝに参加するための送迎など</t>
    <rPh sb="0" eb="3">
      <t>コウレイシャ</t>
    </rPh>
    <rPh sb="4" eb="5">
      <t>カ</t>
    </rPh>
    <rPh sb="6" eb="7">
      <t>モノ</t>
    </rPh>
    <rPh sb="7" eb="9">
      <t>シエン</t>
    </rPh>
    <rPh sb="10" eb="12">
      <t>チイキ</t>
    </rPh>
    <rPh sb="22" eb="24">
      <t>サンカ</t>
    </rPh>
    <rPh sb="29" eb="31">
      <t>ソウゲイ</t>
    </rPh>
    <phoneticPr fontId="1"/>
  </si>
  <si>
    <t>タクシー事業者、NPO法人、事業者</t>
    <rPh sb="4" eb="7">
      <t>ジギョウシャ</t>
    </rPh>
    <rPh sb="11" eb="13">
      <t>ホウジン</t>
    </rPh>
    <rPh sb="14" eb="17">
      <t>ジギョウシャ</t>
    </rPh>
    <phoneticPr fontId="1"/>
  </si>
  <si>
    <t>高齢者福祉課　0561-88-2626</t>
    <rPh sb="0" eb="6">
      <t>コ</t>
    </rPh>
    <phoneticPr fontId="1"/>
  </si>
  <si>
    <t>愛知県</t>
    <rPh sb="0" eb="3">
      <t>アイチケン</t>
    </rPh>
    <phoneticPr fontId="5"/>
  </si>
  <si>
    <t>半田市</t>
    <rPh sb="0" eb="3">
      <t>ハンダシ</t>
    </rPh>
    <phoneticPr fontId="5"/>
  </si>
  <si>
    <t>外出支援サービス事業</t>
    <rPh sb="0" eb="2">
      <t>ガイシュツ</t>
    </rPh>
    <rPh sb="2" eb="4">
      <t>シエン</t>
    </rPh>
    <rPh sb="8" eb="10">
      <t>ジギョウ</t>
    </rPh>
    <phoneticPr fontId="5"/>
  </si>
  <si>
    <t>外出の困難な要介護高齢者等に対する外出支援を目的とし、タクシーの初乗料金等の一部を助成するタクシー料金助成券を交付する。</t>
  </si>
  <si>
    <t>https://www.city.handa.lg.jp/kenko/fukushi/1002442/1002443/1002447.html</t>
    <phoneticPr fontId="1"/>
  </si>
  <si>
    <t>高齢介護課
0569-84-0648</t>
    <rPh sb="0" eb="2">
      <t>コウレイ</t>
    </rPh>
    <rPh sb="2" eb="4">
      <t>カイゴ</t>
    </rPh>
    <rPh sb="4" eb="5">
      <t>カ</t>
    </rPh>
    <phoneticPr fontId="5"/>
  </si>
  <si>
    <t>高齢者配食サービス事業</t>
    <rPh sb="0" eb="3">
      <t>コウレイシャ</t>
    </rPh>
    <rPh sb="3" eb="5">
      <t>ハイショク</t>
    </rPh>
    <rPh sb="9" eb="11">
      <t>ジギョウ</t>
    </rPh>
    <phoneticPr fontId="5"/>
  </si>
  <si>
    <t>病弱及び心身に障がいを有する等により、買い物や調理が困難であり、親族等から協力が得られない高齢者に対し、日々の安否の確認及び健康の増進を目的として、昼食を委託業者より配達する。</t>
    <rPh sb="83" eb="85">
      <t>ハイタツ</t>
    </rPh>
    <phoneticPr fontId="5"/>
  </si>
  <si>
    <t>https://www.city.handa.lg.jp/kenko/fukushi/1002442/1002443/1002444.html</t>
    <phoneticPr fontId="1"/>
  </si>
  <si>
    <t>半田市障がい者（児）タクシー料金助成事業</t>
    <rPh sb="0" eb="3">
      <t>ハンダシ</t>
    </rPh>
    <rPh sb="3" eb="4">
      <t>ショウ</t>
    </rPh>
    <rPh sb="6" eb="7">
      <t>シャ</t>
    </rPh>
    <rPh sb="8" eb="9">
      <t>コ</t>
    </rPh>
    <rPh sb="14" eb="16">
      <t>リョウキン</t>
    </rPh>
    <rPh sb="16" eb="18">
      <t>ジョセイ</t>
    </rPh>
    <rPh sb="18" eb="20">
      <t>ジギョウ</t>
    </rPh>
    <phoneticPr fontId="5"/>
  </si>
  <si>
    <t>重度の障がい者（児）の地域生活（外出）を支援するため、タクシー料金の一部を補助するもの。
・タクシー助成券24枚綴り１冊／年を申請により交付</t>
    <rPh sb="0" eb="2">
      <t>ジュウド</t>
    </rPh>
    <rPh sb="3" eb="4">
      <t>ショウ</t>
    </rPh>
    <rPh sb="6" eb="7">
      <t>シャ</t>
    </rPh>
    <rPh sb="11" eb="13">
      <t>チイキ</t>
    </rPh>
    <rPh sb="13" eb="15">
      <t>セイカツ</t>
    </rPh>
    <rPh sb="50" eb="52">
      <t>ジョセイ</t>
    </rPh>
    <rPh sb="52" eb="53">
      <t>ケン</t>
    </rPh>
    <rPh sb="55" eb="56">
      <t>マイ</t>
    </rPh>
    <rPh sb="56" eb="57">
      <t>ツヅ</t>
    </rPh>
    <rPh sb="59" eb="60">
      <t>サツ</t>
    </rPh>
    <rPh sb="61" eb="62">
      <t>ネン</t>
    </rPh>
    <rPh sb="63" eb="65">
      <t>シンセイ</t>
    </rPh>
    <rPh sb="68" eb="70">
      <t>コウフ</t>
    </rPh>
    <phoneticPr fontId="5"/>
  </si>
  <si>
    <t>https://www.city.handa.lg.jp/kenko/fukushi/1002399/1002417/1002422.html</t>
    <phoneticPr fontId="1"/>
  </si>
  <si>
    <t>地域福祉課
0569－84－0643</t>
    <rPh sb="0" eb="2">
      <t>チイキ</t>
    </rPh>
    <rPh sb="2" eb="5">
      <t>フクシカ</t>
    </rPh>
    <phoneticPr fontId="5"/>
  </si>
  <si>
    <t>半田市障がい 者（児）バス運賃扶助事業実施要綱</t>
  </si>
  <si>
    <t>身体障がい、知的障がい、精神障がい者等の外出を支援するため、特別乗車証を交付することにより半田市内の路線バスを利用する場合、無料で乗車することができるもの。</t>
  </si>
  <si>
    <t>春日井市</t>
    <rPh sb="0" eb="4">
      <t>カスガイシ</t>
    </rPh>
    <phoneticPr fontId="1"/>
  </si>
  <si>
    <t>移動販売事業</t>
    <rPh sb="0" eb="6">
      <t>イドウハンバイジギョウ</t>
    </rPh>
    <phoneticPr fontId="1"/>
  </si>
  <si>
    <t>-</t>
    <phoneticPr fontId="1"/>
  </si>
  <si>
    <t>（一社）春日井市観光コンベンション協会が主体として行う、買物弱者に対して、移動販売車により生鮮食品を始めとした生活必需品の買い物機会を提供する事業。
※公園・道路使用許可に関すること等の事業に係る支援</t>
    <phoneticPr fontId="1"/>
  </si>
  <si>
    <t>春日井市観光コンベンション協会</t>
  </si>
  <si>
    <t>かすがいシティバス
北部オンデマンドバス運行</t>
    <rPh sb="10" eb="12">
      <t>ホクブ</t>
    </rPh>
    <rPh sb="20" eb="22">
      <t>ウンコウ</t>
    </rPh>
    <phoneticPr fontId="1"/>
  </si>
  <si>
    <t>デマンドバス</t>
    <phoneticPr fontId="1"/>
  </si>
  <si>
    <t>買物弱者の支援のみに位置付けた事業ではないが、公共交通の利用に不便を感じている地域に対する移動支援策として、これまでの定時定路線型コミュニティバスに代わり、デマンドバスの運行を実施</t>
    <rPh sb="0" eb="4">
      <t>カイモノジャクシャ</t>
    </rPh>
    <rPh sb="5" eb="7">
      <t>シエン</t>
    </rPh>
    <rPh sb="10" eb="13">
      <t>イチヅ</t>
    </rPh>
    <rPh sb="15" eb="17">
      <t>ジギョウ</t>
    </rPh>
    <rPh sb="23" eb="27">
      <t>コウキョウコウツウ</t>
    </rPh>
    <rPh sb="28" eb="30">
      <t>リヨウ</t>
    </rPh>
    <rPh sb="31" eb="33">
      <t>フベン</t>
    </rPh>
    <rPh sb="34" eb="35">
      <t>カン</t>
    </rPh>
    <rPh sb="39" eb="41">
      <t>チイキ</t>
    </rPh>
    <rPh sb="42" eb="43">
      <t>タイ</t>
    </rPh>
    <rPh sb="45" eb="49">
      <t>イドウシエン</t>
    </rPh>
    <rPh sb="49" eb="50">
      <t>サク</t>
    </rPh>
    <rPh sb="59" eb="61">
      <t>テイジ</t>
    </rPh>
    <rPh sb="61" eb="64">
      <t>テイロセン</t>
    </rPh>
    <rPh sb="64" eb="65">
      <t>ガタ</t>
    </rPh>
    <rPh sb="74" eb="75">
      <t>カ</t>
    </rPh>
    <rPh sb="85" eb="87">
      <t>ウンコウ</t>
    </rPh>
    <rPh sb="88" eb="90">
      <t>ジッシ</t>
    </rPh>
    <phoneticPr fontId="1"/>
  </si>
  <si>
    <t>https://www.city.kasugai.lg.jp/kurashi/1003481/bus/1025196.html</t>
  </si>
  <si>
    <t>都市政策課
0568-85-6051</t>
    <rPh sb="0" eb="2">
      <t>トシ</t>
    </rPh>
    <rPh sb="2" eb="5">
      <t>セイサクカ</t>
    </rPh>
    <phoneticPr fontId="1"/>
  </si>
  <si>
    <t>春日井市</t>
    <rPh sb="0" eb="3">
      <t>カスガイ</t>
    </rPh>
    <rPh sb="3" eb="4">
      <t>シ</t>
    </rPh>
    <phoneticPr fontId="1"/>
  </si>
  <si>
    <t>介護予防・日常生活支援総合に係る訪問型・通所型住民主体サービス（買い物支援）</t>
    <rPh sb="0" eb="4">
      <t>カイゴヨボウ</t>
    </rPh>
    <rPh sb="5" eb="7">
      <t>ニチジョウ</t>
    </rPh>
    <rPh sb="7" eb="9">
      <t>セイカツ</t>
    </rPh>
    <rPh sb="9" eb="11">
      <t>シエン</t>
    </rPh>
    <rPh sb="11" eb="13">
      <t>ソウゴウ</t>
    </rPh>
    <rPh sb="14" eb="15">
      <t>カカ</t>
    </rPh>
    <rPh sb="16" eb="19">
      <t>ホウモンガタ</t>
    </rPh>
    <rPh sb="20" eb="23">
      <t>ツウショガタ</t>
    </rPh>
    <rPh sb="23" eb="25">
      <t>ジュウミン</t>
    </rPh>
    <rPh sb="25" eb="27">
      <t>シュタイ</t>
    </rPh>
    <rPh sb="32" eb="33">
      <t>カ</t>
    </rPh>
    <rPh sb="34" eb="35">
      <t>モノ</t>
    </rPh>
    <rPh sb="35" eb="37">
      <t>シエン</t>
    </rPh>
    <phoneticPr fontId="1"/>
  </si>
  <si>
    <t>買物弱者の支援と位置付けた事業ではないが、地域住民を主体に構成された団体が、利用者（要支援者等）の自宅を訪問して生活支援（買い物代行等）を行う、又は高齢者サロン等の一環として買い物の機会を定期的に提供するもの。
※サービスを提供した住民主体団体に対し補助金を交付</t>
    <rPh sb="0" eb="1">
      <t>カ</t>
    </rPh>
    <rPh sb="1" eb="4">
      <t>モノジャクシャ</t>
    </rPh>
    <rPh sb="5" eb="7">
      <t>シエン</t>
    </rPh>
    <rPh sb="8" eb="11">
      <t>イチヅ</t>
    </rPh>
    <rPh sb="13" eb="15">
      <t>ジギョウ</t>
    </rPh>
    <rPh sb="21" eb="23">
      <t>チイキ</t>
    </rPh>
    <rPh sb="23" eb="25">
      <t>ジュウミン</t>
    </rPh>
    <rPh sb="26" eb="28">
      <t>シュタイ</t>
    </rPh>
    <rPh sb="29" eb="31">
      <t>コウセイ</t>
    </rPh>
    <rPh sb="34" eb="36">
      <t>ダンタイ</t>
    </rPh>
    <rPh sb="38" eb="41">
      <t>リヨウシャ</t>
    </rPh>
    <rPh sb="42" eb="46">
      <t>ヨウシエンシャ</t>
    </rPh>
    <rPh sb="46" eb="47">
      <t>トウ</t>
    </rPh>
    <rPh sb="49" eb="51">
      <t>ジタク</t>
    </rPh>
    <rPh sb="52" eb="54">
      <t>ホウモン</t>
    </rPh>
    <phoneticPr fontId="1"/>
  </si>
  <si>
    <t>住民主体団体</t>
    <rPh sb="0" eb="6">
      <t>ジュウミンシュタイダンタイ</t>
    </rPh>
    <phoneticPr fontId="1"/>
  </si>
  <si>
    <t>https.//www.city.kasugai.jp/kenko/senior/kourei/1013686.html</t>
    <phoneticPr fontId="1"/>
  </si>
  <si>
    <t>地域共生推進課
0568-85-6187</t>
    <rPh sb="0" eb="2">
      <t>チイキ</t>
    </rPh>
    <rPh sb="2" eb="4">
      <t>キョウセイ</t>
    </rPh>
    <rPh sb="4" eb="7">
      <t>スイシンカ</t>
    </rPh>
    <phoneticPr fontId="1"/>
  </si>
  <si>
    <t>介護予防・日常生活支援総合に係る訪問型住民主体サービス（訪問型サービスD）</t>
    <rPh sb="0" eb="4">
      <t>カイゴヨボウ</t>
    </rPh>
    <rPh sb="5" eb="7">
      <t>ニチジョウ</t>
    </rPh>
    <rPh sb="7" eb="9">
      <t>セイカツ</t>
    </rPh>
    <rPh sb="9" eb="11">
      <t>シエン</t>
    </rPh>
    <rPh sb="11" eb="13">
      <t>ソウゴウ</t>
    </rPh>
    <rPh sb="14" eb="15">
      <t>カカ</t>
    </rPh>
    <rPh sb="16" eb="18">
      <t>ホウモン</t>
    </rPh>
    <rPh sb="18" eb="19">
      <t>ガタ</t>
    </rPh>
    <rPh sb="19" eb="21">
      <t>ジュウミン</t>
    </rPh>
    <rPh sb="21" eb="23">
      <t>シュタイ</t>
    </rPh>
    <rPh sb="28" eb="30">
      <t>ホウモン</t>
    </rPh>
    <rPh sb="30" eb="31">
      <t>ガタ</t>
    </rPh>
    <phoneticPr fontId="1"/>
  </si>
  <si>
    <t>外出の際の送迎前後の付き添い支援</t>
    <rPh sb="0" eb="2">
      <t>ガイシュツ</t>
    </rPh>
    <rPh sb="3" eb="4">
      <t>サイ</t>
    </rPh>
    <rPh sb="5" eb="9">
      <t>ソウゲイゼンゴ</t>
    </rPh>
    <rPh sb="10" eb="11">
      <t>ツ</t>
    </rPh>
    <rPh sb="12" eb="13">
      <t>ソ</t>
    </rPh>
    <rPh sb="14" eb="16">
      <t>シエン</t>
    </rPh>
    <phoneticPr fontId="1"/>
  </si>
  <si>
    <t>買物弱者の支援と位置付けた事業ではないが、地域住民を主体に構成された団体が、利用者（要支援者等）の買物等の外出の際に送迎前後の付き添いを行うもの。
※サービスを提供した住民主体団体に対し補助金を交付</t>
    <rPh sb="0" eb="1">
      <t>カ</t>
    </rPh>
    <rPh sb="1" eb="4">
      <t>モノジャクシャ</t>
    </rPh>
    <rPh sb="5" eb="7">
      <t>シエン</t>
    </rPh>
    <rPh sb="8" eb="11">
      <t>イチヅ</t>
    </rPh>
    <rPh sb="13" eb="15">
      <t>ジギョウ</t>
    </rPh>
    <rPh sb="21" eb="23">
      <t>チイキ</t>
    </rPh>
    <rPh sb="23" eb="25">
      <t>ジュウミン</t>
    </rPh>
    <rPh sb="26" eb="28">
      <t>シュタイ</t>
    </rPh>
    <rPh sb="29" eb="31">
      <t>コウセイ</t>
    </rPh>
    <rPh sb="34" eb="36">
      <t>ダンタイ</t>
    </rPh>
    <rPh sb="38" eb="41">
      <t>リヨウシャ</t>
    </rPh>
    <rPh sb="42" eb="46">
      <t>ヨウシエンシャ</t>
    </rPh>
    <rPh sb="46" eb="47">
      <t>トウ</t>
    </rPh>
    <rPh sb="53" eb="55">
      <t>ガイシュツ</t>
    </rPh>
    <rPh sb="56" eb="57">
      <t>サイ</t>
    </rPh>
    <rPh sb="58" eb="62">
      <t>ソウゲイゼンゴ</t>
    </rPh>
    <rPh sb="63" eb="64">
      <t>ツ</t>
    </rPh>
    <rPh sb="65" eb="66">
      <t>ソ</t>
    </rPh>
    <rPh sb="68" eb="69">
      <t>オコナ</t>
    </rPh>
    <phoneticPr fontId="1"/>
  </si>
  <si>
    <t>住民主体団体</t>
    <rPh sb="0" eb="4">
      <t>ジュウミンシュタイ</t>
    </rPh>
    <rPh sb="4" eb="6">
      <t>ダンタイ</t>
    </rPh>
    <phoneticPr fontId="1"/>
  </si>
  <si>
    <t>豊川市</t>
    <rPh sb="0" eb="2">
      <t>トヨカワ</t>
    </rPh>
    <rPh sb="2" eb="3">
      <t>シ</t>
    </rPh>
    <phoneticPr fontId="3"/>
  </si>
  <si>
    <t>まごころ給食サービス事業</t>
    <rPh sb="4" eb="6">
      <t>キュウショク</t>
    </rPh>
    <rPh sb="10" eb="12">
      <t>ジギョウ</t>
    </rPh>
    <phoneticPr fontId="3"/>
  </si>
  <si>
    <t>おおむね65歳以上のひとり暮らし及び高齢者のみ世帯で、ご自分で調理や食事の確保が困難な方（アセスメント必要）に対し、昼食または夕食の宅配弁当について１食あたり305円市が負担する。</t>
    <phoneticPr fontId="3"/>
  </si>
  <si>
    <t>https://www.city.toyokawa.lg.jp/smph/kurashi/fukushikaigo/koreishafukushi/seikatusien/magokorokyushoku.html</t>
    <phoneticPr fontId="3"/>
  </si>
  <si>
    <t>介護高齢課
0533-89-2105</t>
    <rPh sb="0" eb="2">
      <t>カイゴ</t>
    </rPh>
    <rPh sb="2" eb="4">
      <t>コウレイ</t>
    </rPh>
    <rPh sb="4" eb="5">
      <t>カ</t>
    </rPh>
    <phoneticPr fontId="3"/>
  </si>
  <si>
    <t>ちょこっとサポート事業</t>
    <rPh sb="9" eb="11">
      <t>ジギョウ</t>
    </rPh>
    <phoneticPr fontId="3"/>
  </si>
  <si>
    <t>６５歳以上の高齢者世帯等を対象に、１回１時間程度で行える日用品の買い物代行等の軽微な作業を自己負担500円でシルバー人材センターに依頼できるちょこっとサポート事業を実施する。
１回あたり600円及び事務費110円を市が負担する。</t>
    <rPh sb="11" eb="12">
      <t>トウ</t>
    </rPh>
    <rPh sb="13" eb="15">
      <t>タイショウ</t>
    </rPh>
    <rPh sb="18" eb="19">
      <t>カイ</t>
    </rPh>
    <rPh sb="20" eb="22">
      <t>ジカン</t>
    </rPh>
    <rPh sb="22" eb="24">
      <t>テイド</t>
    </rPh>
    <rPh sb="25" eb="26">
      <t>オコナ</t>
    </rPh>
    <rPh sb="28" eb="31">
      <t>ニチヨウヒン</t>
    </rPh>
    <rPh sb="32" eb="33">
      <t>カ</t>
    </rPh>
    <rPh sb="34" eb="35">
      <t>モノ</t>
    </rPh>
    <rPh sb="35" eb="37">
      <t>ダイコウ</t>
    </rPh>
    <rPh sb="37" eb="38">
      <t>トウ</t>
    </rPh>
    <rPh sb="45" eb="47">
      <t>ジコ</t>
    </rPh>
    <rPh sb="47" eb="49">
      <t>フタン</t>
    </rPh>
    <rPh sb="52" eb="53">
      <t>エン</t>
    </rPh>
    <rPh sb="58" eb="60">
      <t>ジンザイ</t>
    </rPh>
    <rPh sb="65" eb="67">
      <t>イライ</t>
    </rPh>
    <rPh sb="79" eb="81">
      <t>ジギョウ</t>
    </rPh>
    <rPh sb="82" eb="84">
      <t>ジッシ</t>
    </rPh>
    <rPh sb="89" eb="90">
      <t>カイ</t>
    </rPh>
    <rPh sb="96" eb="97">
      <t>エン</t>
    </rPh>
    <rPh sb="97" eb="98">
      <t>オヨ</t>
    </rPh>
    <rPh sb="99" eb="102">
      <t>ジムヒ</t>
    </rPh>
    <rPh sb="105" eb="106">
      <t>エン</t>
    </rPh>
    <rPh sb="107" eb="108">
      <t>シ</t>
    </rPh>
    <rPh sb="109" eb="111">
      <t>フタン</t>
    </rPh>
    <phoneticPr fontId="3"/>
  </si>
  <si>
    <t>https://www.city.toyokawa.lg.jp/smph/kurashi/fukushikaigo/koreishafukushi/kaigokoreikatyoko.html</t>
    <phoneticPr fontId="3"/>
  </si>
  <si>
    <t>豊川市高齢者交通料金助成事業</t>
    <rPh sb="3" eb="6">
      <t>コウレイシャ</t>
    </rPh>
    <phoneticPr fontId="3"/>
  </si>
  <si>
    <t>70歳以上の市民税非課税者（先着1,000人）に対し、豊鉄バスおよび市のコミュニティバス共通回数券2,000円分を助成する。</t>
    <phoneticPr fontId="3"/>
  </si>
  <si>
    <t>https://www.city.toyokawa.lg.jp/smph/kurashi/fukushikaigo/koreishafukushi/seikatusien/koreisha_kotsuryokin.html</t>
    <phoneticPr fontId="3"/>
  </si>
  <si>
    <t>地域型訪問サービス</t>
    <rPh sb="0" eb="3">
      <t>チイキガタ</t>
    </rPh>
    <rPh sb="3" eb="5">
      <t>ホウモン</t>
    </rPh>
    <phoneticPr fontId="3"/>
  </si>
  <si>
    <t>基本チェックリストにより生活機能の低下がみられた方（事業対象者）や介護保険要支援の認定を受けた方を対象に、掃除、買い物等の生活援助による日常生活の支援等のサービスを行う（介護保険の負担割合に準じ、本人の収入に応じて自己負担あり）。</t>
    <rPh sb="33" eb="35">
      <t>カイゴ</t>
    </rPh>
    <rPh sb="35" eb="37">
      <t>ホケン</t>
    </rPh>
    <rPh sb="37" eb="40">
      <t>ヨウシエン</t>
    </rPh>
    <rPh sb="41" eb="43">
      <t>ニンテイ</t>
    </rPh>
    <rPh sb="44" eb="45">
      <t>ウ</t>
    </rPh>
    <rPh sb="47" eb="48">
      <t>カタ</t>
    </rPh>
    <rPh sb="49" eb="51">
      <t>タイショウ</t>
    </rPh>
    <rPh sb="53" eb="55">
      <t>ソウジ</t>
    </rPh>
    <rPh sb="56" eb="57">
      <t>カ</t>
    </rPh>
    <rPh sb="58" eb="59">
      <t>モノ</t>
    </rPh>
    <rPh sb="82" eb="83">
      <t>オコナ</t>
    </rPh>
    <rPh sb="85" eb="87">
      <t>カイゴ</t>
    </rPh>
    <rPh sb="87" eb="89">
      <t>ホケン</t>
    </rPh>
    <rPh sb="90" eb="92">
      <t>フタン</t>
    </rPh>
    <rPh sb="92" eb="94">
      <t>ワリアイ</t>
    </rPh>
    <rPh sb="95" eb="96">
      <t>ジュン</t>
    </rPh>
    <rPh sb="98" eb="100">
      <t>ホンニン</t>
    </rPh>
    <rPh sb="101" eb="103">
      <t>シュウニュウ</t>
    </rPh>
    <rPh sb="104" eb="105">
      <t>オウ</t>
    </rPh>
    <rPh sb="107" eb="109">
      <t>ジコ</t>
    </rPh>
    <rPh sb="109" eb="111">
      <t>フタン</t>
    </rPh>
    <phoneticPr fontId="3"/>
  </si>
  <si>
    <t>https://www.city.toyokawa.lg.jp/smph/kurashi/fukushikaigo/kaigo/yobou_seikatsu/sougojigyo_index.html</t>
    <phoneticPr fontId="3"/>
  </si>
  <si>
    <t>豊川市</t>
    <rPh sb="0" eb="3">
      <t>トヨカワシ</t>
    </rPh>
    <phoneticPr fontId="5"/>
  </si>
  <si>
    <t>交通料金助成事業</t>
    <rPh sb="6" eb="8">
      <t>ジギョウ</t>
    </rPh>
    <phoneticPr fontId="5"/>
  </si>
  <si>
    <t>買物弱者の支援と位置付けた事業ではないが、重、中度の障害者が医療機関へ通院等日常生活のため、タクシーを利用する場合に、料金の一部を助成し、もって重、中度障害者の福祉の増進を図ることを目的とする事業。</t>
    <rPh sb="21" eb="22">
      <t>ジュウ</t>
    </rPh>
    <rPh sb="23" eb="25">
      <t>チュウド</t>
    </rPh>
    <rPh sb="26" eb="29">
      <t>ショウガイシャ</t>
    </rPh>
    <rPh sb="30" eb="32">
      <t>イリョウ</t>
    </rPh>
    <rPh sb="32" eb="34">
      <t>キカン</t>
    </rPh>
    <rPh sb="35" eb="38">
      <t>ツウインナド</t>
    </rPh>
    <rPh sb="38" eb="40">
      <t>ニチジョウ</t>
    </rPh>
    <rPh sb="40" eb="42">
      <t>セイカツ</t>
    </rPh>
    <rPh sb="51" eb="53">
      <t>リヨウ</t>
    </rPh>
    <rPh sb="55" eb="57">
      <t>バアイ</t>
    </rPh>
    <rPh sb="59" eb="61">
      <t>リョウキン</t>
    </rPh>
    <rPh sb="62" eb="64">
      <t>イチブ</t>
    </rPh>
    <rPh sb="65" eb="67">
      <t>ジョセイ</t>
    </rPh>
    <rPh sb="72" eb="73">
      <t>ジュウ</t>
    </rPh>
    <rPh sb="74" eb="76">
      <t>チュウド</t>
    </rPh>
    <rPh sb="76" eb="79">
      <t>ショウガイシャ</t>
    </rPh>
    <rPh sb="80" eb="82">
      <t>フクシ</t>
    </rPh>
    <rPh sb="83" eb="85">
      <t>ゾウシン</t>
    </rPh>
    <rPh sb="86" eb="87">
      <t>ハカ</t>
    </rPh>
    <rPh sb="91" eb="93">
      <t>モクテキ</t>
    </rPh>
    <rPh sb="96" eb="98">
      <t>ジギョウ</t>
    </rPh>
    <phoneticPr fontId="3"/>
  </si>
  <si>
    <t>タクシー、バス事業者等,</t>
    <phoneticPr fontId="5"/>
  </si>
  <si>
    <t>https://www.city.toyokawa.lg.jp/smph/kurashi/fukushikaigo/shogaifukushi/koutsu/fukushitaxijosei.html</t>
    <phoneticPr fontId="3"/>
  </si>
  <si>
    <t>障害福祉課　0533-89-2131</t>
    <rPh sb="0" eb="2">
      <t>ショウガイ</t>
    </rPh>
    <rPh sb="2" eb="5">
      <t>フクシカ</t>
    </rPh>
    <phoneticPr fontId="3"/>
  </si>
  <si>
    <t>津島市</t>
    <rPh sb="0" eb="2">
      <t>ツシマ</t>
    </rPh>
    <rPh sb="2" eb="3">
      <t>シ</t>
    </rPh>
    <phoneticPr fontId="1"/>
  </si>
  <si>
    <t>津島市福祉タクシー料金助成事業</t>
    <rPh sb="0" eb="2">
      <t>ツシマ</t>
    </rPh>
    <rPh sb="2" eb="3">
      <t>シ</t>
    </rPh>
    <rPh sb="3" eb="5">
      <t>フクシ</t>
    </rPh>
    <rPh sb="9" eb="11">
      <t>リョウキン</t>
    </rPh>
    <rPh sb="11" eb="13">
      <t>ジョセイ</t>
    </rPh>
    <rPh sb="13" eb="15">
      <t>ジギョウ</t>
    </rPh>
    <phoneticPr fontId="1"/>
  </si>
  <si>
    <t>身体障害者手帳1~3、療育手帳A・B、精神保健福祉手帳1・2級、戦傷病者、被爆者健康手帳の所持者にタクシーの年間利用券（500円）を24枚交付している</t>
    <rPh sb="0" eb="7">
      <t>シンタイショウガイシャテチョウ</t>
    </rPh>
    <rPh sb="11" eb="15">
      <t>リョウイクテチョウ</t>
    </rPh>
    <rPh sb="19" eb="21">
      <t>セイシン</t>
    </rPh>
    <rPh sb="21" eb="23">
      <t>ホケン</t>
    </rPh>
    <rPh sb="23" eb="25">
      <t>フクシ</t>
    </rPh>
    <rPh sb="25" eb="27">
      <t>テチョウ</t>
    </rPh>
    <rPh sb="30" eb="31">
      <t>キュウ</t>
    </rPh>
    <rPh sb="32" eb="34">
      <t>センショウ</t>
    </rPh>
    <rPh sb="34" eb="36">
      <t>ビョウシャ</t>
    </rPh>
    <rPh sb="37" eb="40">
      <t>ヒバクシャ</t>
    </rPh>
    <rPh sb="40" eb="42">
      <t>ケンコウ</t>
    </rPh>
    <rPh sb="42" eb="44">
      <t>テチョウ</t>
    </rPh>
    <rPh sb="45" eb="48">
      <t>ショジシャ</t>
    </rPh>
    <rPh sb="54" eb="56">
      <t>ネンカン</t>
    </rPh>
    <rPh sb="56" eb="58">
      <t>リヨウ</t>
    </rPh>
    <rPh sb="58" eb="59">
      <t>ケン</t>
    </rPh>
    <rPh sb="63" eb="64">
      <t>エン</t>
    </rPh>
    <rPh sb="68" eb="69">
      <t>マイ</t>
    </rPh>
    <rPh sb="69" eb="71">
      <t>コウフ</t>
    </rPh>
    <phoneticPr fontId="1"/>
  </si>
  <si>
    <t>福祉課（0567-24-1115）</t>
    <rPh sb="0" eb="3">
      <t>フクシカ</t>
    </rPh>
    <phoneticPr fontId="1"/>
  </si>
  <si>
    <t>津島おでかけタクシー事業</t>
    <rPh sb="0" eb="2">
      <t>ツシマ</t>
    </rPh>
    <rPh sb="10" eb="12">
      <t>ジギョウ</t>
    </rPh>
    <phoneticPr fontId="1"/>
  </si>
  <si>
    <t>津島市内に住民基本台帳がある市民で、75歳以上の者、障がい者（身体障害者手帳1～3、療育手帳A・B、精神保健福祉手帳1・2級の所持者）、妊産婦（妊婦及び出産後1年間）に対し、市内で利用できる利用登録証を交付する</t>
    <rPh sb="0" eb="2">
      <t>ツシマ</t>
    </rPh>
    <rPh sb="2" eb="4">
      <t>シナイ</t>
    </rPh>
    <rPh sb="5" eb="7">
      <t>ジュウミン</t>
    </rPh>
    <rPh sb="7" eb="9">
      <t>キホン</t>
    </rPh>
    <rPh sb="9" eb="11">
      <t>ダイチョウ</t>
    </rPh>
    <rPh sb="14" eb="16">
      <t>シミン</t>
    </rPh>
    <rPh sb="20" eb="23">
      <t>サイイジョウ</t>
    </rPh>
    <rPh sb="24" eb="25">
      <t>モノ</t>
    </rPh>
    <rPh sb="26" eb="27">
      <t>ショウ</t>
    </rPh>
    <rPh sb="29" eb="30">
      <t>シャ</t>
    </rPh>
    <rPh sb="63" eb="66">
      <t>ショジシャ</t>
    </rPh>
    <rPh sb="68" eb="71">
      <t>ニンサンプ</t>
    </rPh>
    <rPh sb="72" eb="74">
      <t>ニンプ</t>
    </rPh>
    <rPh sb="74" eb="75">
      <t>オヨ</t>
    </rPh>
    <rPh sb="76" eb="78">
      <t>シュッサン</t>
    </rPh>
    <rPh sb="78" eb="79">
      <t>ゴ</t>
    </rPh>
    <rPh sb="80" eb="82">
      <t>ネンカン</t>
    </rPh>
    <rPh sb="84" eb="85">
      <t>タイ</t>
    </rPh>
    <rPh sb="87" eb="89">
      <t>シナイ</t>
    </rPh>
    <rPh sb="90" eb="92">
      <t>リヨウ</t>
    </rPh>
    <rPh sb="95" eb="97">
      <t>リヨウ</t>
    </rPh>
    <rPh sb="97" eb="99">
      <t>トウロク</t>
    </rPh>
    <rPh sb="99" eb="100">
      <t>ショウ</t>
    </rPh>
    <rPh sb="101" eb="103">
      <t>コウフ</t>
    </rPh>
    <phoneticPr fontId="1"/>
  </si>
  <si>
    <t>刈谷市</t>
    <rPh sb="0" eb="3">
      <t>カリヤシ</t>
    </rPh>
    <phoneticPr fontId="1"/>
  </si>
  <si>
    <t>高齢者タクシー助成事業</t>
    <rPh sb="0" eb="3">
      <t>コウレイシャ</t>
    </rPh>
    <rPh sb="7" eb="9">
      <t>ジョセイ</t>
    </rPh>
    <rPh sb="9" eb="11">
      <t>ジギョウ</t>
    </rPh>
    <phoneticPr fontId="5"/>
  </si>
  <si>
    <t>日常生活に介護又は支援を要し、外出の際に電車、バス等を利用することが困難な高齢者に対し、タクシー料金の一部を助成する。</t>
  </si>
  <si>
    <t>本市ウェブサイト
「高齢者タクシー料金助成利用券」https://www.city.kariya.lg.jp/kurashi/fukushikaigo/koureishafukushi/1003434/1018573.html
「介護タクシー料金助成利用券」
https://www.city.kariya.lg.jp/kurashi/fukushikaigo/koureishafukushi/1003434/1018574.html</t>
  </si>
  <si>
    <t>福祉健康部長寿課
0566-62-1063</t>
  </si>
  <si>
    <t>豊田市</t>
    <rPh sb="0" eb="3">
      <t>トヨタシ</t>
    </rPh>
    <phoneticPr fontId="1"/>
  </si>
  <si>
    <t>豊田市山村地域貢献事業応援補助金</t>
    <rPh sb="0" eb="3">
      <t>トヨタシ</t>
    </rPh>
    <rPh sb="3" eb="16">
      <t>サンソンチイキコウケンジギョウオウエンホジョキン</t>
    </rPh>
    <phoneticPr fontId="1"/>
  </si>
  <si>
    <t>買い物代行サービス、無人店舗販売、宅配サービス</t>
    <rPh sb="0" eb="1">
      <t>カ</t>
    </rPh>
    <rPh sb="2" eb="5">
      <t>モノダイコウ</t>
    </rPh>
    <rPh sb="10" eb="14">
      <t>ムジンテンポ</t>
    </rPh>
    <rPh sb="14" eb="16">
      <t>ハンバイ</t>
    </rPh>
    <rPh sb="17" eb="19">
      <t>タクハイ</t>
    </rPh>
    <phoneticPr fontId="1"/>
  </si>
  <si>
    <t>中小企業者等が実施する移動販売や買い物代行サービス、無人店舗販売、宅配サービスに対して補助を行う。</t>
  </si>
  <si>
    <t>https://www.city.toyota.aichi.jp/jigyousha/shogyoshinko/1058534.html</t>
  </si>
  <si>
    <t>産業部　商業観光課
（0565-34-6642）</t>
    <rPh sb="0" eb="3">
      <t>サンギョウブ</t>
    </rPh>
    <rPh sb="4" eb="9">
      <t>ショウギョウカンコウカ</t>
    </rPh>
    <phoneticPr fontId="1"/>
  </si>
  <si>
    <t>安城市</t>
    <rPh sb="0" eb="2">
      <t>アンジョウ</t>
    </rPh>
    <rPh sb="2" eb="3">
      <t>シ</t>
    </rPh>
    <phoneticPr fontId="1"/>
  </si>
  <si>
    <t>安城市障害者福祉タクシー料金助成事業</t>
  </si>
  <si>
    <t>障害者本人がタクシーを利用する場合、その料金の一部を助成することにより、障害者の外出のきっかけを作り、障害者福祉の増進を図ることを目的とする。
対象者：身体障害者手帳（1～3級）、療育手帳（Ａ～Ｂ）、精神障害者保健福祉手帳（1級～2級）</t>
  </si>
  <si>
    <t>https://www.city.anjo.aichi.jp/kurasu/fukushikaigo/shogai/koutsu.html</t>
  </si>
  <si>
    <t>障害福祉課、
０５６６－７１－２２２５</t>
    <rPh sb="0" eb="5">
      <t>ショウガイフクシカ</t>
    </rPh>
    <phoneticPr fontId="1"/>
  </si>
  <si>
    <t>西尾市</t>
    <rPh sb="0" eb="3">
      <t>ニシオシ</t>
    </rPh>
    <phoneticPr fontId="3"/>
  </si>
  <si>
    <t>高齢者タクシー利用支援事業</t>
  </si>
  <si>
    <t>交通手段の確保が困難な75歳以上の高齢者のみの世帯の方（条件有）で、通院や買い物等のためにタクシーを利用する場合に助成券を交付する。</t>
  </si>
  <si>
    <t>健康福祉部長寿課
高齢者福祉担当</t>
  </si>
  <si>
    <t>https://www.city.nishio.aichi.jp/kenkofukushi/kourei/1001451/1002501.html</t>
  </si>
  <si>
    <t>健康福祉部長寿課
0563-65-2121</t>
    <rPh sb="0" eb="4">
      <t>ケンコウフクシ</t>
    </rPh>
    <rPh sb="4" eb="5">
      <t>ブ</t>
    </rPh>
    <phoneticPr fontId="3"/>
  </si>
  <si>
    <t>心身障害者福祉タクシー料金助成事業</t>
  </si>
  <si>
    <t>電車、バス等の公共交通機関を利用することが困難な障害者（条件有）に福祉タクシーチケットを交付する。</t>
  </si>
  <si>
    <t>健康福祉部福祉課
障害者福祉担当</t>
  </si>
  <si>
    <t>https://www.city.nishio.aichi.jp/kenkofukushi/shogai/1001458/1002527.html</t>
  </si>
  <si>
    <t>健康福祉部福祉課
0563-65-2113</t>
  </si>
  <si>
    <t>おでかけタクシー「いこまいかー」運行事業</t>
  </si>
  <si>
    <t>高齢者等の交通弱者の移動手段確保を目的に、自宅と地区内の公共施設・商業施設・医療機関等の目的地の間を送迎するタクシーサービス「いこまいかー」を運行している。</t>
  </si>
  <si>
    <t>名鉄東部交通始め4社</t>
  </si>
  <si>
    <t>https://www.city.nishio.aichi.jp/kurashi/kotsu/1001410/1002008.html</t>
  </si>
  <si>
    <t>市民部地域つながり課
0563-65-2107</t>
    <rPh sb="0" eb="3">
      <t>シミンブ</t>
    </rPh>
    <phoneticPr fontId="3"/>
  </si>
  <si>
    <t>蒲郡市</t>
    <rPh sb="0" eb="3">
      <t>ガマゴオリシ</t>
    </rPh>
    <phoneticPr fontId="1"/>
  </si>
  <si>
    <t>高齢者タクシー運賃助成事業</t>
    <rPh sb="0" eb="3">
      <t>コウレイシャ</t>
    </rPh>
    <rPh sb="7" eb="9">
      <t>ウンチン</t>
    </rPh>
    <rPh sb="9" eb="13">
      <t>ジョセイジギョウ</t>
    </rPh>
    <phoneticPr fontId="1"/>
  </si>
  <si>
    <t>高齢者の自立更生及び外出支援の促進を図るため、
満70歳以上の高齢者に対しタクシー運賃の2割を助成</t>
  </si>
  <si>
    <t>https://www.city.gamagori.lg.jp/unit/kotsu/koreishatakushik.html</t>
  </si>
  <si>
    <t>交通防犯課
0533-66-1156</t>
  </si>
  <si>
    <t>蒲郡市</t>
    <rPh sb="0" eb="3">
      <t>ガマゴオリシ</t>
    </rPh>
    <phoneticPr fontId="3"/>
  </si>
  <si>
    <t>食の自立支援事業</t>
    <rPh sb="0" eb="1">
      <t>ショク</t>
    </rPh>
    <rPh sb="2" eb="8">
      <t>ジリツシエンジギョウ</t>
    </rPh>
    <phoneticPr fontId="3"/>
  </si>
  <si>
    <t>・65歳以上の独居者や高齢者のみの世帯等、食事の調理ないし自力での買い物が困難な者にむけた配食サービスの実施
・利用者負担額　1人1食300円</t>
    <rPh sb="3" eb="4">
      <t>サイ</t>
    </rPh>
    <rPh sb="4" eb="6">
      <t>イジョウ</t>
    </rPh>
    <rPh sb="7" eb="9">
      <t>ドッキョ</t>
    </rPh>
    <rPh sb="9" eb="10">
      <t>モノ</t>
    </rPh>
    <rPh sb="11" eb="14">
      <t>コウレイシャ</t>
    </rPh>
    <rPh sb="17" eb="19">
      <t>セタイ</t>
    </rPh>
    <rPh sb="19" eb="20">
      <t>トウ</t>
    </rPh>
    <rPh sb="21" eb="23">
      <t>ショクジ</t>
    </rPh>
    <rPh sb="24" eb="26">
      <t>チョウリ</t>
    </rPh>
    <rPh sb="29" eb="31">
      <t>ジリキ</t>
    </rPh>
    <rPh sb="33" eb="34">
      <t>カ</t>
    </rPh>
    <rPh sb="35" eb="36">
      <t>モノ</t>
    </rPh>
    <rPh sb="37" eb="39">
      <t>コンナン</t>
    </rPh>
    <rPh sb="40" eb="41">
      <t>モノ</t>
    </rPh>
    <rPh sb="45" eb="47">
      <t>ハイショク</t>
    </rPh>
    <rPh sb="52" eb="54">
      <t>ジッシ</t>
    </rPh>
    <rPh sb="56" eb="59">
      <t>リヨウシャ</t>
    </rPh>
    <rPh sb="59" eb="62">
      <t>フタンガク</t>
    </rPh>
    <rPh sb="63" eb="65">
      <t>ヒトリ</t>
    </rPh>
    <rPh sb="66" eb="67">
      <t>ショク</t>
    </rPh>
    <rPh sb="70" eb="71">
      <t>エン</t>
    </rPh>
    <phoneticPr fontId="3"/>
  </si>
  <si>
    <t>https://www.city.gamagori.lg.jp/site/chojuka/haishoku.html</t>
  </si>
  <si>
    <t>長寿課
地域包括ケア推進室
0533-66-1105</t>
    <rPh sb="0" eb="3">
      <t>チョウジュカ</t>
    </rPh>
    <rPh sb="4" eb="8">
      <t>チイキホウカツ</t>
    </rPh>
    <rPh sb="10" eb="13">
      <t>スイシンシツ</t>
    </rPh>
    <phoneticPr fontId="3"/>
  </si>
  <si>
    <t>公共交通機関を利用することが困難な重度障害者に対し、迎車料金のほか１乗車につき初乗り料金を上限として、年間２４枚のチケットにより運賃を助成（障害者手帳の種別や等級に条件有。）</t>
    <rPh sb="70" eb="73">
      <t>ショウガイシャ</t>
    </rPh>
    <rPh sb="73" eb="75">
      <t>テチョウ</t>
    </rPh>
    <rPh sb="76" eb="78">
      <t>シュベツ</t>
    </rPh>
    <rPh sb="79" eb="81">
      <t>トウキュウ</t>
    </rPh>
    <rPh sb="82" eb="84">
      <t>ジョウケン</t>
    </rPh>
    <rPh sb="84" eb="85">
      <t>アリ</t>
    </rPh>
    <phoneticPr fontId="3"/>
  </si>
  <si>
    <t>https://www.city.gamagori.lg.jp/site/shogaifukushi/kotsu.html</t>
  </si>
  <si>
    <t>福祉課（障害福祉）
0533-66-1106</t>
    <rPh sb="0" eb="3">
      <t>フクシカ</t>
    </rPh>
    <rPh sb="4" eb="6">
      <t>ショウガイ</t>
    </rPh>
    <rPh sb="6" eb="8">
      <t>フクシ</t>
    </rPh>
    <phoneticPr fontId="3"/>
  </si>
  <si>
    <t>常滑市</t>
    <rPh sb="0" eb="3">
      <t>トコナメシ</t>
    </rPh>
    <phoneticPr fontId="1"/>
  </si>
  <si>
    <t>路線バス運賃助成事業
(免許返納者分)</t>
    <rPh sb="0" eb="2">
      <t>ロセン</t>
    </rPh>
    <rPh sb="4" eb="6">
      <t>ウンチン</t>
    </rPh>
    <rPh sb="6" eb="8">
      <t>ジョセイ</t>
    </rPh>
    <rPh sb="8" eb="10">
      <t>ジギョウ</t>
    </rPh>
    <rPh sb="12" eb="14">
      <t>メンキョ</t>
    </rPh>
    <rPh sb="14" eb="16">
      <t>ヘンノウ</t>
    </rPh>
    <rPh sb="16" eb="17">
      <t>シャ</t>
    </rPh>
    <rPh sb="17" eb="18">
      <t>ブン</t>
    </rPh>
    <phoneticPr fontId="1"/>
  </si>
  <si>
    <t>65歳以上の運転免許証返納者等に路線バス運賃を助成することにより、日常生活における交通手段を確保し、高齢者等の福祉を増進する。
対象者が路線バスを利用した際の常滑市内の運賃分を助成し、市内の利用を無償化する。</t>
    <rPh sb="2" eb="5">
      <t>サイイジョウ</t>
    </rPh>
    <rPh sb="6" eb="8">
      <t>ウンテン</t>
    </rPh>
    <rPh sb="8" eb="11">
      <t>メンキョショウ</t>
    </rPh>
    <rPh sb="11" eb="13">
      <t>ヘンノウ</t>
    </rPh>
    <rPh sb="13" eb="14">
      <t>シャ</t>
    </rPh>
    <rPh sb="14" eb="15">
      <t>トウ</t>
    </rPh>
    <rPh sb="16" eb="18">
      <t>ロセン</t>
    </rPh>
    <rPh sb="20" eb="22">
      <t>ウンチン</t>
    </rPh>
    <rPh sb="23" eb="25">
      <t>ジョセイ</t>
    </rPh>
    <rPh sb="33" eb="35">
      <t>ニチジョウ</t>
    </rPh>
    <rPh sb="35" eb="37">
      <t>セイカツ</t>
    </rPh>
    <rPh sb="41" eb="43">
      <t>コウツウ</t>
    </rPh>
    <rPh sb="43" eb="45">
      <t>シュダン</t>
    </rPh>
    <rPh sb="46" eb="48">
      <t>カクホ</t>
    </rPh>
    <rPh sb="50" eb="53">
      <t>コウレイシャ</t>
    </rPh>
    <rPh sb="53" eb="54">
      <t>トウ</t>
    </rPh>
    <rPh sb="55" eb="57">
      <t>フクシ</t>
    </rPh>
    <rPh sb="58" eb="60">
      <t>ゾウシン</t>
    </rPh>
    <rPh sb="64" eb="67">
      <t>タイショウシャ</t>
    </rPh>
    <rPh sb="68" eb="70">
      <t>ロセン</t>
    </rPh>
    <rPh sb="73" eb="75">
      <t>リヨウ</t>
    </rPh>
    <rPh sb="77" eb="78">
      <t>サイ</t>
    </rPh>
    <rPh sb="79" eb="83">
      <t>トコナメシナイ</t>
    </rPh>
    <rPh sb="84" eb="86">
      <t>ウンチン</t>
    </rPh>
    <rPh sb="86" eb="87">
      <t>ブン</t>
    </rPh>
    <rPh sb="88" eb="90">
      <t>ジョセイ</t>
    </rPh>
    <rPh sb="92" eb="94">
      <t>シナイ</t>
    </rPh>
    <rPh sb="95" eb="97">
      <t>リヨウ</t>
    </rPh>
    <rPh sb="98" eb="101">
      <t>ムショウカ</t>
    </rPh>
    <phoneticPr fontId="3"/>
  </si>
  <si>
    <t>https://www.city.tokoname.aichi.jp/kurashi/1006388/1004393.html</t>
  </si>
  <si>
    <t>市民生活部市民協働課
交通・防犯チーム
0569-47-6108</t>
    <rPh sb="0" eb="10">
      <t>シミンセイカツブシミンキョウドウカ</t>
    </rPh>
    <rPh sb="11" eb="13">
      <t>コウツウ</t>
    </rPh>
    <rPh sb="14" eb="16">
      <t>ボウハン</t>
    </rPh>
    <phoneticPr fontId="3"/>
  </si>
  <si>
    <t>路線バス運賃助成事業（高齢者分）</t>
  </si>
  <si>
    <t>満75歳以上の高齢者に、対象路線（区間）の運賃が
無償になる路線バスの利用券を発行している。</t>
  </si>
  <si>
    <t>https://www.city.tokoname.aichi.jp/
kurashi/1006388/1004393.html</t>
  </si>
  <si>
    <t>福祉部高齢介護課
高齢・介護予防チーム
0569-47-6133</t>
  </si>
  <si>
    <t>ひとり暮らしの高齢者や身体障がい者等であって、
食事の調理が困難な方を対象に、安否確認を兼ねた月曜日から金曜日の週５日以内の夕食を配送。</t>
  </si>
  <si>
    <t>http://www.city.tokoname.aichi.jp/
kurashi/koreisya/1000792/1000793.html</t>
  </si>
  <si>
    <t>身体障害者手帳１～２級及び視覚、下肢又は体幹機能障がい３級又は療育手帳Ａ、精神障害者保健福祉手帳１級の所持者にタクシーの年間利用券（540円）40枚を交付している。（ただし、自動車税等の減免を受けている方を除く）。</t>
  </si>
  <si>
    <t>http://www.city.tokoname.aichi.jp/kurashi/shogaisya/1000830/1000831.html</t>
  </si>
  <si>
    <t>福祉部福祉課障がいチーム
0569-34-7744</t>
  </si>
  <si>
    <t>路線バス運賃助成事業
（障がい者分）</t>
  </si>
  <si>
    <t>身体障害者手帳、療育手帳又は精神障害者手帳の所持者に対象路線（区間）の運賃が無償になる路線バスの利用券を交付している。</t>
  </si>
  <si>
    <t>江南市</t>
    <rPh sb="0" eb="3">
      <t>コウナンシ</t>
    </rPh>
    <phoneticPr fontId="1"/>
  </si>
  <si>
    <t>給食サービス事業</t>
    <rPh sb="0" eb="2">
      <t>キュウショク</t>
    </rPh>
    <rPh sb="6" eb="8">
      <t>ジギョウ</t>
    </rPh>
    <phoneticPr fontId="1"/>
  </si>
  <si>
    <t>食事の調理や買物等が困難である等、日常生活を営むのに支障があるひとり暮らしの障害者等に、栄養のバランスのとれた食事を提供して食生活の支援を図るとともに、利用者の安否確認を図る。</t>
  </si>
  <si>
    <t>https://www.city.konan.lg.jp/kurashi/fukushi/1003420/1004665/1004666.html</t>
  </si>
  <si>
    <t>ふくし支援課
0587-54-1111
内線252</t>
    <rPh sb="3" eb="6">
      <t>シエンカ</t>
    </rPh>
    <rPh sb="20" eb="22">
      <t>ナイセン</t>
    </rPh>
    <phoneticPr fontId="1"/>
  </si>
  <si>
    <t>基本チェックリストに該当する方もしくは要支援・要介護認定を受けている方で、65歳以上のひとり暮らしまたは要介護者がいる高齢者世帯の方を対象に、市と契約をしている事業者の給食サービスを利用した場合、必要の一部を助成する（助成額1食250円）。</t>
  </si>
  <si>
    <t>介護保険課
0587-54-1111
内線416</t>
    <rPh sb="0" eb="2">
      <t>カイゴ</t>
    </rPh>
    <rPh sb="2" eb="4">
      <t>ホケン</t>
    </rPh>
    <rPh sb="4" eb="5">
      <t>カ</t>
    </rPh>
    <phoneticPr fontId="1"/>
  </si>
  <si>
    <t>福祉タクシー料金助成事業</t>
    <rPh sb="0" eb="2">
      <t>フクシ</t>
    </rPh>
    <rPh sb="6" eb="8">
      <t>リョウキン</t>
    </rPh>
    <rPh sb="8" eb="10">
      <t>ジョセイ</t>
    </rPh>
    <rPh sb="10" eb="12">
      <t>ジギョウ</t>
    </rPh>
    <phoneticPr fontId="1"/>
  </si>
  <si>
    <t>85歳以上の高齢者の方、並びに障害者等の日常生活を容易にするため、医療機関への通院や買物等の移動手段としてタクシーを利用する場合において、福祉の増進を目的としてタクシー料金の一部(基本料金及び迎車料金に相当する額)を助成する。助成券は年間48枚つづりを交付する。</t>
    <rPh sb="12" eb="13">
      <t>ナラ</t>
    </rPh>
    <rPh sb="94" eb="95">
      <t>オヨ</t>
    </rPh>
    <rPh sb="96" eb="100">
      <t>ゲイシャリョウキン</t>
    </rPh>
    <phoneticPr fontId="1"/>
  </si>
  <si>
    <t>地域ふくし課　　　　0587-54-1111
内線455</t>
    <rPh sb="0" eb="2">
      <t>チイキ</t>
    </rPh>
    <rPh sb="5" eb="6">
      <t>カ</t>
    </rPh>
    <rPh sb="23" eb="25">
      <t>ナイセン</t>
    </rPh>
    <phoneticPr fontId="1"/>
  </si>
  <si>
    <t>小牧市</t>
    <rPh sb="0" eb="3">
      <t>コマキシ</t>
    </rPh>
    <phoneticPr fontId="1"/>
  </si>
  <si>
    <t>協定の締結による移動販売の支援</t>
    <rPh sb="0" eb="2">
      <t>キョウテイ</t>
    </rPh>
    <rPh sb="3" eb="5">
      <t>テイケツ</t>
    </rPh>
    <rPh sb="8" eb="10">
      <t>イドウ</t>
    </rPh>
    <rPh sb="10" eb="12">
      <t>ハンバイ</t>
    </rPh>
    <rPh sb="13" eb="15">
      <t>シエン</t>
    </rPh>
    <phoneticPr fontId="1"/>
  </si>
  <si>
    <t>事業者、社会福祉協議会と協定を締結し、買い物支援の必要性が高い地域の情報提供と、移動販売を実施するにあたり必要となる調整に協力することにより、事業者が行う移動販売をサポートし、買物弱者を支援するもの</t>
    <rPh sb="0" eb="3">
      <t>ジギョウシャ</t>
    </rPh>
    <rPh sb="4" eb="11">
      <t>シャカイフクシキョウギカイ</t>
    </rPh>
    <rPh sb="12" eb="14">
      <t>キョウテイ</t>
    </rPh>
    <rPh sb="15" eb="17">
      <t>テイケツ</t>
    </rPh>
    <rPh sb="19" eb="20">
      <t>カ</t>
    </rPh>
    <rPh sb="21" eb="22">
      <t>モノ</t>
    </rPh>
    <rPh sb="22" eb="24">
      <t>シエン</t>
    </rPh>
    <rPh sb="25" eb="28">
      <t>ヒツヨウセイ</t>
    </rPh>
    <rPh sb="29" eb="30">
      <t>タカ</t>
    </rPh>
    <rPh sb="31" eb="33">
      <t>チイキ</t>
    </rPh>
    <rPh sb="34" eb="36">
      <t>ジョウホウ</t>
    </rPh>
    <rPh sb="36" eb="38">
      <t>テイキョウ</t>
    </rPh>
    <rPh sb="40" eb="42">
      <t>イドウ</t>
    </rPh>
    <rPh sb="42" eb="44">
      <t>ハンバイ</t>
    </rPh>
    <rPh sb="53" eb="55">
      <t>ヒツヨウ</t>
    </rPh>
    <rPh sb="58" eb="60">
      <t>チョウセイ</t>
    </rPh>
    <rPh sb="61" eb="63">
      <t>キョウリョク</t>
    </rPh>
    <rPh sb="71" eb="74">
      <t>ジギョウシャ</t>
    </rPh>
    <rPh sb="75" eb="76">
      <t>オコナ</t>
    </rPh>
    <rPh sb="77" eb="79">
      <t>イドウ</t>
    </rPh>
    <rPh sb="79" eb="81">
      <t>ハンバイ</t>
    </rPh>
    <rPh sb="88" eb="89">
      <t>カ</t>
    </rPh>
    <rPh sb="89" eb="90">
      <t>モノ</t>
    </rPh>
    <rPh sb="90" eb="92">
      <t>ジャクシャ</t>
    </rPh>
    <rPh sb="93" eb="95">
      <t>シエン</t>
    </rPh>
    <phoneticPr fontId="1"/>
  </si>
  <si>
    <t>自治体、社会福祉協議会、事業者</t>
    <rPh sb="0" eb="3">
      <t>ジチタイ</t>
    </rPh>
    <rPh sb="4" eb="11">
      <t>シャカイフクシキョウギカイ</t>
    </rPh>
    <rPh sb="12" eb="15">
      <t>ジギョウシャ</t>
    </rPh>
    <phoneticPr fontId="1"/>
  </si>
  <si>
    <t>https://www.city.komaki.aichi.jp/admin/soshiki/fukushi/houkatsu/2/seikatsushiennseibitaisei/43416.html</t>
  </si>
  <si>
    <t>高齢者タクシー料金助成事業</t>
    <rPh sb="0" eb="3">
      <t>コウレイシャ</t>
    </rPh>
    <rPh sb="7" eb="9">
      <t>リョウキン</t>
    </rPh>
    <rPh sb="9" eb="11">
      <t>ジョセイ</t>
    </rPh>
    <rPh sb="11" eb="13">
      <t>ジギョウ</t>
    </rPh>
    <phoneticPr fontId="1"/>
  </si>
  <si>
    <t>介護保険要介護認定１以上の方（心身障害者交通料金助成を受けている方を除く）に、タクシーの初乗り運賃額を助成。
年間２４回まで利用できる利用券を配付。</t>
    <rPh sb="18" eb="19">
      <t>ガイ</t>
    </rPh>
    <rPh sb="67" eb="69">
      <t>リヨウ</t>
    </rPh>
    <rPh sb="69" eb="70">
      <t>ケン</t>
    </rPh>
    <phoneticPr fontId="1"/>
  </si>
  <si>
    <t>https://www.city.komaki.aichi.jp/admin/soshiki/fukushi/houkatsu/2_1/1/6/36894.html</t>
  </si>
  <si>
    <t>地域包括ケア推進課
長寿福祉係
0568-76-1193</t>
    <rPh sb="0" eb="2">
      <t>チイキ</t>
    </rPh>
    <rPh sb="2" eb="4">
      <t>ホウカツ</t>
    </rPh>
    <rPh sb="6" eb="8">
      <t>スイシン</t>
    </rPh>
    <rPh sb="8" eb="9">
      <t>カ</t>
    </rPh>
    <rPh sb="10" eb="12">
      <t>チョウジュ</t>
    </rPh>
    <rPh sb="12" eb="14">
      <t>フクシ</t>
    </rPh>
    <rPh sb="14" eb="15">
      <t>カカリ</t>
    </rPh>
    <phoneticPr fontId="1"/>
  </si>
  <si>
    <t>稲沢市</t>
    <rPh sb="0" eb="2">
      <t>イナザワ</t>
    </rPh>
    <rPh sb="2" eb="3">
      <t>シ</t>
    </rPh>
    <phoneticPr fontId="1"/>
  </si>
  <si>
    <t>稲沢おでかけタクシー事業</t>
    <rPh sb="0" eb="2">
      <t>イナザワ</t>
    </rPh>
    <rPh sb="10" eb="12">
      <t>ジギョウ</t>
    </rPh>
    <phoneticPr fontId="1"/>
  </si>
  <si>
    <t>75歳以上の高齢者、一定の障がいのある方、妊産婦を対象に、「自宅」と「市内の目的地」の区間におけるタクシー運賃等の半額を市が負担。</t>
    <rPh sb="30" eb="32">
      <t>ジタク</t>
    </rPh>
    <rPh sb="35" eb="37">
      <t>シナイ</t>
    </rPh>
    <rPh sb="38" eb="41">
      <t>モクテキチ</t>
    </rPh>
    <rPh sb="43" eb="45">
      <t>クカン</t>
    </rPh>
    <rPh sb="53" eb="55">
      <t>ウンチン</t>
    </rPh>
    <rPh sb="55" eb="56">
      <t>トウ</t>
    </rPh>
    <rPh sb="57" eb="59">
      <t>ハンガク</t>
    </rPh>
    <rPh sb="60" eb="61">
      <t>シ</t>
    </rPh>
    <rPh sb="62" eb="64">
      <t>フタン</t>
    </rPh>
    <phoneticPr fontId="1"/>
  </si>
  <si>
    <t>https://www.city.inazawa.aichi.jp/0000001296.html</t>
  </si>
  <si>
    <t>総務部総務課
0587-32-1159</t>
    <rPh sb="0" eb="2">
      <t>ソウム</t>
    </rPh>
    <rPh sb="2" eb="3">
      <t>ブ</t>
    </rPh>
    <rPh sb="3" eb="6">
      <t>ソウムカ</t>
    </rPh>
    <phoneticPr fontId="1"/>
  </si>
  <si>
    <t>愛知県</t>
    <rPh sb="0" eb="3">
      <t>アイチケン</t>
    </rPh>
    <phoneticPr fontId="11"/>
  </si>
  <si>
    <t>新城市</t>
    <rPh sb="0" eb="3">
      <t>シンシロシ</t>
    </rPh>
    <phoneticPr fontId="11"/>
  </si>
  <si>
    <t>買い物困難地域対策事業</t>
    <rPh sb="0" eb="1">
      <t>カ</t>
    </rPh>
    <rPh sb="2" eb="3">
      <t>モノ</t>
    </rPh>
    <rPh sb="3" eb="5">
      <t>コンナン</t>
    </rPh>
    <rPh sb="5" eb="7">
      <t>チイキ</t>
    </rPh>
    <rPh sb="7" eb="9">
      <t>タイサク</t>
    </rPh>
    <rPh sb="9" eb="11">
      <t>ジギョウ</t>
    </rPh>
    <phoneticPr fontId="11"/>
  </si>
  <si>
    <t>申請があった際に補正対応</t>
    <rPh sb="0" eb="2">
      <t>シンセイ</t>
    </rPh>
    <rPh sb="6" eb="7">
      <t>サイ</t>
    </rPh>
    <rPh sb="8" eb="10">
      <t>ホセイ</t>
    </rPh>
    <rPh sb="10" eb="12">
      <t>タイオウ</t>
    </rPh>
    <phoneticPr fontId="11"/>
  </si>
  <si>
    <t>日常の買い物が困難となっている高齢者等の負担軽減及び利便性の向上に資するため、移動販売事業を行う者に対し、移動販売事業に使用する車両購入等に要する経費の一部を予算の範囲内で交付する</t>
  </si>
  <si>
    <t>高齢者支援課
（0536-23-7688）</t>
    <rPh sb="0" eb="3">
      <t>コウレイシャ</t>
    </rPh>
    <rPh sb="3" eb="6">
      <t>シエンカ</t>
    </rPh>
    <phoneticPr fontId="11"/>
  </si>
  <si>
    <t>東海市</t>
    <rPh sb="0" eb="3">
      <t>トウカイシ</t>
    </rPh>
    <phoneticPr fontId="1"/>
  </si>
  <si>
    <t>「チョイソコとうかい」実証実験事業</t>
    <rPh sb="11" eb="13">
      <t>ジッショウ</t>
    </rPh>
    <rPh sb="13" eb="15">
      <t>ジッケン</t>
    </rPh>
    <rPh sb="15" eb="17">
      <t>ジギョウ</t>
    </rPh>
    <phoneticPr fontId="1"/>
  </si>
  <si>
    <t>地域公共交通会議に負担金を支出し、地域公共交通会議で実証実験を実施</t>
    <rPh sb="0" eb="2">
      <t>チイキ</t>
    </rPh>
    <rPh sb="2" eb="4">
      <t>コウキョウ</t>
    </rPh>
    <rPh sb="4" eb="6">
      <t>コウツウ</t>
    </rPh>
    <rPh sb="6" eb="8">
      <t>カイギ</t>
    </rPh>
    <rPh sb="9" eb="12">
      <t>フタンキン</t>
    </rPh>
    <rPh sb="13" eb="15">
      <t>シシュツ</t>
    </rPh>
    <rPh sb="26" eb="28">
      <t>ジッショウ</t>
    </rPh>
    <rPh sb="28" eb="30">
      <t>ジッケン</t>
    </rPh>
    <rPh sb="31" eb="33">
      <t>ジッシ</t>
    </rPh>
    <phoneticPr fontId="1"/>
  </si>
  <si>
    <t>オンデマンド型の乗合交通の導入により、市内循環バスが通行できない地域に住む方や、外出しにくい高齢者、運転免許証を有さない方の日常生活における移動の不便さを解消することが可能な移動手段として機能し得るかを検証する。</t>
    <rPh sb="97" eb="98">
      <t>ウ</t>
    </rPh>
    <phoneticPr fontId="1"/>
  </si>
  <si>
    <t>自治体,_x000D_
事業者,_x000D_
タクシー、バス事業者等,</t>
  </si>
  <si>
    <t>https://www.city.tokai.aichi.jp/kurashi/1001884/1008470/index.html</t>
  </si>
  <si>
    <t>都市計画課（内線４６７）</t>
    <rPh sb="0" eb="2">
      <t>トシ</t>
    </rPh>
    <rPh sb="2" eb="4">
      <t>ケイカク</t>
    </rPh>
    <rPh sb="4" eb="5">
      <t>カ</t>
    </rPh>
    <rPh sb="6" eb="8">
      <t>ナイセン</t>
    </rPh>
    <phoneticPr fontId="1"/>
  </si>
  <si>
    <t>ひとり暮らし高齢者及び高齢者のみ世帯で調理困難な者に対し、食事を提供するとともに、安否確認等要援護高齢者への福祉の向上を図る。</t>
    <rPh sb="3" eb="4">
      <t>グ</t>
    </rPh>
    <rPh sb="6" eb="9">
      <t>コウレイシャ</t>
    </rPh>
    <rPh sb="9" eb="10">
      <t>オヨ</t>
    </rPh>
    <rPh sb="11" eb="14">
      <t>コウレイシャ</t>
    </rPh>
    <rPh sb="16" eb="18">
      <t>セタイ</t>
    </rPh>
    <rPh sb="19" eb="23">
      <t>チョウリコンナン</t>
    </rPh>
    <rPh sb="24" eb="25">
      <t>モノ</t>
    </rPh>
    <rPh sb="26" eb="27">
      <t>タイ</t>
    </rPh>
    <rPh sb="29" eb="31">
      <t>ショクジ</t>
    </rPh>
    <rPh sb="32" eb="34">
      <t>テイキョウ</t>
    </rPh>
    <rPh sb="41" eb="45">
      <t>アンピカクニン</t>
    </rPh>
    <rPh sb="45" eb="46">
      <t>ナド</t>
    </rPh>
    <rPh sb="46" eb="49">
      <t>ヨウエンゴ</t>
    </rPh>
    <rPh sb="49" eb="52">
      <t>コウレイシャ</t>
    </rPh>
    <rPh sb="54" eb="56">
      <t>フクシ</t>
    </rPh>
    <rPh sb="57" eb="59">
      <t>コウジョウ</t>
    </rPh>
    <rPh sb="60" eb="61">
      <t>ハカ</t>
    </rPh>
    <phoneticPr fontId="1"/>
  </si>
  <si>
    <t>https://www.city.tokai.aichi.jp/health/1002685/1002686/1002689.html</t>
  </si>
  <si>
    <t>高齢者支援課
052-689-1600（しあわせ村内）</t>
    <rPh sb="0" eb="6">
      <t>コウレイシャシエンカ</t>
    </rPh>
    <rPh sb="24" eb="25">
      <t>ムラ</t>
    </rPh>
    <rPh sb="25" eb="26">
      <t>ナイ</t>
    </rPh>
    <phoneticPr fontId="1"/>
  </si>
  <si>
    <t>知多市</t>
    <rPh sb="0" eb="3">
      <t>チタシ</t>
    </rPh>
    <phoneticPr fontId="1"/>
  </si>
  <si>
    <t>地域バス事業</t>
    <rPh sb="0" eb="2">
      <t>チイキ</t>
    </rPh>
    <rPh sb="4" eb="6">
      <t>ジギョウ</t>
    </rPh>
    <phoneticPr fontId="1"/>
  </si>
  <si>
    <t>ワンボックスサイズの車両を定時定路線で運行</t>
    <rPh sb="10" eb="12">
      <t>シャリョウ</t>
    </rPh>
    <rPh sb="13" eb="15">
      <t>テイジ</t>
    </rPh>
    <rPh sb="15" eb="16">
      <t>テイ</t>
    </rPh>
    <rPh sb="16" eb="18">
      <t>ロセン</t>
    </rPh>
    <rPh sb="19" eb="21">
      <t>ウンコウ</t>
    </rPh>
    <phoneticPr fontId="1"/>
  </si>
  <si>
    <t>公共交通の利用に不便を感じている地域に対する移動支援策として、市がコミュニティに対して普通自動車１台とドライバー１人を提供し、地域住民が立ち上げたバス検討会において考案されたダイヤやルート、停留所等の運行プランに基づき運行する事業。</t>
    <rPh sb="0" eb="2">
      <t>コウキョウ</t>
    </rPh>
    <rPh sb="2" eb="4">
      <t>コウツウ</t>
    </rPh>
    <rPh sb="5" eb="7">
      <t>リヨウ</t>
    </rPh>
    <rPh sb="8" eb="10">
      <t>フベン</t>
    </rPh>
    <rPh sb="11" eb="12">
      <t>カン</t>
    </rPh>
    <rPh sb="16" eb="18">
      <t>チイキ</t>
    </rPh>
    <rPh sb="19" eb="20">
      <t>タイ</t>
    </rPh>
    <rPh sb="22" eb="24">
      <t>イドウ</t>
    </rPh>
    <rPh sb="24" eb="26">
      <t>シエン</t>
    </rPh>
    <rPh sb="26" eb="27">
      <t>サク</t>
    </rPh>
    <rPh sb="31" eb="32">
      <t>シ</t>
    </rPh>
    <rPh sb="40" eb="41">
      <t>タイ</t>
    </rPh>
    <rPh sb="43" eb="45">
      <t>フツウ</t>
    </rPh>
    <rPh sb="45" eb="48">
      <t>ジドウシャ</t>
    </rPh>
    <rPh sb="49" eb="50">
      <t>ダイ</t>
    </rPh>
    <rPh sb="57" eb="58">
      <t>ニン</t>
    </rPh>
    <rPh sb="59" eb="61">
      <t>テイキョウ</t>
    </rPh>
    <rPh sb="63" eb="65">
      <t>チイキ</t>
    </rPh>
    <rPh sb="65" eb="67">
      <t>ジュウミン</t>
    </rPh>
    <rPh sb="68" eb="69">
      <t>タ</t>
    </rPh>
    <rPh sb="70" eb="71">
      <t>ア</t>
    </rPh>
    <rPh sb="75" eb="77">
      <t>ケントウ</t>
    </rPh>
    <rPh sb="77" eb="78">
      <t>カイ</t>
    </rPh>
    <rPh sb="82" eb="84">
      <t>コウアン</t>
    </rPh>
    <rPh sb="95" eb="98">
      <t>テイリュウジョ</t>
    </rPh>
    <rPh sb="98" eb="99">
      <t>トウ</t>
    </rPh>
    <rPh sb="100" eb="102">
      <t>ウンコウ</t>
    </rPh>
    <rPh sb="106" eb="107">
      <t>モト</t>
    </rPh>
    <rPh sb="109" eb="111">
      <t>ウンコウ</t>
    </rPh>
    <rPh sb="113" eb="115">
      <t>ジギョウ</t>
    </rPh>
    <phoneticPr fontId="3"/>
  </si>
  <si>
    <t>市
コミュニティ</t>
    <rPh sb="0" eb="1">
      <t>シ</t>
    </rPh>
    <phoneticPr fontId="1"/>
  </si>
  <si>
    <t>市民協働課
0562－36－2645</t>
    <rPh sb="0" eb="5">
      <t>シミンキョウドウカ</t>
    </rPh>
    <phoneticPr fontId="1"/>
  </si>
  <si>
    <t>知多市</t>
    <rPh sb="0" eb="3">
      <t>チタシ</t>
    </rPh>
    <phoneticPr fontId="2"/>
  </si>
  <si>
    <t>満６５歳以上で要介護・要支援の認定を受けている方を対象に、年間２４枚以内の基本料金助成利用券を交付している。</t>
  </si>
  <si>
    <t>https://www.city.chita.lg.jp/docs/2018022700066/</t>
  </si>
  <si>
    <t>長寿課
0562-36-2652</t>
  </si>
  <si>
    <t>食事サービス事業</t>
  </si>
  <si>
    <t>ひとり暮らしの高齢者で要介護・要支援の認定を受けている方、または要介護・要支援と認定された方がいる高齢者世帯などで、安否確認を必要とし、買い物・食事作りが困難な方を対象に、市民税非課税者は420円、市民税課税者は320円を１日につき１食まで助成している。</t>
  </si>
  <si>
    <t>https://www.city.chita.lg.jp/docs/2018022700042/</t>
  </si>
  <si>
    <t>知多市福祉タクシー等料金助成事業</t>
    <rPh sb="0" eb="3">
      <t>チタシ</t>
    </rPh>
    <rPh sb="3" eb="5">
      <t>フクシ</t>
    </rPh>
    <rPh sb="9" eb="10">
      <t>トウ</t>
    </rPh>
    <rPh sb="10" eb="12">
      <t>リョウキン</t>
    </rPh>
    <rPh sb="12" eb="16">
      <t>ジョセイジギョウ</t>
    </rPh>
    <phoneticPr fontId="1"/>
  </si>
  <si>
    <t>電車・バス等の交通機関を利用することが困難な障害者、障害児のタクシーの利用に対し、その料金の一部（初乗料金分）を助成することにより、その者の属する世帯の経済的負担の軽減を図り、社会参加を促進する。</t>
  </si>
  <si>
    <t>https://www.city.chita.lg.jp/docs/2023061900018/</t>
  </si>
  <si>
    <t>福祉課
0562-36-2650</t>
    <rPh sb="0" eb="3">
      <t>フクシカ</t>
    </rPh>
    <phoneticPr fontId="1"/>
  </si>
  <si>
    <t>知多市食事サービス事業</t>
    <rPh sb="0" eb="3">
      <t>チタシ</t>
    </rPh>
    <rPh sb="3" eb="5">
      <t>ショクジ</t>
    </rPh>
    <rPh sb="9" eb="11">
      <t>ジギョウ</t>
    </rPh>
    <phoneticPr fontId="1"/>
  </si>
  <si>
    <t>食事作りが困難な在宅の障害者に対し食事を提供することにより、食生活の改善と健康保持を図るとともに、あわせて孤独感の解消、安否の確認等を行い、もって福祉の増進を図る。</t>
  </si>
  <si>
    <t>尾張旭市</t>
    <rPh sb="0" eb="4">
      <t>オワリアサヒシ</t>
    </rPh>
    <phoneticPr fontId="1"/>
  </si>
  <si>
    <t>コミュニティ市場委託事業</t>
    <rPh sb="6" eb="8">
      <t>イチバ</t>
    </rPh>
    <rPh sb="8" eb="10">
      <t>イタク</t>
    </rPh>
    <rPh sb="10" eb="12">
      <t>ジギョウ</t>
    </rPh>
    <phoneticPr fontId="1"/>
  </si>
  <si>
    <t>地域コミュニティ活性化事業</t>
    <rPh sb="0" eb="2">
      <t>チイキ</t>
    </rPh>
    <rPh sb="8" eb="11">
      <t>カッセイカ</t>
    </rPh>
    <rPh sb="11" eb="13">
      <t>ジギョウ</t>
    </rPh>
    <phoneticPr fontId="1"/>
  </si>
  <si>
    <t>近隣にスーパーなどが無く、買い物が不便になっている地域の要望に応じて、市が当該地域の団体に委託し青空市を開催。運営は、市が委託した地域団体が卸売市場と協力し実施している。また青空市の開催に合わせ、人と人との交流の場を提供し、地域コミュニティの活性化を図る。</t>
    <rPh sb="87" eb="90">
      <t>アオゾライチ</t>
    </rPh>
    <rPh sb="91" eb="93">
      <t>カイサイ</t>
    </rPh>
    <rPh sb="94" eb="95">
      <t>ア</t>
    </rPh>
    <rPh sb="98" eb="99">
      <t>ヒト</t>
    </rPh>
    <rPh sb="100" eb="101">
      <t>ヒト</t>
    </rPh>
    <rPh sb="103" eb="105">
      <t>コウリュウ</t>
    </rPh>
    <rPh sb="106" eb="107">
      <t>バ</t>
    </rPh>
    <rPh sb="108" eb="110">
      <t>テイキョウ</t>
    </rPh>
    <rPh sb="112" eb="114">
      <t>チイキ</t>
    </rPh>
    <rPh sb="121" eb="124">
      <t>カッセイカ</t>
    </rPh>
    <rPh sb="125" eb="126">
      <t>ハカ</t>
    </rPh>
    <phoneticPr fontId="1"/>
  </si>
  <si>
    <t>【地域団体】
山の手地域活性化事業推進協議会</t>
    <rPh sb="1" eb="5">
      <t>チイキダンタイ</t>
    </rPh>
    <rPh sb="7" eb="8">
      <t>ヤマ</t>
    </rPh>
    <rPh sb="9" eb="10">
      <t>テ</t>
    </rPh>
    <rPh sb="10" eb="12">
      <t>チイキ</t>
    </rPh>
    <rPh sb="12" eb="15">
      <t>カッセイカ</t>
    </rPh>
    <rPh sb="15" eb="17">
      <t>ジギョウ</t>
    </rPh>
    <rPh sb="17" eb="19">
      <t>スイシン</t>
    </rPh>
    <rPh sb="19" eb="22">
      <t>キョウギカイ</t>
    </rPh>
    <phoneticPr fontId="1"/>
  </si>
  <si>
    <t>https://www.city.owariasahi.lg.jp/page/2201.html</t>
  </si>
  <si>
    <t>市民活動課
コミュニティ係
0561-76-8126</t>
  </si>
  <si>
    <t>運転免許を自主返納した満70歳以上の市民の方へ交付する品目の一つとして，市営バス回数券2冊（22枚）を交付している（1人1回限り）。</t>
    <rPh sb="18" eb="20">
      <t>シミン</t>
    </rPh>
    <rPh sb="23" eb="25">
      <t>コウフ</t>
    </rPh>
    <rPh sb="27" eb="29">
      <t>ヒンモク</t>
    </rPh>
    <rPh sb="30" eb="31">
      <t>ヒト</t>
    </rPh>
    <phoneticPr fontId="1"/>
  </si>
  <si>
    <t>https://www.city.owariasahi.lg.jp/page/1523.html</t>
  </si>
  <si>
    <t>市民活動課
交通防犯係
0561-76-8128</t>
    <rPh sb="6" eb="10">
      <t>コウツウボウハン</t>
    </rPh>
    <phoneticPr fontId="1"/>
  </si>
  <si>
    <t>地域のスーパーマーケットと協力し、高齢者の筋力低下、フレイルの重症化予防と日常生活支援の買い物を組みわせた事業を行っている。</t>
  </si>
  <si>
    <t>https://www.city.owariasahi.lg.jp/uploaded/attachment/7165.pdf</t>
  </si>
  <si>
    <t>長寿課長寿支援係
0561-76-8143</t>
    <rPh sb="0" eb="2">
      <t>チョウジュ</t>
    </rPh>
    <rPh sb="2" eb="3">
      <t>カ</t>
    </rPh>
    <rPh sb="3" eb="8">
      <t>チョウジュシエンカカリ</t>
    </rPh>
    <phoneticPr fontId="15"/>
  </si>
  <si>
    <t>岩倉市</t>
    <rPh sb="0" eb="2">
      <t>イワクラ</t>
    </rPh>
    <rPh sb="2" eb="3">
      <t>シ</t>
    </rPh>
    <phoneticPr fontId="1"/>
  </si>
  <si>
    <t>ふれ愛タクシー</t>
    <rPh sb="2" eb="3">
      <t>アイ</t>
    </rPh>
    <phoneticPr fontId="1"/>
  </si>
  <si>
    <t>民間タクシーの空き車両を活用した予約制のタクシー事業。運行区域を市内とし、高齢者、障がい者、子育て世代の外出・移動を支援。</t>
  </si>
  <si>
    <t>https://www.city.iwakura.aichi.jp/0000003818.html</t>
  </si>
  <si>
    <t>協働安全課市民協働グループ
0587-38-5803(直通)</t>
    <rPh sb="0" eb="2">
      <t>キョウドウ</t>
    </rPh>
    <rPh sb="2" eb="5">
      <t>アンゼンカ</t>
    </rPh>
    <rPh sb="5" eb="7">
      <t>シミン</t>
    </rPh>
    <rPh sb="7" eb="9">
      <t>キョウドウ</t>
    </rPh>
    <rPh sb="27" eb="29">
      <t>チョクツウ</t>
    </rPh>
    <phoneticPr fontId="1"/>
  </si>
  <si>
    <t>岩倉市</t>
    <rPh sb="0" eb="3">
      <t>イワクラシ</t>
    </rPh>
    <phoneticPr fontId="1"/>
  </si>
  <si>
    <t>岩倉市ひとり暮らし高齢者等生活支援型給食サービス事業</t>
  </si>
  <si>
    <t>日常生活を営むのに支障があり、食事の調理が困難なひとり暮らし高齢者及び重度心身障害者等に対し、食事を宅配することにより、食生活の改善、健康保持及び安否の確認を行い、ひとり暮らし等の福祉の向上を図るもの。
【予算額の内訳】
〇介護予防・生活支援サービス事業：7,200
〇地域自立生活支援事業：7,650
※給食サービスを利用者の介護認定状況により2事業に振り分け</t>
    <rPh sb="135" eb="137">
      <t>チイキ</t>
    </rPh>
    <rPh sb="137" eb="139">
      <t>ジリツ</t>
    </rPh>
    <rPh sb="139" eb="141">
      <t>セイカツ</t>
    </rPh>
    <rPh sb="141" eb="143">
      <t>シエン</t>
    </rPh>
    <phoneticPr fontId="1"/>
  </si>
  <si>
    <t>https://www.city.iwakura.aichi.jp/0000004570.html</t>
  </si>
  <si>
    <t>長寿介護課
0587-38-5811</t>
  </si>
  <si>
    <t>岩倉市高齢者すこやかタクシー料金助成事業</t>
  </si>
  <si>
    <t>高齢者が日常生活における活動を容易に行うためにタクシーを利用する場合、料金の一部（初乗運賃、迎車料金）を助成することによって高齢者の福祉の増進を図る。
対象者：満85歳以上の者　年24枚交付</t>
  </si>
  <si>
    <t>https://www.city.iwakura.aichi.jp/0000004578.html</t>
  </si>
  <si>
    <t>岩倉市高齢者等リフトタクシー料金助成事業</t>
  </si>
  <si>
    <t>在宅ねたきり老人及び身体障害者が日常生活における外出を容易に行うためにリフトタクシーを利用する場合、料金の一部（乗車料金の半額とし、上限5,000円）を助成することによりねたきり老人等の福祉の増進を図る。
対象者：要介護者である者で、要介護状態区分が4又は5と認定された在宅の者等　年12枚交付</t>
  </si>
  <si>
    <t>タクシー、バス事業者等,_x000D_
,</t>
  </si>
  <si>
    <t>岩倉市</t>
  </si>
  <si>
    <t>岩倉市心身障がい者福祉タクシー料金助成事業</t>
    <rPh sb="19" eb="21">
      <t>ジギョウ</t>
    </rPh>
    <phoneticPr fontId="1"/>
  </si>
  <si>
    <t>心身障がい者が日常生活における活動を容易にし、心身障がい者福祉の向上に資するため、タクシーの利用料金の一部を助成する。対象となる障害者手帳の等級に条件あり。1か月あたり3枚交付、初乗り運賃及び迎車料金に相当する額を助成する。</t>
  </si>
  <si>
    <t>https://www.city.iwakura.aichi.jp/0000001871.html</t>
  </si>
  <si>
    <t>福祉課
0587-38-5809</t>
  </si>
  <si>
    <t>豊明市</t>
    <rPh sb="0" eb="3">
      <t>トヨアケシ</t>
    </rPh>
    <phoneticPr fontId="1"/>
  </si>
  <si>
    <t>第2層生活支援コーディネーター事業（おたがいさまセンターちゃっと）</t>
    <rPh sb="0" eb="1">
      <t>ダイ</t>
    </rPh>
    <rPh sb="2" eb="3">
      <t>ソウ</t>
    </rPh>
    <rPh sb="3" eb="5">
      <t>セイカツ</t>
    </rPh>
    <rPh sb="5" eb="7">
      <t>シエン</t>
    </rPh>
    <rPh sb="15" eb="17">
      <t>ジギョウ</t>
    </rPh>
    <phoneticPr fontId="3"/>
  </si>
  <si>
    <t>買物を含む高齢者が生活する中でのちょっとした困りごとに対し、市民同士が安価な報酬によりおたがいさまの精神で支えあう仕組みとして実施。
利用者は30分あたり250円を負担。市民サポーターは換金するか、自分が後に使用できる時間貯金を選択できる。
買物同行・代行の支援についてもこの仕組みを利用できる。</t>
    <rPh sb="0" eb="1">
      <t>カ</t>
    </rPh>
    <rPh sb="1" eb="2">
      <t>モノ</t>
    </rPh>
    <rPh sb="3" eb="4">
      <t>フク</t>
    </rPh>
    <rPh sb="5" eb="8">
      <t>コウレイシャ</t>
    </rPh>
    <rPh sb="9" eb="11">
      <t>セイカツ</t>
    </rPh>
    <rPh sb="13" eb="14">
      <t>ナカ</t>
    </rPh>
    <rPh sb="22" eb="23">
      <t>コマ</t>
    </rPh>
    <rPh sb="27" eb="28">
      <t>タイ</t>
    </rPh>
    <rPh sb="30" eb="34">
      <t>シミンドウシ</t>
    </rPh>
    <rPh sb="35" eb="37">
      <t>アンカ</t>
    </rPh>
    <rPh sb="38" eb="40">
      <t>ホウシュウ</t>
    </rPh>
    <rPh sb="50" eb="52">
      <t>セイシン</t>
    </rPh>
    <rPh sb="53" eb="54">
      <t>ササ</t>
    </rPh>
    <rPh sb="57" eb="59">
      <t>シク</t>
    </rPh>
    <rPh sb="63" eb="65">
      <t>ジッシ</t>
    </rPh>
    <rPh sb="67" eb="70">
      <t>リヨウシャ</t>
    </rPh>
    <rPh sb="73" eb="74">
      <t>フン</t>
    </rPh>
    <rPh sb="80" eb="81">
      <t>エン</t>
    </rPh>
    <rPh sb="82" eb="84">
      <t>フタン</t>
    </rPh>
    <rPh sb="85" eb="87">
      <t>シミン</t>
    </rPh>
    <rPh sb="93" eb="95">
      <t>カンキン</t>
    </rPh>
    <rPh sb="99" eb="101">
      <t>ジブン</t>
    </rPh>
    <rPh sb="102" eb="103">
      <t>ノチ</t>
    </rPh>
    <rPh sb="104" eb="106">
      <t>シヨウ</t>
    </rPh>
    <rPh sb="109" eb="113">
      <t>ジカンチョキン</t>
    </rPh>
    <rPh sb="114" eb="116">
      <t>センタク</t>
    </rPh>
    <rPh sb="121" eb="123">
      <t>カイモノ</t>
    </rPh>
    <rPh sb="123" eb="125">
      <t>ドウコウ</t>
    </rPh>
    <rPh sb="126" eb="128">
      <t>ダイコウ</t>
    </rPh>
    <rPh sb="129" eb="131">
      <t>シエン</t>
    </rPh>
    <rPh sb="138" eb="140">
      <t>シク</t>
    </rPh>
    <rPh sb="142" eb="144">
      <t>リヨウ</t>
    </rPh>
    <phoneticPr fontId="3"/>
  </si>
  <si>
    <t>南医療生活協同組合
豊明市
あいち尾東農業協同組合
生活協同組合コープあいち</t>
  </si>
  <si>
    <t>https://www.city.toyoake.lg.jp/6536.htm</t>
  </si>
  <si>
    <t>長寿課
0562-92-1261</t>
    <rPh sb="0" eb="3">
      <t>チョウジュカ</t>
    </rPh>
    <phoneticPr fontId="3"/>
  </si>
  <si>
    <t>購入品の無料配送（民間事業者との協定）</t>
    <rPh sb="0" eb="3">
      <t>コウニュウヒン</t>
    </rPh>
    <rPh sb="4" eb="6">
      <t>ムリョウ</t>
    </rPh>
    <rPh sb="6" eb="8">
      <t>ハイソウ</t>
    </rPh>
    <rPh sb="9" eb="11">
      <t>ミンカン</t>
    </rPh>
    <rPh sb="11" eb="14">
      <t>ジギョウシャ</t>
    </rPh>
    <rPh sb="16" eb="18">
      <t>キョウテイ</t>
    </rPh>
    <phoneticPr fontId="3"/>
  </si>
  <si>
    <t>店頭で購入した商品を、当日夕方までに配送するサービス。生協の組合員として要加入。高齢者家庭および要介護者のいる家庭は無料配送。</t>
    <rPh sb="0" eb="2">
      <t>テントウ</t>
    </rPh>
    <rPh sb="3" eb="5">
      <t>コウニュウ</t>
    </rPh>
    <rPh sb="7" eb="9">
      <t>ショウヒン</t>
    </rPh>
    <rPh sb="11" eb="13">
      <t>トウジツ</t>
    </rPh>
    <rPh sb="13" eb="15">
      <t>ユウガタ</t>
    </rPh>
    <rPh sb="18" eb="20">
      <t>ハイソウ</t>
    </rPh>
    <rPh sb="27" eb="29">
      <t>セイキョウ</t>
    </rPh>
    <rPh sb="30" eb="33">
      <t>クミアイイン</t>
    </rPh>
    <rPh sb="36" eb="39">
      <t>ヨウカニュウ</t>
    </rPh>
    <rPh sb="40" eb="43">
      <t>コウレイシャ</t>
    </rPh>
    <rPh sb="43" eb="45">
      <t>カテイ</t>
    </rPh>
    <rPh sb="48" eb="52">
      <t>ヨウカイゴシャ</t>
    </rPh>
    <rPh sb="55" eb="57">
      <t>カテイ</t>
    </rPh>
    <rPh sb="58" eb="60">
      <t>ムリョウ</t>
    </rPh>
    <rPh sb="60" eb="62">
      <t>ハイソウ</t>
    </rPh>
    <phoneticPr fontId="3"/>
  </si>
  <si>
    <t>チョイソコとよあけ事業</t>
    <rPh sb="9" eb="11">
      <t>ジギョウ</t>
    </rPh>
    <phoneticPr fontId="1"/>
  </si>
  <si>
    <t>買い物弱者とも呼ばれる交通難民の増加課題に対する新しい交通の取組みとして、民間企業と連携し、地域の交通不便の解消及び高齢者の外出促進を目的に運行するオンデマンド型乗合交通事業。乗降場所は、生活に身近なごみステーションなど高齢者等の移動の負担にならない場所にある住宅地停留所や、協賛企業（スーパーや薬局、医療機関、飲食店など）の事業者停留所、駅・市役所などの公共施設停留所など約130箇所で乗降利用できる。</t>
  </si>
  <si>
    <t>(株)アイシン
豊明市</t>
    <rPh sb="0" eb="3">
      <t>カブシキガイシャ</t>
    </rPh>
    <rPh sb="8" eb="11">
      <t>トヨアケシ</t>
    </rPh>
    <phoneticPr fontId="1"/>
  </si>
  <si>
    <t>https://www.city.toyoake.lg.jp/6461.htm</t>
  </si>
  <si>
    <t>企画政策課
0562-92-8318</t>
    <rPh sb="0" eb="5">
      <t>キカクセイサクカ</t>
    </rPh>
    <phoneticPr fontId="1"/>
  </si>
  <si>
    <t>田原市</t>
    <rPh sb="0" eb="3">
      <t>タハラシ</t>
    </rPh>
    <phoneticPr fontId="1"/>
  </si>
  <si>
    <t>田原市運転免許証自主返納支援事業</t>
    <rPh sb="0" eb="3">
      <t>タハラシ</t>
    </rPh>
    <rPh sb="3" eb="5">
      <t>ウンテン</t>
    </rPh>
    <rPh sb="5" eb="8">
      <t>メンキョショウ</t>
    </rPh>
    <rPh sb="8" eb="10">
      <t>ジシュ</t>
    </rPh>
    <rPh sb="10" eb="12">
      <t>ヘンノウ</t>
    </rPh>
    <rPh sb="12" eb="14">
      <t>シエン</t>
    </rPh>
    <rPh sb="14" eb="16">
      <t>ジギョウ</t>
    </rPh>
    <phoneticPr fontId="1"/>
  </si>
  <si>
    <t>運転免許証を返納した70歳以上の方の外出を支援するため、コミュニティバスの無料乗車券、路線バスの定期券の引換券を交付。</t>
  </si>
  <si>
    <t>https://www.city.tahara.aichi.jp/kurashi/saigai/1002182/1002876/1002881/1004840.html</t>
  </si>
  <si>
    <t xml:space="preserve">総務部
総務課
0531-23－3504
</t>
  </si>
  <si>
    <t>高齢者等外出支援助成事業</t>
    <rPh sb="0" eb="3">
      <t>コウレイシャ</t>
    </rPh>
    <rPh sb="3" eb="4">
      <t>トウ</t>
    </rPh>
    <rPh sb="4" eb="6">
      <t>ガイシュツ</t>
    </rPh>
    <rPh sb="6" eb="8">
      <t>シエン</t>
    </rPh>
    <rPh sb="8" eb="10">
      <t>ジョセイ</t>
    </rPh>
    <rPh sb="10" eb="12">
      <t>ジギョウ</t>
    </rPh>
    <phoneticPr fontId="1"/>
  </si>
  <si>
    <t>高齢者等の外出支援を目的として、70歳以上の高齢者、1・2級の下肢、体幹、視覚障害者、1級の内部障害者、A判定の知的障害者、1・2級の精神障害者の方に、タクシー、電車、バスの共通助成券、路線バスを1乗車100円で利用できる元気パスの購入助成券のいずれかを交付する。または、要介護１以上の要介護者、１・２級の下肢、体幹障害者で福祉車両を使用しなければ移動できない方に助成券を交付する。</t>
    <rPh sb="0" eb="3">
      <t>コウレイシャ</t>
    </rPh>
    <rPh sb="3" eb="4">
      <t>トウ</t>
    </rPh>
    <rPh sb="5" eb="7">
      <t>ガイシュツ</t>
    </rPh>
    <rPh sb="7" eb="9">
      <t>シエン</t>
    </rPh>
    <rPh sb="10" eb="12">
      <t>モクテキ</t>
    </rPh>
    <rPh sb="18" eb="19">
      <t>サイ</t>
    </rPh>
    <rPh sb="19" eb="21">
      <t>イジョウ</t>
    </rPh>
    <rPh sb="22" eb="25">
      <t>コウレイシャ</t>
    </rPh>
    <rPh sb="29" eb="30">
      <t>キュウ</t>
    </rPh>
    <rPh sb="31" eb="33">
      <t>カシ</t>
    </rPh>
    <rPh sb="34" eb="36">
      <t>タイカン</t>
    </rPh>
    <rPh sb="37" eb="39">
      <t>シカク</t>
    </rPh>
    <rPh sb="39" eb="41">
      <t>ショウガイ</t>
    </rPh>
    <rPh sb="41" eb="42">
      <t>シャ</t>
    </rPh>
    <rPh sb="44" eb="45">
      <t>キュウ</t>
    </rPh>
    <rPh sb="46" eb="48">
      <t>ナイブ</t>
    </rPh>
    <rPh sb="48" eb="51">
      <t>ショウガイシャ</t>
    </rPh>
    <rPh sb="53" eb="55">
      <t>ハンテイ</t>
    </rPh>
    <rPh sb="56" eb="58">
      <t>チテキ</t>
    </rPh>
    <rPh sb="58" eb="61">
      <t>ショウガイシャ</t>
    </rPh>
    <rPh sb="65" eb="66">
      <t>キュウ</t>
    </rPh>
    <rPh sb="67" eb="69">
      <t>セイシン</t>
    </rPh>
    <rPh sb="69" eb="72">
      <t>ショウガイシャ</t>
    </rPh>
    <rPh sb="73" eb="74">
      <t>カタ</t>
    </rPh>
    <rPh sb="81" eb="83">
      <t>デンシャ</t>
    </rPh>
    <rPh sb="87" eb="89">
      <t>キョウツウ</t>
    </rPh>
    <rPh sb="89" eb="91">
      <t>ジョセイ</t>
    </rPh>
    <rPh sb="91" eb="92">
      <t>ケン</t>
    </rPh>
    <rPh sb="93" eb="95">
      <t>ロセン</t>
    </rPh>
    <rPh sb="99" eb="101">
      <t>ジョウシャ</t>
    </rPh>
    <rPh sb="104" eb="105">
      <t>エン</t>
    </rPh>
    <rPh sb="106" eb="108">
      <t>リヨウ</t>
    </rPh>
    <rPh sb="111" eb="113">
      <t>ゲンキ</t>
    </rPh>
    <rPh sb="116" eb="118">
      <t>コウニュウ</t>
    </rPh>
    <rPh sb="118" eb="120">
      <t>ジョセイ</t>
    </rPh>
    <rPh sb="120" eb="121">
      <t>ケン</t>
    </rPh>
    <rPh sb="127" eb="129">
      <t>コウフ</t>
    </rPh>
    <rPh sb="136" eb="139">
      <t>ヨウカイゴ</t>
    </rPh>
    <rPh sb="140" eb="142">
      <t>イジョウ</t>
    </rPh>
    <rPh sb="143" eb="144">
      <t>ヨウ</t>
    </rPh>
    <rPh sb="144" eb="147">
      <t>カイゴシャ</t>
    </rPh>
    <rPh sb="151" eb="152">
      <t>キュウ</t>
    </rPh>
    <rPh sb="153" eb="155">
      <t>カシ</t>
    </rPh>
    <rPh sb="156" eb="158">
      <t>タイカン</t>
    </rPh>
    <rPh sb="158" eb="161">
      <t>ショウガイシャ</t>
    </rPh>
    <rPh sb="162" eb="164">
      <t>フクシ</t>
    </rPh>
    <rPh sb="164" eb="166">
      <t>シャリョウ</t>
    </rPh>
    <rPh sb="167" eb="169">
      <t>シヨウ</t>
    </rPh>
    <rPh sb="174" eb="176">
      <t>イドウ</t>
    </rPh>
    <rPh sb="180" eb="181">
      <t>カタ</t>
    </rPh>
    <rPh sb="182" eb="184">
      <t>ジョセイ</t>
    </rPh>
    <rPh sb="184" eb="185">
      <t>ケン</t>
    </rPh>
    <rPh sb="186" eb="188">
      <t>コウフ</t>
    </rPh>
    <phoneticPr fontId="1"/>
  </si>
  <si>
    <t>https://www.city.tahara.aichi.jp/fukushi/otoshiryori/1003559/1009365.html</t>
  </si>
  <si>
    <t>福祉部
高齢福祉課　0531-23-4654
地域福祉課　0531-23-3597</t>
    <rPh sb="0" eb="2">
      <t>フクシ</t>
    </rPh>
    <rPh sb="2" eb="3">
      <t>ブ</t>
    </rPh>
    <rPh sb="4" eb="6">
      <t>コウレイ</t>
    </rPh>
    <rPh sb="6" eb="8">
      <t>フクシ</t>
    </rPh>
    <rPh sb="8" eb="9">
      <t>カ</t>
    </rPh>
    <rPh sb="23" eb="25">
      <t>チイキ</t>
    </rPh>
    <rPh sb="25" eb="28">
      <t>フクシカ</t>
    </rPh>
    <phoneticPr fontId="1"/>
  </si>
  <si>
    <t>高齢者配食サービス事業</t>
    <rPh sb="0" eb="3">
      <t>コウレイシャ</t>
    </rPh>
    <rPh sb="3" eb="5">
      <t>ハイショク</t>
    </rPh>
    <rPh sb="9" eb="11">
      <t>ジギョウ</t>
    </rPh>
    <phoneticPr fontId="1"/>
  </si>
  <si>
    <t>ひとり暮らし等の高齢者に食事を配達することで、食生活の改善とともに安否確認を行い、異常がある場合は関係機関への連絡等を行うことで、高齢者の地域における自立した日常生活を支援することを目的とした事業において、配送や安否確認に要する費用の一部を補助する。</t>
    <rPh sb="3" eb="4">
      <t>グ</t>
    </rPh>
    <rPh sb="6" eb="7">
      <t>トウ</t>
    </rPh>
    <rPh sb="8" eb="11">
      <t>コウレイシャ</t>
    </rPh>
    <rPh sb="12" eb="14">
      <t>ショクジ</t>
    </rPh>
    <rPh sb="15" eb="17">
      <t>ハイタツ</t>
    </rPh>
    <rPh sb="23" eb="26">
      <t>ショクセイカツ</t>
    </rPh>
    <rPh sb="27" eb="29">
      <t>カイゼン</t>
    </rPh>
    <rPh sb="33" eb="35">
      <t>アンピ</t>
    </rPh>
    <rPh sb="35" eb="37">
      <t>カクニン</t>
    </rPh>
    <rPh sb="38" eb="39">
      <t>オコナ</t>
    </rPh>
    <rPh sb="41" eb="43">
      <t>イジョウ</t>
    </rPh>
    <rPh sb="46" eb="48">
      <t>バアイ</t>
    </rPh>
    <rPh sb="49" eb="51">
      <t>カンケイ</t>
    </rPh>
    <rPh sb="51" eb="53">
      <t>キカン</t>
    </rPh>
    <rPh sb="55" eb="57">
      <t>レンラク</t>
    </rPh>
    <rPh sb="57" eb="58">
      <t>トウ</t>
    </rPh>
    <rPh sb="59" eb="60">
      <t>オコナ</t>
    </rPh>
    <rPh sb="65" eb="68">
      <t>コウレイシャ</t>
    </rPh>
    <rPh sb="69" eb="71">
      <t>チイキ</t>
    </rPh>
    <rPh sb="75" eb="77">
      <t>ジリツ</t>
    </rPh>
    <rPh sb="79" eb="81">
      <t>ニチジョウ</t>
    </rPh>
    <rPh sb="81" eb="83">
      <t>セイカツ</t>
    </rPh>
    <rPh sb="84" eb="86">
      <t>シエン</t>
    </rPh>
    <rPh sb="91" eb="93">
      <t>モクテキ</t>
    </rPh>
    <rPh sb="96" eb="98">
      <t>ジギョウ</t>
    </rPh>
    <rPh sb="103" eb="105">
      <t>ハイソウ</t>
    </rPh>
    <rPh sb="106" eb="110">
      <t>アンピカクニン</t>
    </rPh>
    <rPh sb="111" eb="112">
      <t>ヨウ</t>
    </rPh>
    <rPh sb="114" eb="116">
      <t>ヒヨウ</t>
    </rPh>
    <rPh sb="117" eb="119">
      <t>イチブ</t>
    </rPh>
    <rPh sb="120" eb="122">
      <t>ホジョ</t>
    </rPh>
    <phoneticPr fontId="1"/>
  </si>
  <si>
    <t>事業者
社会福祉協議会</t>
    <rPh sb="0" eb="3">
      <t>ジギョウシャ</t>
    </rPh>
    <rPh sb="4" eb="6">
      <t>シャカイ</t>
    </rPh>
    <rPh sb="6" eb="8">
      <t>フクシ</t>
    </rPh>
    <rPh sb="8" eb="11">
      <t>キョウギカイ</t>
    </rPh>
    <phoneticPr fontId="1"/>
  </si>
  <si>
    <t>https://www.city.tahara.aichi.jp/fukushi/otoshiryori/1001194/1003707.html</t>
  </si>
  <si>
    <t>福祉部
高齢福祉課　0531-23-4654</t>
  </si>
  <si>
    <t>愛西市</t>
    <rPh sb="0" eb="3">
      <t>アイサイシ</t>
    </rPh>
    <phoneticPr fontId="1"/>
  </si>
  <si>
    <t>「非予算事業」
買い物支援バス事業</t>
    <rPh sb="1" eb="2">
      <t>ヒ</t>
    </rPh>
    <rPh sb="2" eb="4">
      <t>ヨサン</t>
    </rPh>
    <rPh sb="4" eb="6">
      <t>ジギョウ</t>
    </rPh>
    <rPh sb="8" eb="9">
      <t>カ</t>
    </rPh>
    <rPh sb="10" eb="11">
      <t>モノ</t>
    </rPh>
    <rPh sb="11" eb="13">
      <t>シエン</t>
    </rPh>
    <rPh sb="15" eb="17">
      <t>ジギョウ</t>
    </rPh>
    <phoneticPr fontId="1"/>
  </si>
  <si>
    <t>【※愛西市の予算事業ではなく、愛西市社会福祉協議会の予算事業】
事前に利用申請をしていただいた方のご自宅近くに乗降場所を設け、乗降場所と店舗間をワゴン車で送迎する。1回あたりの利用定員は6名。</t>
    <rPh sb="2" eb="4">
      <t>アイサイ</t>
    </rPh>
    <rPh sb="4" eb="5">
      <t>シ</t>
    </rPh>
    <rPh sb="6" eb="8">
      <t>ヨサン</t>
    </rPh>
    <rPh sb="8" eb="10">
      <t>ジギョウ</t>
    </rPh>
    <rPh sb="15" eb="18">
      <t>アイサイシ</t>
    </rPh>
    <rPh sb="18" eb="25">
      <t>シャカイフクシキョウギカイ</t>
    </rPh>
    <rPh sb="26" eb="28">
      <t>ヨサン</t>
    </rPh>
    <rPh sb="28" eb="30">
      <t>ジギョウ</t>
    </rPh>
    <rPh sb="32" eb="34">
      <t>ジゼン</t>
    </rPh>
    <rPh sb="35" eb="37">
      <t>リヨウ</t>
    </rPh>
    <rPh sb="37" eb="39">
      <t>シンセイ</t>
    </rPh>
    <rPh sb="47" eb="48">
      <t>カタ</t>
    </rPh>
    <rPh sb="50" eb="52">
      <t>ジタク</t>
    </rPh>
    <rPh sb="52" eb="53">
      <t>チカ</t>
    </rPh>
    <rPh sb="55" eb="57">
      <t>ジョウコウ</t>
    </rPh>
    <rPh sb="57" eb="59">
      <t>バショ</t>
    </rPh>
    <rPh sb="60" eb="61">
      <t>モウ</t>
    </rPh>
    <rPh sb="63" eb="65">
      <t>ジョウコウ</t>
    </rPh>
    <rPh sb="65" eb="67">
      <t>バショ</t>
    </rPh>
    <rPh sb="68" eb="70">
      <t>テンポ</t>
    </rPh>
    <rPh sb="70" eb="71">
      <t>カン</t>
    </rPh>
    <rPh sb="75" eb="76">
      <t>シャ</t>
    </rPh>
    <rPh sb="77" eb="79">
      <t>ソウゲイ</t>
    </rPh>
    <rPh sb="83" eb="84">
      <t>カイ</t>
    </rPh>
    <rPh sb="88" eb="90">
      <t>リヨウ</t>
    </rPh>
    <rPh sb="90" eb="92">
      <t>テイイン</t>
    </rPh>
    <rPh sb="94" eb="95">
      <t>メイ</t>
    </rPh>
    <phoneticPr fontId="1"/>
  </si>
  <si>
    <t>https://www.aisai-syakyo.jp/introduction/support-bus/</t>
  </si>
  <si>
    <t>総務課支援係
清水　柚衣
0567-37-3313</t>
    <rPh sb="0" eb="3">
      <t>ソウムカ</t>
    </rPh>
    <rPh sb="3" eb="5">
      <t>シエン</t>
    </rPh>
    <rPh sb="5" eb="6">
      <t>カカ</t>
    </rPh>
    <rPh sb="7" eb="9">
      <t>シミズ</t>
    </rPh>
    <rPh sb="10" eb="11">
      <t>ユズ</t>
    </rPh>
    <rPh sb="11" eb="12">
      <t>コロモ</t>
    </rPh>
    <phoneticPr fontId="1"/>
  </si>
  <si>
    <t>清須市</t>
    <rPh sb="0" eb="3">
      <t>キヨスシ</t>
    </rPh>
    <phoneticPr fontId="1"/>
  </si>
  <si>
    <t>きよす家事サポートサービス</t>
    <rPh sb="3" eb="5">
      <t>カジ</t>
    </rPh>
    <phoneticPr fontId="1"/>
  </si>
  <si>
    <t>一定の研修を受けた家事サポーターが利用者宅へ訪問し、買い物等の家事支援を行う　１回６０分２００円　週１回まで　
地域支援事業交付金など</t>
    <rPh sb="0" eb="2">
      <t>イッテイ</t>
    </rPh>
    <rPh sb="3" eb="5">
      <t>ケンシュウ</t>
    </rPh>
    <rPh sb="6" eb="7">
      <t>ウ</t>
    </rPh>
    <rPh sb="9" eb="11">
      <t>カジ</t>
    </rPh>
    <rPh sb="17" eb="20">
      <t>リヨウシャ</t>
    </rPh>
    <rPh sb="20" eb="21">
      <t>タク</t>
    </rPh>
    <rPh sb="22" eb="24">
      <t>ホウモン</t>
    </rPh>
    <rPh sb="26" eb="27">
      <t>カ</t>
    </rPh>
    <rPh sb="28" eb="29">
      <t>モノ</t>
    </rPh>
    <rPh sb="29" eb="30">
      <t>ナド</t>
    </rPh>
    <rPh sb="31" eb="33">
      <t>カジ</t>
    </rPh>
    <rPh sb="33" eb="35">
      <t>シエン</t>
    </rPh>
    <rPh sb="36" eb="37">
      <t>オコナ</t>
    </rPh>
    <rPh sb="40" eb="41">
      <t>カイ</t>
    </rPh>
    <rPh sb="43" eb="44">
      <t>フン</t>
    </rPh>
    <rPh sb="47" eb="48">
      <t>エン</t>
    </rPh>
    <rPh sb="49" eb="50">
      <t>シュウ</t>
    </rPh>
    <rPh sb="51" eb="52">
      <t>カイ</t>
    </rPh>
    <phoneticPr fontId="1"/>
  </si>
  <si>
    <t>高齢福祉課介護予防係
052-400-2911</t>
    <rPh sb="0" eb="2">
      <t>コウレイ</t>
    </rPh>
    <rPh sb="2" eb="5">
      <t>フクシカ</t>
    </rPh>
    <rPh sb="5" eb="7">
      <t>カイゴ</t>
    </rPh>
    <rPh sb="7" eb="9">
      <t>ヨボウ</t>
    </rPh>
    <rPh sb="9" eb="10">
      <t>カカリ</t>
    </rPh>
    <phoneticPr fontId="1"/>
  </si>
  <si>
    <t>調理が困難な高齢者等に対して、毎週月曜日から金曜日
（休日及び１２月２８日から翌年の１月４日までの間を除く）の昼食及び夕食の宅配を行う。</t>
    <rPh sb="0" eb="2">
      <t>チョウリ</t>
    </rPh>
    <rPh sb="3" eb="5">
      <t>コンナン</t>
    </rPh>
    <rPh sb="6" eb="10">
      <t>コウレイシャトウ</t>
    </rPh>
    <rPh sb="11" eb="12">
      <t>タイ</t>
    </rPh>
    <rPh sb="15" eb="20">
      <t>マイシュウゲツヨウビ</t>
    </rPh>
    <rPh sb="22" eb="25">
      <t>キンヨウビ</t>
    </rPh>
    <rPh sb="27" eb="29">
      <t>キュウジツ</t>
    </rPh>
    <rPh sb="29" eb="30">
      <t>オヨ</t>
    </rPh>
    <rPh sb="33" eb="34">
      <t>ガツ</t>
    </rPh>
    <rPh sb="36" eb="37">
      <t>ニチ</t>
    </rPh>
    <rPh sb="39" eb="41">
      <t>ヨクネン</t>
    </rPh>
    <rPh sb="43" eb="44">
      <t>ガツ</t>
    </rPh>
    <rPh sb="45" eb="46">
      <t>ニチ</t>
    </rPh>
    <rPh sb="49" eb="50">
      <t>アイダ</t>
    </rPh>
    <rPh sb="51" eb="52">
      <t>ノゾ</t>
    </rPh>
    <rPh sb="55" eb="57">
      <t>ヒルショク</t>
    </rPh>
    <rPh sb="57" eb="58">
      <t>オヨ</t>
    </rPh>
    <rPh sb="59" eb="61">
      <t>ユウショク</t>
    </rPh>
    <rPh sb="62" eb="64">
      <t>タクハイ</t>
    </rPh>
    <rPh sb="65" eb="66">
      <t>オコナ</t>
    </rPh>
    <phoneticPr fontId="1"/>
  </si>
  <si>
    <t>高齢福祉課高齢福祉係
052-400-2911</t>
    <rPh sb="0" eb="2">
      <t>コウレイ</t>
    </rPh>
    <rPh sb="2" eb="5">
      <t>フクシカ</t>
    </rPh>
    <rPh sb="5" eb="9">
      <t>コウレイフクシ</t>
    </rPh>
    <rPh sb="9" eb="10">
      <t>カカリ</t>
    </rPh>
    <phoneticPr fontId="1"/>
  </si>
  <si>
    <t>弥富市</t>
    <rPh sb="0" eb="3">
      <t>ヤトミシ</t>
    </rPh>
    <phoneticPr fontId="1"/>
  </si>
  <si>
    <t>　高齢者や重度の障がい者の方に、自宅へのお弁当の配達サービスを行う。
日曜日から土曜日(週7回まで）の昼又は夕食時に、自宅にお弁当を配達する。利用者が配達業者に1食につき400円（R6.6月～420円）を支払う。（市の補助対象は１日１回）</t>
    <rPh sb="52" eb="53">
      <t>マタ</t>
    </rPh>
    <rPh sb="54" eb="55">
      <t>ユウ</t>
    </rPh>
    <rPh sb="94" eb="95">
      <t>ガツ</t>
    </rPh>
    <rPh sb="99" eb="100">
      <t>エン</t>
    </rPh>
    <rPh sb="107" eb="108">
      <t>シ</t>
    </rPh>
    <rPh sb="109" eb="111">
      <t>ホジョ</t>
    </rPh>
    <rPh sb="111" eb="113">
      <t>タイショウ</t>
    </rPh>
    <rPh sb="115" eb="116">
      <t>ニチ</t>
    </rPh>
    <rPh sb="117" eb="118">
      <t>カイ</t>
    </rPh>
    <phoneticPr fontId="5"/>
  </si>
  <si>
    <t>https://www.city.yatomi.lg.jp/kurashi/1000308/1000309/1000312.html</t>
  </si>
  <si>
    <t>高齢者等福祉タクシー
料金助成事業</t>
    <rPh sb="0" eb="4">
      <t>コウレイシャトウ</t>
    </rPh>
    <rPh sb="4" eb="6">
      <t>フクシ</t>
    </rPh>
    <rPh sb="11" eb="13">
      <t>リョウキン</t>
    </rPh>
    <rPh sb="13" eb="15">
      <t>ジョセイ</t>
    </rPh>
    <rPh sb="15" eb="17">
      <t>ジギョウ</t>
    </rPh>
    <phoneticPr fontId="1"/>
  </si>
  <si>
    <t>https://www.city.yatomi.lg.jp/kurashi/1000308/1000309/1000313.html</t>
  </si>
  <si>
    <t>生活支援サービス事業</t>
    <rPh sb="0" eb="2">
      <t>セイカツ</t>
    </rPh>
    <rPh sb="2" eb="4">
      <t>シエン</t>
    </rPh>
    <rPh sb="8" eb="10">
      <t>ジギョウ</t>
    </rPh>
    <phoneticPr fontId="1"/>
  </si>
  <si>
    <t>生活支援</t>
    <rPh sb="0" eb="4">
      <t>セイカツシエン</t>
    </rPh>
    <phoneticPr fontId="1"/>
  </si>
  <si>
    <t>　弥富市ささえあいセンターが行う事業、対象者は事業対象者、要介護認定者、障がい者等。
　サービスを行う協力会員が利用会員に対して買い物や調理・ゴミ出し等のサービスを行う。利用会員は協力会員に1時間当たり700円から800円の支払いをする。</t>
    <rPh sb="23" eb="25">
      <t>ジギョウ</t>
    </rPh>
    <rPh sb="25" eb="28">
      <t>タイショウシャ</t>
    </rPh>
    <rPh sb="29" eb="30">
      <t>ヨウ</t>
    </rPh>
    <rPh sb="40" eb="41">
      <t>トウ</t>
    </rPh>
    <phoneticPr fontId="5"/>
  </si>
  <si>
    <t>https://www.city.yatomi.lg.jp/kurashi/1000308/1000309/1000310.html</t>
  </si>
  <si>
    <t>買い物支援サービス事業</t>
    <rPh sb="0" eb="1">
      <t>カ</t>
    </rPh>
    <rPh sb="2" eb="5">
      <t>モノシエン</t>
    </rPh>
    <rPh sb="9" eb="11">
      <t>ジギョウ</t>
    </rPh>
    <phoneticPr fontId="1"/>
  </si>
  <si>
    <t>　対象者は弥富市ささえあいセンターの利用会員。
　サービスを行う協力会員が利用会員のご自宅まで行き、買い物先と自宅の送迎を行う。買い物中は、協力会員が付添い、買い物した荷物を持ち運ぶ。荷物は自宅内へ運び、必要に応じて冷蔵庫に入れる事も手伝う。基本料金は、30分350円（30分単位）になり、利用時間に応じて変わる。</t>
    <rPh sb="1" eb="4">
      <t>タイショウシャ</t>
    </rPh>
    <rPh sb="18" eb="20">
      <t>リヨウ</t>
    </rPh>
    <rPh sb="20" eb="22">
      <t>カイイン</t>
    </rPh>
    <rPh sb="43" eb="45">
      <t>ジタク</t>
    </rPh>
    <rPh sb="47" eb="48">
      <t>イ</t>
    </rPh>
    <rPh sb="50" eb="51">
      <t>カ</t>
    </rPh>
    <rPh sb="52" eb="53">
      <t>モノ</t>
    </rPh>
    <rPh sb="53" eb="54">
      <t>サキ</t>
    </rPh>
    <rPh sb="55" eb="57">
      <t>ジタク</t>
    </rPh>
    <rPh sb="58" eb="60">
      <t>ソウゲイ</t>
    </rPh>
    <rPh sb="61" eb="62">
      <t>オコナ</t>
    </rPh>
    <phoneticPr fontId="5"/>
  </si>
  <si>
    <t>https://www.city.yatomi.lg.jp/kurashi/1000308/1000309/1004328.html</t>
  </si>
  <si>
    <t>みよし市</t>
    <rPh sb="3" eb="4">
      <t>シ</t>
    </rPh>
    <phoneticPr fontId="3"/>
  </si>
  <si>
    <t>商工業活性化補助事業（空き店舗・工場活用）</t>
    <rPh sb="0" eb="3">
      <t>ショウコウギョウ</t>
    </rPh>
    <rPh sb="3" eb="6">
      <t>カッセイカ</t>
    </rPh>
    <rPh sb="6" eb="8">
      <t>ホジョ</t>
    </rPh>
    <rPh sb="8" eb="10">
      <t>ジギョウ</t>
    </rPh>
    <rPh sb="11" eb="12">
      <t>ア</t>
    </rPh>
    <rPh sb="13" eb="15">
      <t>テンポ</t>
    </rPh>
    <rPh sb="16" eb="18">
      <t>コウジョウ</t>
    </rPh>
    <rPh sb="18" eb="20">
      <t>カツヨウ</t>
    </rPh>
    <phoneticPr fontId="3"/>
  </si>
  <si>
    <t>市内の空き店舗・工場を賃借し、５年以上事業を継続する場合、改修費・賃借料・機器購入費の５０％を補助。（ただし上限あり）
買物弱者の支援と位置付けた事業ではないが、空き店舗を活用することで市内経済の振興と市民生活の向上を図る。</t>
    <rPh sb="81" eb="82">
      <t>ア</t>
    </rPh>
    <rPh sb="83" eb="85">
      <t>テンポ</t>
    </rPh>
    <rPh sb="86" eb="88">
      <t>カツヨウ</t>
    </rPh>
    <phoneticPr fontId="3"/>
  </si>
  <si>
    <t xml:space="preserve">
https://www.city.aichi-miyoshi.lg.jp/sangyo/syokogyokasseika.html</t>
  </si>
  <si>
    <t>みよし市市民経済部
産業振興課
0561-32-8015</t>
    <rPh sb="3" eb="4">
      <t>シ</t>
    </rPh>
    <rPh sb="4" eb="9">
      <t>シミンケイザイブ</t>
    </rPh>
    <rPh sb="10" eb="15">
      <t>サンギョウシンコウカ</t>
    </rPh>
    <phoneticPr fontId="3"/>
  </si>
  <si>
    <t>あま市</t>
    <rPh sb="2" eb="3">
      <t>シ</t>
    </rPh>
    <phoneticPr fontId="1"/>
  </si>
  <si>
    <t>生活支援体制整備事業</t>
    <rPh sb="0" eb="2">
      <t>セイカツ</t>
    </rPh>
    <rPh sb="2" eb="4">
      <t>シエン</t>
    </rPh>
    <rPh sb="4" eb="10">
      <t>タイセイセイビジギョウ</t>
    </rPh>
    <phoneticPr fontId="3"/>
  </si>
  <si>
    <t>生活支援コーディネーターによる高齢者の生活支援体制構築に係る取組のうちのひとつとして、移動販売業者による地域の公園や空き地での移動販売につながった。</t>
  </si>
  <si>
    <t>https://www.city.ama.aichi.jp/kurashi/fukushi/1002215/1002217.html</t>
  </si>
  <si>
    <t>高齢福祉課
052-444-3141</t>
    <rPh sb="0" eb="5">
      <t>コウレイフクシカ</t>
    </rPh>
    <phoneticPr fontId="3"/>
  </si>
  <si>
    <t>地域住民を主体とした団体が生活支援（買い物代行等）を実施し、市から補助金を交付。</t>
  </si>
  <si>
    <t>住民主体団体</t>
    <rPh sb="0" eb="2">
      <t>ジュウミン</t>
    </rPh>
    <rPh sb="2" eb="4">
      <t>シュタイ</t>
    </rPh>
    <rPh sb="4" eb="6">
      <t>ダンタイ</t>
    </rPh>
    <phoneticPr fontId="1"/>
  </si>
  <si>
    <t>https://www.city.ama.aichi.jp/kurashi/fukushi/1002180/1002181/index.html</t>
  </si>
  <si>
    <t>移動援助サービス事業
「あまのかけあしS」</t>
    <rPh sb="0" eb="2">
      <t>イドウ</t>
    </rPh>
    <rPh sb="2" eb="4">
      <t>エンジョ</t>
    </rPh>
    <rPh sb="8" eb="10">
      <t>ジギョウ</t>
    </rPh>
    <phoneticPr fontId="3"/>
  </si>
  <si>
    <t>身体的な理由により外出することが困難な７５歳以上の世帯であって、親族等による移動援助ができない者高齢者に対し、移動の支援により地域福祉の促進を図ることを目的とする。
主な行き先　医療機関への通院、、官公庁での手続き、金融機関での手続き、食料品や日用品等の買い物</t>
  </si>
  <si>
    <t>https://www.ama-syakyo.jp/katsudo/entry-569.html</t>
  </si>
  <si>
    <t>社会福祉協議会
052-443-4291</t>
    <rPh sb="0" eb="2">
      <t>シャカイ</t>
    </rPh>
    <rPh sb="2" eb="4">
      <t>フクシ</t>
    </rPh>
    <rPh sb="4" eb="7">
      <t>キョウギカイ</t>
    </rPh>
    <phoneticPr fontId="3"/>
  </si>
  <si>
    <t>地方公共交通運行事業</t>
    <rPh sb="0" eb="2">
      <t>チホウ</t>
    </rPh>
    <rPh sb="2" eb="4">
      <t>コウキョウ</t>
    </rPh>
    <rPh sb="4" eb="6">
      <t>コウツウ</t>
    </rPh>
    <rPh sb="6" eb="8">
      <t>ウンコウ</t>
    </rPh>
    <rPh sb="8" eb="10">
      <t>ジギョウ</t>
    </rPh>
    <phoneticPr fontId="3"/>
  </si>
  <si>
    <t>定時定路線での巡回バス運行</t>
    <rPh sb="0" eb="5">
      <t>テイジテイロセン</t>
    </rPh>
    <rPh sb="7" eb="9">
      <t>ジュンカイ</t>
    </rPh>
    <rPh sb="11" eb="13">
      <t>ウンコウ</t>
    </rPh>
    <phoneticPr fontId="1"/>
  </si>
  <si>
    <t>高齢者を中心とした移動に困っている方々の日常生活を支えるための公共交通運行事業</t>
    <rPh sb="0" eb="3">
      <t>コウレイシャ</t>
    </rPh>
    <rPh sb="4" eb="6">
      <t>チュウシン</t>
    </rPh>
    <rPh sb="9" eb="11">
      <t>イドウ</t>
    </rPh>
    <rPh sb="12" eb="13">
      <t>コマ</t>
    </rPh>
    <rPh sb="17" eb="19">
      <t>カタガタ</t>
    </rPh>
    <rPh sb="20" eb="22">
      <t>ニチジョウ</t>
    </rPh>
    <rPh sb="22" eb="24">
      <t>セイカツ</t>
    </rPh>
    <rPh sb="25" eb="26">
      <t>ササ</t>
    </rPh>
    <rPh sb="31" eb="33">
      <t>コウキョウ</t>
    </rPh>
    <rPh sb="33" eb="35">
      <t>コウツウ</t>
    </rPh>
    <rPh sb="35" eb="37">
      <t>ウンコウ</t>
    </rPh>
    <rPh sb="37" eb="39">
      <t>ジギョウ</t>
    </rPh>
    <phoneticPr fontId="2"/>
  </si>
  <si>
    <t>https://www.city.ama.aichi.jp/kurashi/kotsu/koutuu/1002512.html</t>
  </si>
  <si>
    <t>企画政策課
052-444-1712</t>
    <rPh sb="0" eb="2">
      <t>キカク</t>
    </rPh>
    <rPh sb="2" eb="4">
      <t>セイサク</t>
    </rPh>
    <rPh sb="4" eb="5">
      <t>カ</t>
    </rPh>
    <phoneticPr fontId="2"/>
  </si>
  <si>
    <t>地域公共交通運行事業</t>
    <rPh sb="0" eb="2">
      <t>チイキ</t>
    </rPh>
    <rPh sb="2" eb="4">
      <t>コウキョウ</t>
    </rPh>
    <rPh sb="4" eb="6">
      <t>コウツウ</t>
    </rPh>
    <rPh sb="6" eb="8">
      <t>ウンコウ</t>
    </rPh>
    <rPh sb="8" eb="10">
      <t>ジギョウ</t>
    </rPh>
    <phoneticPr fontId="3"/>
  </si>
  <si>
    <t>あま市巡回バスの無料乗車券発行</t>
    <rPh sb="2" eb="5">
      <t>シジュンカイ</t>
    </rPh>
    <rPh sb="8" eb="15">
      <t>ムリョウジョウシャケンハッコウ</t>
    </rPh>
    <phoneticPr fontId="1"/>
  </si>
  <si>
    <t>市が運行している巡回バスにおいて、75歳以上の高齢者、運転免許証自主返納者及び障がい者の方を対象に、申請のあった方に対し巡回バスを無料で利用できる無料乗車券を発行する。</t>
    <rPh sb="0" eb="1">
      <t>シ</t>
    </rPh>
    <rPh sb="2" eb="4">
      <t>ウンコウ</t>
    </rPh>
    <rPh sb="8" eb="10">
      <t>ジュンカイ</t>
    </rPh>
    <rPh sb="19" eb="22">
      <t>サイイジョウ</t>
    </rPh>
    <rPh sb="23" eb="26">
      <t>コウレイシャ</t>
    </rPh>
    <rPh sb="27" eb="37">
      <t>ウンテンメンキョショウジシュヘンノウシャ</t>
    </rPh>
    <rPh sb="37" eb="38">
      <t>オヨ</t>
    </rPh>
    <rPh sb="39" eb="40">
      <t>ショウ</t>
    </rPh>
    <rPh sb="42" eb="43">
      <t>シャ</t>
    </rPh>
    <rPh sb="44" eb="45">
      <t>カタ</t>
    </rPh>
    <rPh sb="46" eb="48">
      <t>タイショウ</t>
    </rPh>
    <rPh sb="50" eb="52">
      <t>シンセイ</t>
    </rPh>
    <rPh sb="56" eb="57">
      <t>カタ</t>
    </rPh>
    <rPh sb="58" eb="59">
      <t>タイ</t>
    </rPh>
    <rPh sb="60" eb="62">
      <t>ジュンカイ</t>
    </rPh>
    <rPh sb="65" eb="67">
      <t>ムリョウ</t>
    </rPh>
    <rPh sb="68" eb="70">
      <t>リヨウ</t>
    </rPh>
    <rPh sb="73" eb="78">
      <t>ムリョウジョウシャケン</t>
    </rPh>
    <rPh sb="79" eb="81">
      <t>ハッコウ</t>
    </rPh>
    <phoneticPr fontId="2"/>
  </si>
  <si>
    <t>東郷町</t>
    <rPh sb="0" eb="3">
      <t>トウゴウチョウ</t>
    </rPh>
    <phoneticPr fontId="1"/>
  </si>
  <si>
    <t>東郷町デマンドタクシー事業</t>
    <rPh sb="0" eb="3">
      <t>トウゴウチョウ</t>
    </rPh>
    <rPh sb="11" eb="13">
      <t>ジギョウ</t>
    </rPh>
    <phoneticPr fontId="1"/>
  </si>
  <si>
    <t>タクシー運行事業者への差額運賃支給（利用者負担額300円/回、運賃差額を町が負担）</t>
    <rPh sb="4" eb="6">
      <t>ウンコウ</t>
    </rPh>
    <rPh sb="6" eb="8">
      <t>ジギョウ</t>
    </rPh>
    <rPh sb="8" eb="9">
      <t>シャ</t>
    </rPh>
    <rPh sb="11" eb="13">
      <t>サガク</t>
    </rPh>
    <rPh sb="13" eb="15">
      <t>ウンチン</t>
    </rPh>
    <rPh sb="15" eb="17">
      <t>シキュウ</t>
    </rPh>
    <rPh sb="18" eb="21">
      <t>リヨウシャ</t>
    </rPh>
    <rPh sb="21" eb="23">
      <t>フタン</t>
    </rPh>
    <rPh sb="23" eb="24">
      <t>ガク</t>
    </rPh>
    <rPh sb="27" eb="28">
      <t>エン</t>
    </rPh>
    <rPh sb="29" eb="30">
      <t>カイ</t>
    </rPh>
    <rPh sb="31" eb="33">
      <t>ウンチン</t>
    </rPh>
    <rPh sb="33" eb="35">
      <t>サガク</t>
    </rPh>
    <rPh sb="36" eb="37">
      <t>チョウ</t>
    </rPh>
    <rPh sb="38" eb="40">
      <t>フタン</t>
    </rPh>
    <phoneticPr fontId="1"/>
  </si>
  <si>
    <t>65歳以上の者若しくは身体障害者手帳、療育手帳若しくは精神障害者保健福祉手帳を所持する者又は妊産婦が対象。予約に応じて利用者自宅と町内の公共施設、病院、スーパー等生活に密接した施設まで運行する。</t>
  </si>
  <si>
    <t>https://www.town.aichi-togo.lg.jp/soshikikarasagasu/anzenanshinka/gyomuannai/13/2582.html</t>
  </si>
  <si>
    <t>総務部地域安心課（0561-56-0727）</t>
    <rPh sb="0" eb="2">
      <t>ソウム</t>
    </rPh>
    <rPh sb="2" eb="3">
      <t>ブ</t>
    </rPh>
    <rPh sb="3" eb="5">
      <t>チイキ</t>
    </rPh>
    <rPh sb="5" eb="7">
      <t>アンシン</t>
    </rPh>
    <rPh sb="7" eb="8">
      <t>カ</t>
    </rPh>
    <phoneticPr fontId="1"/>
  </si>
  <si>
    <t>妊産婦タクシー料金助成事業</t>
  </si>
  <si>
    <t>買物弱者の支援と位置付けた事業ではないが、妊産婦に対して、通院及び普段の外出の際の移動手段に対する支援として実施。200円×50枚のタクシーチケットを配布。助成利用券交付日から出産予定日の6か月後の末日までを有効期限とする。</t>
  </si>
  <si>
    <t>https://www.town.aichi-togo.lg.jp/soshikikarasagasu/kenkosuishinka/gyomuannai/17/1/3154.html</t>
  </si>
  <si>
    <t>こども健康課
0561-37-5813</t>
  </si>
  <si>
    <t>障がい者タクシー料金助成事業</t>
    <rPh sb="0" eb="1">
      <t>ショウ</t>
    </rPh>
    <rPh sb="3" eb="4">
      <t>シャ</t>
    </rPh>
    <rPh sb="8" eb="10">
      <t>リョウキン</t>
    </rPh>
    <rPh sb="10" eb="12">
      <t>ジョセイ</t>
    </rPh>
    <rPh sb="12" eb="14">
      <t>ジギョウ</t>
    </rPh>
    <phoneticPr fontId="1"/>
  </si>
  <si>
    <t>買い物弱者の支援と位置付けた事業ではないが、①身体障害者手帳１～３級の人、②療育手帳A/B判定の人、③精神障害者保健福祉手帳１・２級の人に対して、日常生活の利便性向上と社会参加の促進を図るため、200円×90枚のタクシーチケットを配布。助成利用券交付日からその年度の末日までを有効期限とする。</t>
    <rPh sb="0" eb="1">
      <t>カ</t>
    </rPh>
    <rPh sb="2" eb="3">
      <t>モノ</t>
    </rPh>
    <rPh sb="3" eb="5">
      <t>ジャクシャ</t>
    </rPh>
    <rPh sb="6" eb="8">
      <t>シエン</t>
    </rPh>
    <rPh sb="9" eb="12">
      <t>イチヅ</t>
    </rPh>
    <rPh sb="14" eb="16">
      <t>ジギョウ</t>
    </rPh>
    <rPh sb="23" eb="25">
      <t>シンタイ</t>
    </rPh>
    <rPh sb="25" eb="28">
      <t>ショウガイシャ</t>
    </rPh>
    <rPh sb="28" eb="30">
      <t>テチョウ</t>
    </rPh>
    <rPh sb="33" eb="34">
      <t>キュウ</t>
    </rPh>
    <rPh sb="35" eb="36">
      <t>ヒト</t>
    </rPh>
    <rPh sb="38" eb="40">
      <t>リョウイク</t>
    </rPh>
    <rPh sb="40" eb="42">
      <t>テチョウ</t>
    </rPh>
    <rPh sb="45" eb="47">
      <t>ハンテイ</t>
    </rPh>
    <rPh sb="48" eb="49">
      <t>ヒト</t>
    </rPh>
    <rPh sb="51" eb="53">
      <t>セイシン</t>
    </rPh>
    <rPh sb="53" eb="56">
      <t>ショウガイシャ</t>
    </rPh>
    <rPh sb="56" eb="58">
      <t>ホケン</t>
    </rPh>
    <rPh sb="58" eb="60">
      <t>フクシ</t>
    </rPh>
    <rPh sb="60" eb="62">
      <t>テチョウ</t>
    </rPh>
    <rPh sb="65" eb="66">
      <t>キュウ</t>
    </rPh>
    <rPh sb="67" eb="68">
      <t>ヒト</t>
    </rPh>
    <rPh sb="69" eb="70">
      <t>タイ</t>
    </rPh>
    <rPh sb="73" eb="75">
      <t>ニチジョウ</t>
    </rPh>
    <rPh sb="75" eb="77">
      <t>セイカツ</t>
    </rPh>
    <rPh sb="78" eb="81">
      <t>リベンセイ</t>
    </rPh>
    <rPh sb="81" eb="83">
      <t>コウジョウ</t>
    </rPh>
    <rPh sb="84" eb="86">
      <t>シャカイ</t>
    </rPh>
    <rPh sb="86" eb="88">
      <t>サンカ</t>
    </rPh>
    <rPh sb="89" eb="91">
      <t>ソクシン</t>
    </rPh>
    <rPh sb="92" eb="93">
      <t>ハカ</t>
    </rPh>
    <rPh sb="100" eb="101">
      <t>エン</t>
    </rPh>
    <rPh sb="104" eb="105">
      <t>マイ</t>
    </rPh>
    <rPh sb="115" eb="117">
      <t>ハイフ</t>
    </rPh>
    <rPh sb="118" eb="120">
      <t>ジョセイ</t>
    </rPh>
    <phoneticPr fontId="1"/>
  </si>
  <si>
    <t>https://www.town.aichi-togo.lg.jp/soshikikarasagasu/fukushika/gyomuannai/12/1/2878.html</t>
  </si>
  <si>
    <t>福祉課
0561-56-0732</t>
    <rPh sb="0" eb="3">
      <t>フクシカ</t>
    </rPh>
    <phoneticPr fontId="1"/>
  </si>
  <si>
    <t>東郷軽トラ市事業</t>
    <rPh sb="0" eb="2">
      <t>トウゴウ</t>
    </rPh>
    <rPh sb="2" eb="3">
      <t>ケイ</t>
    </rPh>
    <rPh sb="5" eb="6">
      <t>イチ</t>
    </rPh>
    <rPh sb="6" eb="8">
      <t>ジギョウ</t>
    </rPh>
    <phoneticPr fontId="1"/>
  </si>
  <si>
    <t>出展許可を受けた町内農家が自作物を持ち寄り、役場及び集会場といった人が集まるところで定期的に出店する。</t>
    <rPh sb="0" eb="2">
      <t>シュッテン</t>
    </rPh>
    <rPh sb="2" eb="4">
      <t>キョカ</t>
    </rPh>
    <rPh sb="5" eb="6">
      <t>ウ</t>
    </rPh>
    <rPh sb="8" eb="10">
      <t>チョウナイ</t>
    </rPh>
    <rPh sb="10" eb="12">
      <t>ノウカ</t>
    </rPh>
    <rPh sb="13" eb="15">
      <t>ジサク</t>
    </rPh>
    <rPh sb="15" eb="16">
      <t>ブツ</t>
    </rPh>
    <rPh sb="17" eb="18">
      <t>モ</t>
    </rPh>
    <rPh sb="19" eb="20">
      <t>ヨ</t>
    </rPh>
    <rPh sb="22" eb="24">
      <t>ヤクバ</t>
    </rPh>
    <rPh sb="24" eb="25">
      <t>オヨ</t>
    </rPh>
    <rPh sb="26" eb="29">
      <t>シュウカイジョウ</t>
    </rPh>
    <rPh sb="33" eb="34">
      <t>ヒト</t>
    </rPh>
    <rPh sb="35" eb="36">
      <t>アツ</t>
    </rPh>
    <rPh sb="42" eb="45">
      <t>テイキテキ</t>
    </rPh>
    <rPh sb="46" eb="48">
      <t>シュッテン</t>
    </rPh>
    <phoneticPr fontId="1"/>
  </si>
  <si>
    <t>東郷町高齢者タクシー料金助成事業</t>
  </si>
  <si>
    <t>買物弱者の支援と位置付けた事業ではないが、75歳以上のひとり暮らしの者又は75歳以上の者のみで構成され自家用車等の交通手段を有せず、かつ同一敷地内又は隣地に自家用車を所有する親族がいない者のうち、市町村民税が非課税である世帯世帯に属する者に対して外出の支援をするために実施。年間200円券×60枚のタクシーチケットを支給。</t>
  </si>
  <si>
    <t>https://www.town.aichi-togo.lg.jp/soshikikarasagasu/koreishashienka/gyomuannai/4/3/4053.html</t>
  </si>
  <si>
    <t>高齢者支援課
0561-56-0753</t>
  </si>
  <si>
    <t>豊山町</t>
    <rPh sb="0" eb="3">
      <t>トヨヤマチョウ</t>
    </rPh>
    <phoneticPr fontId="1"/>
  </si>
  <si>
    <t>豊山町デマンド型交通（乗合タクシー）実証実験事業</t>
    <rPh sb="0" eb="3">
      <t>トヨヤマチョウ</t>
    </rPh>
    <rPh sb="7" eb="8">
      <t>ガタ</t>
    </rPh>
    <rPh sb="8" eb="10">
      <t>コウツウ</t>
    </rPh>
    <rPh sb="11" eb="12">
      <t>ノ</t>
    </rPh>
    <rPh sb="12" eb="13">
      <t>ア</t>
    </rPh>
    <rPh sb="22" eb="24">
      <t>ジギョウ</t>
    </rPh>
    <phoneticPr fontId="1"/>
  </si>
  <si>
    <t>７５歳以上の後期高齢者のみで暮らしている方や７５歳以上で障害のある方を対象に、外出支援や移動支援の推進を図るため、県の補助金（元気な愛知の市町村づくり補助金）を活用して、デマンド型交通（乗合タクシー）の有用性を検証する。</t>
  </si>
  <si>
    <t>R6.12.1から実証実験のため、現時点ではなし</t>
    <rPh sb="9" eb="11">
      <t>ジッショウ</t>
    </rPh>
    <rPh sb="11" eb="13">
      <t>ジッケン</t>
    </rPh>
    <rPh sb="17" eb="20">
      <t>ゲンジテン</t>
    </rPh>
    <phoneticPr fontId="1"/>
  </si>
  <si>
    <t>まちづくり推進課
0568-28-0944</t>
    <rPh sb="5" eb="8">
      <t>スイシンカ</t>
    </rPh>
    <phoneticPr fontId="1"/>
  </si>
  <si>
    <t>とよやまタウンバスの高齢者割引事業</t>
    <rPh sb="10" eb="13">
      <t>コウレイシャ</t>
    </rPh>
    <rPh sb="13" eb="15">
      <t>ワリビキ</t>
    </rPh>
    <rPh sb="15" eb="17">
      <t>ジギョウ</t>
    </rPh>
    <phoneticPr fontId="1"/>
  </si>
  <si>
    <t>とよやまタウンバスの運賃を町が全額負担</t>
    <rPh sb="10" eb="12">
      <t>ウンチン</t>
    </rPh>
    <rPh sb="13" eb="14">
      <t>チョウ</t>
    </rPh>
    <rPh sb="15" eb="17">
      <t>ゼンガク</t>
    </rPh>
    <rPh sb="17" eb="19">
      <t>フタン</t>
    </rPh>
    <phoneticPr fontId="1"/>
  </si>
  <si>
    <t>高齢者の外出支援及び社会参加の促進を図るため、７５歳以上の町民を対象として、令和６年９月から令和７年３月まで、町内運行バスの高齢者割引制度を実施する。県の補助金（元気な愛知の市町村づくり補助金）を活用する。</t>
  </si>
  <si>
    <t>https://www.town.toyoyama.lg.jp/kenko-iryo-fukushi/fukushi/1000871/1005866/index.html</t>
  </si>
  <si>
    <t>まちづくり推進課
0568-28-0944
保険課
0568-28-0100</t>
    <rPh sb="5" eb="8">
      <t>スイシンカ</t>
    </rPh>
    <rPh sb="22" eb="25">
      <t>ホケンカ</t>
    </rPh>
    <phoneticPr fontId="1"/>
  </si>
  <si>
    <t>丹羽郡大口町</t>
    <rPh sb="0" eb="6">
      <t>ニワグンオオグチチョウ</t>
    </rPh>
    <phoneticPr fontId="1"/>
  </si>
  <si>
    <t>大口町外出支援サービス事業</t>
  </si>
  <si>
    <t>委託料</t>
    <rPh sb="0" eb="3">
      <t>イタクリョウ</t>
    </rPh>
    <phoneticPr fontId="1"/>
  </si>
  <si>
    <t>町内に在住し、在宅で生活し、高齢や心身等に障がいがあるため、日常生活に制限を受ける者に対して、大口町コミュニティバス又はタクシー等を利用する場合において、コミュニティバス利用料金又はタクシー等料金の一部を助成することによって、移動手段の確保と生活の向上を図るもの。</t>
  </si>
  <si>
    <t>https://www.town.oguchi.lg.jp/2325.htm</t>
  </si>
  <si>
    <t xml:space="preserve"> 大口町 健康福祉部
長寿ふくし課
TEL (0587)94-0051</t>
    <rPh sb="16" eb="17">
      <t>カ</t>
    </rPh>
    <phoneticPr fontId="1"/>
  </si>
  <si>
    <t>大口町配食サービス事業</t>
  </si>
  <si>
    <t>町内に在住し、在宅で生活し、調理が困難な者に対して、栄養のバランスのとれた食事を家庭に届けること（以下「配食事業」という。）によって、健全な食生活を保持し、生活の質の向上を図るもの。</t>
  </si>
  <si>
    <t>事業者,_x000D_
,</t>
  </si>
  <si>
    <t>丹羽郡扶桑町</t>
    <rPh sb="0" eb="2">
      <t>ニワ</t>
    </rPh>
    <rPh sb="2" eb="3">
      <t>グン</t>
    </rPh>
    <rPh sb="3" eb="5">
      <t>フソウ</t>
    </rPh>
    <rPh sb="5" eb="6">
      <t>チョウ</t>
    </rPh>
    <phoneticPr fontId="3"/>
  </si>
  <si>
    <t>チョイソコふそう運行事業（実証運行）</t>
    <rPh sb="8" eb="12">
      <t>ウンコウジギョウ</t>
    </rPh>
    <rPh sb="13" eb="17">
      <t>ジッショウウンコウ</t>
    </rPh>
    <phoneticPr fontId="3"/>
  </si>
  <si>
    <t>高齢者の外出支援及び外出促進を主目的とした、デマンド交通事業
※高齢者（65歳以上）、障がい者手帳所有者、小学生は利用の際運賃割引あり。
町内移動　300円（高齢者等　200円）
江南厚生病院　800円（高齢者等　500円）</t>
    <rPh sb="0" eb="3">
      <t>コウレイシャ</t>
    </rPh>
    <rPh sb="4" eb="6">
      <t>ガイシュツ</t>
    </rPh>
    <rPh sb="6" eb="8">
      <t>シエン</t>
    </rPh>
    <rPh sb="8" eb="9">
      <t>オヨ</t>
    </rPh>
    <rPh sb="10" eb="14">
      <t>ガイシュツソクシン</t>
    </rPh>
    <rPh sb="15" eb="18">
      <t>シュモクテキ</t>
    </rPh>
    <rPh sb="26" eb="28">
      <t>コウツウ</t>
    </rPh>
    <rPh sb="28" eb="30">
      <t>ジギョウ</t>
    </rPh>
    <rPh sb="33" eb="36">
      <t>コウレイシャ</t>
    </rPh>
    <rPh sb="39" eb="40">
      <t>サイ</t>
    </rPh>
    <rPh sb="40" eb="42">
      <t>イジョウ</t>
    </rPh>
    <rPh sb="44" eb="45">
      <t>ショウ</t>
    </rPh>
    <rPh sb="47" eb="50">
      <t>シャテチョウ</t>
    </rPh>
    <rPh sb="50" eb="53">
      <t>ショユウシャ</t>
    </rPh>
    <rPh sb="54" eb="57">
      <t>ショウガクセイ</t>
    </rPh>
    <rPh sb="58" eb="60">
      <t>リヨウ</t>
    </rPh>
    <rPh sb="61" eb="62">
      <t>サイ</t>
    </rPh>
    <rPh sb="62" eb="66">
      <t>ウンチンワリビキ</t>
    </rPh>
    <rPh sb="70" eb="72">
      <t>チョウナイ</t>
    </rPh>
    <rPh sb="72" eb="74">
      <t>イドウ</t>
    </rPh>
    <rPh sb="78" eb="79">
      <t>エン</t>
    </rPh>
    <rPh sb="80" eb="84">
      <t>コウレイシャトウ</t>
    </rPh>
    <rPh sb="88" eb="89">
      <t>エン</t>
    </rPh>
    <rPh sb="91" eb="97">
      <t>コウナンコウセイビョウイン</t>
    </rPh>
    <rPh sb="101" eb="102">
      <t>エン</t>
    </rPh>
    <rPh sb="103" eb="106">
      <t>コウレイシャ</t>
    </rPh>
    <rPh sb="106" eb="107">
      <t>トウ</t>
    </rPh>
    <rPh sb="111" eb="112">
      <t>エン</t>
    </rPh>
    <phoneticPr fontId="3"/>
  </si>
  <si>
    <t>扶桑町
株式会社アイシン
犬山タクシー株式会社</t>
    <rPh sb="0" eb="3">
      <t>フソウチョウ</t>
    </rPh>
    <rPh sb="4" eb="8">
      <t>カブシキカイシャ</t>
    </rPh>
    <rPh sb="13" eb="15">
      <t>イヌヤマ</t>
    </rPh>
    <rPh sb="19" eb="23">
      <t>カブシキカイシャ</t>
    </rPh>
    <phoneticPr fontId="3"/>
  </si>
  <si>
    <t>https://www.town.fuso.lg.jp/kurashi/1003056/1003222.html</t>
  </si>
  <si>
    <t>地域協働課
0587-92-4111（内線682）</t>
    <rPh sb="0" eb="2">
      <t>チイキ</t>
    </rPh>
    <rPh sb="2" eb="4">
      <t>キョウドウ</t>
    </rPh>
    <rPh sb="4" eb="5">
      <t>カ</t>
    </rPh>
    <rPh sb="19" eb="21">
      <t>ナイセン</t>
    </rPh>
    <phoneticPr fontId="3"/>
  </si>
  <si>
    <t>チョイソコふそう運行事業（本格運行）</t>
    <rPh sb="8" eb="12">
      <t>ウンコウジギョウ</t>
    </rPh>
    <rPh sb="13" eb="15">
      <t>ホンカク</t>
    </rPh>
    <rPh sb="15" eb="17">
      <t>ウンコウ</t>
    </rPh>
    <phoneticPr fontId="3"/>
  </si>
  <si>
    <t>タクシー料金助成事業</t>
    <rPh sb="4" eb="10">
      <t>リョウキンジョセイジギョウ</t>
    </rPh>
    <phoneticPr fontId="3"/>
  </si>
  <si>
    <t>80歳以上の高齢者と、40～79歳の要支援・要介護認定を受けた町民を対象として、タクシー利用時の基本料金を助成するタクシー券を交付。
『買物弱者への支援』と直接位置付けた事業というわけではないが、高齢者等が活動的な毎日を送ることを支援する。</t>
  </si>
  <si>
    <t>https://www.town.fuso.lg.jp/kenkou/1001970/1001974/1001996/1002047.html</t>
  </si>
  <si>
    <t>扶桑町役場 健康福祉部
長寿介護課
高齢者支援グループ
0587-92-4118【ダイヤルイン】</t>
  </si>
  <si>
    <t>在宅介護高齢者軽度生活援助事業</t>
    <rPh sb="0" eb="15">
      <t>ザイタクカイゴコウレイシャケイドセイカツエンジョジギョウ</t>
    </rPh>
    <phoneticPr fontId="1"/>
  </si>
  <si>
    <t>在宅で要介護認定を受けている方が、シルバー人材センター会員よりゴミ出しや買い物等の軽度な日常生活の援助を受けられる利用券を交付する。（市町村民税課税状況に応じた自己負担額が発生）</t>
    <rPh sb="0" eb="2">
      <t>ザイタク</t>
    </rPh>
    <rPh sb="3" eb="8">
      <t>ヨウカイゴニンテイ</t>
    </rPh>
    <rPh sb="9" eb="10">
      <t>ウ</t>
    </rPh>
    <rPh sb="14" eb="15">
      <t>カタ</t>
    </rPh>
    <rPh sb="21" eb="23">
      <t>ジンザイ</t>
    </rPh>
    <rPh sb="27" eb="29">
      <t>カイイン</t>
    </rPh>
    <rPh sb="33" eb="34">
      <t>ダ</t>
    </rPh>
    <rPh sb="36" eb="37">
      <t>カ</t>
    </rPh>
    <rPh sb="38" eb="39">
      <t>モノ</t>
    </rPh>
    <rPh sb="39" eb="40">
      <t>トウ</t>
    </rPh>
    <rPh sb="41" eb="43">
      <t>ケイド</t>
    </rPh>
    <rPh sb="44" eb="48">
      <t>ニチジョウセイカツ</t>
    </rPh>
    <rPh sb="49" eb="51">
      <t>エンジョ</t>
    </rPh>
    <rPh sb="52" eb="53">
      <t>ウ</t>
    </rPh>
    <rPh sb="57" eb="60">
      <t>リヨウケン</t>
    </rPh>
    <rPh sb="61" eb="63">
      <t>コウフ</t>
    </rPh>
    <rPh sb="67" eb="72">
      <t>シチョウソンミンゼイ</t>
    </rPh>
    <rPh sb="72" eb="76">
      <t>カゼイジョウキョウ</t>
    </rPh>
    <rPh sb="77" eb="78">
      <t>オウ</t>
    </rPh>
    <rPh sb="80" eb="85">
      <t>ジコフタンガク</t>
    </rPh>
    <rPh sb="86" eb="88">
      <t>ハッセイ</t>
    </rPh>
    <phoneticPr fontId="1"/>
  </si>
  <si>
    <t>https://www.town.fuso.lg.jp/kenkou/1001970/1001974/1001996/1004093.html</t>
  </si>
  <si>
    <t>蟹江町</t>
    <rPh sb="0" eb="3">
      <t>カニエチョウ</t>
    </rPh>
    <phoneticPr fontId="1"/>
  </si>
  <si>
    <t>お散歩バス</t>
    <rPh sb="1" eb="3">
      <t>サンポ</t>
    </rPh>
    <phoneticPr fontId="1"/>
  </si>
  <si>
    <t>公共交通不便地区や市街地へのアクセス不便地区など公共交通
課題地区の解消及び鉄道駅や公共施設、日常生活を支える医療施設や商業施設等に連絡し、その結果、町内移動の利便性を向上させる公共交通機関としての役割を担っている。
乗車料金は無料かつどなたでもご利用可能です。</t>
    <rPh sb="0" eb="4">
      <t>コウキョウコウツウ</t>
    </rPh>
    <rPh sb="4" eb="6">
      <t>フベン</t>
    </rPh>
    <rPh sb="6" eb="8">
      <t>チク</t>
    </rPh>
    <rPh sb="9" eb="12">
      <t>シガイチ</t>
    </rPh>
    <rPh sb="18" eb="20">
      <t>フベン</t>
    </rPh>
    <rPh sb="20" eb="22">
      <t>チク</t>
    </rPh>
    <rPh sb="24" eb="28">
      <t>コウキョウコウツウ</t>
    </rPh>
    <rPh sb="29" eb="31">
      <t>カダイ</t>
    </rPh>
    <rPh sb="31" eb="33">
      <t>チク</t>
    </rPh>
    <rPh sb="34" eb="36">
      <t>カイショウ</t>
    </rPh>
    <rPh sb="36" eb="37">
      <t>オヨ</t>
    </rPh>
    <rPh sb="38" eb="40">
      <t>テツドウ</t>
    </rPh>
    <rPh sb="40" eb="41">
      <t>エキ</t>
    </rPh>
    <rPh sb="42" eb="44">
      <t>コウキョウ</t>
    </rPh>
    <rPh sb="44" eb="46">
      <t>シセツ</t>
    </rPh>
    <rPh sb="47" eb="51">
      <t>ニチジョウセイカツ</t>
    </rPh>
    <rPh sb="52" eb="53">
      <t>ササ</t>
    </rPh>
    <rPh sb="55" eb="57">
      <t>イリョウ</t>
    </rPh>
    <rPh sb="57" eb="59">
      <t>シセツ</t>
    </rPh>
    <rPh sb="60" eb="62">
      <t>ショウギョウ</t>
    </rPh>
    <rPh sb="62" eb="64">
      <t>シセツ</t>
    </rPh>
    <rPh sb="64" eb="65">
      <t>トウ</t>
    </rPh>
    <rPh sb="66" eb="68">
      <t>レンラク</t>
    </rPh>
    <rPh sb="72" eb="74">
      <t>ケッカ</t>
    </rPh>
    <rPh sb="75" eb="77">
      <t>チョウナイ</t>
    </rPh>
    <rPh sb="77" eb="79">
      <t>イドウ</t>
    </rPh>
    <rPh sb="80" eb="83">
      <t>リベンセイ</t>
    </rPh>
    <rPh sb="84" eb="86">
      <t>コウジョウ</t>
    </rPh>
    <rPh sb="89" eb="91">
      <t>コウキョウ</t>
    </rPh>
    <rPh sb="91" eb="93">
      <t>コウツウ</t>
    </rPh>
    <rPh sb="93" eb="95">
      <t>キカン</t>
    </rPh>
    <rPh sb="99" eb="101">
      <t>ヤクワリ</t>
    </rPh>
    <rPh sb="102" eb="103">
      <t>ニナ</t>
    </rPh>
    <rPh sb="109" eb="111">
      <t>ジョウシャ</t>
    </rPh>
    <rPh sb="111" eb="113">
      <t>リョウキン</t>
    </rPh>
    <rPh sb="114" eb="116">
      <t>ムリョウ</t>
    </rPh>
    <rPh sb="124" eb="126">
      <t>リヨウ</t>
    </rPh>
    <rPh sb="126" eb="128">
      <t>カノウ</t>
    </rPh>
    <phoneticPr fontId="1"/>
  </si>
  <si>
    <t>ふるさと振興課
（0567-95-1111）</t>
    <rPh sb="4" eb="7">
      <t>シンコウカ</t>
    </rPh>
    <phoneticPr fontId="1"/>
  </si>
  <si>
    <t>移動支援事業補助金</t>
  </si>
  <si>
    <t>対象地区に在住の方の移動や外出の
送迎支援に係る運営費等の補助</t>
  </si>
  <si>
    <t xml:space="preserve">事業概要：住民代表によって構成される移動支援ボランティア運営委員会が主体となり、移動や外出に困難を抱える人たちにボランティアドライバーが送迎の支援を行う。蟹江町社会福祉協議会が事務局を運営し、蟹江町は事務局へ補助金を交付する。
利用対象者：①鍋蓋・南・舟入、本町分（一部）地区在住の65歳以上で、乗車時に介助を必要としない方
②自身で運転ができない方または同一の世帯で日中に運転できる人がいない方
利用方法：電話またはスマートフォンアプリを利用して予約
利用日時：平日の午前９時～正午までの間で、運営委員会が指定した日時
料　　金：無料
補助開始：令和４年８月
</t>
    <rPh sb="31" eb="32">
      <t>イン</t>
    </rPh>
    <phoneticPr fontId="1"/>
  </si>
  <si>
    <t>住民代表によって構成される移動支援ボランティア運営委員会</t>
  </si>
  <si>
    <t>https://www.kanie-syakyo.jp/
gaiyou/chiiki/entry-670.html</t>
  </si>
  <si>
    <t>介護支援課
（0567-95-1111）</t>
  </si>
  <si>
    <t>蟹江町心身障害者福祉
タクシー料金助成事業</t>
  </si>
  <si>
    <t>タクシー料金の助成</t>
  </si>
  <si>
    <t>心身障害者（児）が日常生活を容易に行うために、タクシーを利用する場合、その料金の一部を助成することによって、心身障害者（児）の福祉の増進を図る。
・対象者：身体障害者手帳（１～３級）、療育手帳（Ａ～Ｂ）、精神障害者保健福祉手帳（１～２級）</t>
  </si>
  <si>
    <t>保険医療課
（0567-95-1111）</t>
  </si>
  <si>
    <t>飛島村</t>
    <rPh sb="0" eb="3">
      <t>トビシマムラ</t>
    </rPh>
    <phoneticPr fontId="1"/>
  </si>
  <si>
    <t>高齢者の買い物送迎事業</t>
  </si>
  <si>
    <t>敬老センター開館日に、自力で敬老センターに出向くことのできない者を支援するため、自宅から敬老センターまでの巡回バスを運行しており、敬老センターから自宅への帰り道に、毎週月・水・金曜日は、地元商店等へ寄るバスを運行する事業
【対象者】村内在住の60歳以上の方
【参加費】無料</t>
  </si>
  <si>
    <t>飛島村</t>
  </si>
  <si>
    <t>妊産婦及び子育てタクシー料金助成</t>
  </si>
  <si>
    <t>タクシー利用料の一部を助成。</t>
    <rPh sb="4" eb="7">
      <t>リヨウリョウ</t>
    </rPh>
    <rPh sb="8" eb="10">
      <t>イチブ</t>
    </rPh>
    <rPh sb="11" eb="13">
      <t>ジョセイ</t>
    </rPh>
    <phoneticPr fontId="1"/>
  </si>
  <si>
    <t>妊産婦及び子育て世代の住民が利用するタクシー料金の一部を助成することにより、子育て世代への外出支援の充実を図る。
【対象者】妊産婦及び0～3歳の子ども
１枚上限500円×30枚のチケット（迎車回送料金含む）を交付する。</t>
    <rPh sb="70" eb="71">
      <t>サイ</t>
    </rPh>
    <phoneticPr fontId="1"/>
  </si>
  <si>
    <t>飛島村公式ホームページ
https://www.vill.tobishima.aichi.jp/kurashi/ikuji/ninpu_taxi_josei.html</t>
  </si>
  <si>
    <t>民生部保健環境課、0567-52-1001</t>
    <rPh sb="0" eb="3">
      <t>ミンセイブ</t>
    </rPh>
    <rPh sb="3" eb="8">
      <t>ホケンカンキョウカ</t>
    </rPh>
    <phoneticPr fontId="1"/>
  </si>
  <si>
    <t>食事の調理が困難な高齢者や重度の障がい者等に対して、食事の宅配を行い、食生活の改善、健康増進及び安否確認を行う。
【対象者】満65歳以上の高齢者又は重度の障害者（身体障害者手帳１級若しくは２級、療育手帳A判定又は精神障害者保健福祉手帳１級）のみの世帯の者
【助成額】300円</t>
    <rPh sb="0" eb="2">
      <t>ショクジ</t>
    </rPh>
    <rPh sb="3" eb="5">
      <t>チョウリ</t>
    </rPh>
    <rPh sb="6" eb="8">
      <t>コンナン</t>
    </rPh>
    <rPh sb="9" eb="12">
      <t>コウレイシャ</t>
    </rPh>
    <rPh sb="13" eb="15">
      <t>ジュウド</t>
    </rPh>
    <rPh sb="16" eb="17">
      <t>ショウ</t>
    </rPh>
    <rPh sb="19" eb="20">
      <t>シャ</t>
    </rPh>
    <rPh sb="20" eb="21">
      <t>トウ</t>
    </rPh>
    <rPh sb="22" eb="23">
      <t>タイ</t>
    </rPh>
    <rPh sb="26" eb="28">
      <t>ショクジ</t>
    </rPh>
    <rPh sb="29" eb="31">
      <t>タクハイ</t>
    </rPh>
    <rPh sb="32" eb="33">
      <t>オコナ</t>
    </rPh>
    <rPh sb="35" eb="38">
      <t>ショクセイカツ</t>
    </rPh>
    <rPh sb="39" eb="41">
      <t>カイゼン</t>
    </rPh>
    <rPh sb="42" eb="46">
      <t>ケンコウゾウシン</t>
    </rPh>
    <rPh sb="46" eb="47">
      <t>オヨ</t>
    </rPh>
    <rPh sb="48" eb="52">
      <t>アンピカクニン</t>
    </rPh>
    <rPh sb="53" eb="54">
      <t>オコナ</t>
    </rPh>
    <rPh sb="58" eb="61">
      <t>タイショウシャ</t>
    </rPh>
    <rPh sb="62" eb="63">
      <t>マン</t>
    </rPh>
    <rPh sb="65" eb="66">
      <t>サイ</t>
    </rPh>
    <rPh sb="66" eb="68">
      <t>イジョウ</t>
    </rPh>
    <rPh sb="69" eb="72">
      <t>コウレイシャ</t>
    </rPh>
    <rPh sb="72" eb="73">
      <t>マタ</t>
    </rPh>
    <rPh sb="74" eb="76">
      <t>ジュウド</t>
    </rPh>
    <rPh sb="77" eb="80">
      <t>ショウガイシャ</t>
    </rPh>
    <rPh sb="81" eb="86">
      <t>シンタイショウガイシャ</t>
    </rPh>
    <rPh sb="86" eb="88">
      <t>テチョウ</t>
    </rPh>
    <rPh sb="89" eb="90">
      <t>キュウ</t>
    </rPh>
    <rPh sb="90" eb="91">
      <t>モ</t>
    </rPh>
    <rPh sb="95" eb="96">
      <t>キュウ</t>
    </rPh>
    <rPh sb="97" eb="101">
      <t>リョウイクテチョウ</t>
    </rPh>
    <rPh sb="102" eb="104">
      <t>ハンテイ</t>
    </rPh>
    <rPh sb="104" eb="105">
      <t>マタ</t>
    </rPh>
    <rPh sb="106" eb="111">
      <t>セイシンショウガイシャ</t>
    </rPh>
    <rPh sb="111" eb="115">
      <t>ホケンフクシ</t>
    </rPh>
    <rPh sb="115" eb="117">
      <t>テチョウ</t>
    </rPh>
    <rPh sb="118" eb="119">
      <t>キュウ</t>
    </rPh>
    <rPh sb="123" eb="125">
      <t>セタイ</t>
    </rPh>
    <rPh sb="126" eb="127">
      <t>モノ</t>
    </rPh>
    <rPh sb="129" eb="132">
      <t>ジョセイガク</t>
    </rPh>
    <phoneticPr fontId="1"/>
  </si>
  <si>
    <t xml:space="preserve">飛島村公式ホームページ
https://www.vill.tobishima.aichi.jp/kurashi/kenko/k_kaigo02.html
</t>
  </si>
  <si>
    <t>民生部福祉課
0567-52-1001</t>
    <rPh sb="0" eb="2">
      <t>ミンセイ</t>
    </rPh>
    <rPh sb="2" eb="3">
      <t>ブ</t>
    </rPh>
    <rPh sb="3" eb="6">
      <t>フクシカ</t>
    </rPh>
    <phoneticPr fontId="3"/>
  </si>
  <si>
    <t>高齢者等福祉タクシー
料金助成事業</t>
    <rPh sb="0" eb="3">
      <t>コウレイシャ</t>
    </rPh>
    <rPh sb="3" eb="4">
      <t>トウ</t>
    </rPh>
    <rPh sb="4" eb="6">
      <t>フクシ</t>
    </rPh>
    <rPh sb="11" eb="13">
      <t>リョウキン</t>
    </rPh>
    <rPh sb="13" eb="17">
      <t>ジョセイジギョウ</t>
    </rPh>
    <phoneticPr fontId="1"/>
  </si>
  <si>
    <t>高齢者等の方が医療機関への通院や社会参加を促進するため、タクシー料金助成利用券を交付し、迎車料金と運賃料金の一部を助成する。
【対象者】満65歳以上の者、要介護認定又は要支援認定を受けた者
【助成額】上限1,500円＋迎車回送料金200円（限度枚数：36枚/年度）
※リフト付タクシーの場合は、リフト付タクシー大型車初乗運賃相当額</t>
    <rPh sb="0" eb="3">
      <t>コウレイシャ</t>
    </rPh>
    <rPh sb="3" eb="4">
      <t>トウ</t>
    </rPh>
    <rPh sb="5" eb="6">
      <t>カタ</t>
    </rPh>
    <rPh sb="7" eb="11">
      <t>イリョウキカン</t>
    </rPh>
    <rPh sb="13" eb="15">
      <t>ツウイン</t>
    </rPh>
    <rPh sb="16" eb="20">
      <t>シャカイサンカ</t>
    </rPh>
    <rPh sb="21" eb="23">
      <t>ソクシン</t>
    </rPh>
    <rPh sb="32" eb="34">
      <t>リョウキン</t>
    </rPh>
    <rPh sb="34" eb="36">
      <t>ジョセイ</t>
    </rPh>
    <rPh sb="36" eb="39">
      <t>リヨウケン</t>
    </rPh>
    <rPh sb="40" eb="42">
      <t>コウフ</t>
    </rPh>
    <rPh sb="44" eb="46">
      <t>ゲイシャ</t>
    </rPh>
    <rPh sb="46" eb="48">
      <t>リョウキン</t>
    </rPh>
    <rPh sb="49" eb="51">
      <t>ウンチン</t>
    </rPh>
    <rPh sb="51" eb="53">
      <t>リョウキン</t>
    </rPh>
    <rPh sb="54" eb="56">
      <t>イチブ</t>
    </rPh>
    <rPh sb="57" eb="59">
      <t>ジョセイ</t>
    </rPh>
    <rPh sb="68" eb="69">
      <t>マン</t>
    </rPh>
    <rPh sb="77" eb="80">
      <t>ヨウカイゴ</t>
    </rPh>
    <rPh sb="80" eb="82">
      <t>ニンテイ</t>
    </rPh>
    <rPh sb="82" eb="83">
      <t>マタ</t>
    </rPh>
    <rPh sb="84" eb="87">
      <t>ヨウシエン</t>
    </rPh>
    <rPh sb="87" eb="89">
      <t>ニンテイ</t>
    </rPh>
    <rPh sb="90" eb="91">
      <t>ウ</t>
    </rPh>
    <rPh sb="93" eb="94">
      <t>モノ</t>
    </rPh>
    <rPh sb="100" eb="102">
      <t>ジョウゲン</t>
    </rPh>
    <rPh sb="107" eb="108">
      <t>エン</t>
    </rPh>
    <rPh sb="109" eb="111">
      <t>ゲイシャ</t>
    </rPh>
    <rPh sb="111" eb="115">
      <t>カイソウリョウキン</t>
    </rPh>
    <rPh sb="118" eb="119">
      <t>エン</t>
    </rPh>
    <rPh sb="120" eb="122">
      <t>ゲンド</t>
    </rPh>
    <rPh sb="122" eb="124">
      <t>マイスウ</t>
    </rPh>
    <rPh sb="127" eb="128">
      <t>マイ</t>
    </rPh>
    <rPh sb="129" eb="131">
      <t>ネンド</t>
    </rPh>
    <rPh sb="137" eb="138">
      <t>ツキ</t>
    </rPh>
    <rPh sb="143" eb="145">
      <t>バアイ</t>
    </rPh>
    <rPh sb="150" eb="151">
      <t>ツキ</t>
    </rPh>
    <rPh sb="155" eb="158">
      <t>オオガタシャ</t>
    </rPh>
    <rPh sb="158" eb="160">
      <t>ハツノ</t>
    </rPh>
    <rPh sb="160" eb="162">
      <t>ウンチン</t>
    </rPh>
    <rPh sb="162" eb="165">
      <t>ソウトウガク</t>
    </rPh>
    <phoneticPr fontId="3"/>
  </si>
  <si>
    <t>心身障害者（児）福祉
タクシー料金助成事業</t>
    <rPh sb="0" eb="2">
      <t>シンシン</t>
    </rPh>
    <rPh sb="2" eb="5">
      <t>ショウガイシャ</t>
    </rPh>
    <rPh sb="6" eb="7">
      <t>ジ</t>
    </rPh>
    <rPh sb="8" eb="10">
      <t>フクシ</t>
    </rPh>
    <rPh sb="15" eb="17">
      <t>リョウキン</t>
    </rPh>
    <rPh sb="17" eb="19">
      <t>ジョセイ</t>
    </rPh>
    <rPh sb="19" eb="21">
      <t>ジギョウ</t>
    </rPh>
    <phoneticPr fontId="1"/>
  </si>
  <si>
    <t>心身障害者（児）の福祉の増進を図るため、外出の手段としてタクシーを利用する場合において、村がその料金の一部を助成する。
【対象者】村内在住の身体障害者手帳（1～3級）、療育手帳（A・B判定）、精神障害者保健福祉手帳所持者
【助成額】上限1,500円＋迎車回送料金200円（限度枚数：36枚/年度）
※リフト付タクシーの場合は、リフト付タクシー大型車初乗運賃相当額</t>
  </si>
  <si>
    <t xml:space="preserve">飛島村公式ホームページ
https://www.vill.tobishima.aichi.jp/kurashi/kenko/k_kaigo04.html
</t>
  </si>
  <si>
    <t>移動支援事業</t>
    <rPh sb="0" eb="2">
      <t>イドウ</t>
    </rPh>
    <rPh sb="2" eb="4">
      <t>シエン</t>
    </rPh>
    <rPh sb="4" eb="6">
      <t>ジギョウ</t>
    </rPh>
    <phoneticPr fontId="1"/>
  </si>
  <si>
    <t>屋外での移動が困難な障害者等の地域における自立生活及び社会参加の促進を図るため、ヘルパー等を派遣し、外出のための支援を行う。</t>
    <rPh sb="0" eb="2">
      <t>オクガイ</t>
    </rPh>
    <rPh sb="4" eb="6">
      <t>イドウ</t>
    </rPh>
    <rPh sb="7" eb="9">
      <t>コンナン</t>
    </rPh>
    <rPh sb="10" eb="13">
      <t>ショウガイシャ</t>
    </rPh>
    <rPh sb="13" eb="14">
      <t>トウ</t>
    </rPh>
    <rPh sb="15" eb="17">
      <t>チイキ</t>
    </rPh>
    <rPh sb="21" eb="23">
      <t>ジリツ</t>
    </rPh>
    <rPh sb="23" eb="25">
      <t>セイカツ</t>
    </rPh>
    <rPh sb="25" eb="26">
      <t>オヨ</t>
    </rPh>
    <rPh sb="27" eb="31">
      <t>シャカイサンカ</t>
    </rPh>
    <rPh sb="32" eb="34">
      <t>ソクシン</t>
    </rPh>
    <rPh sb="35" eb="36">
      <t>ハカ</t>
    </rPh>
    <rPh sb="44" eb="45">
      <t>トウ</t>
    </rPh>
    <rPh sb="46" eb="48">
      <t>ハケン</t>
    </rPh>
    <rPh sb="50" eb="52">
      <t>ガイシュツ</t>
    </rPh>
    <rPh sb="56" eb="58">
      <t>シエン</t>
    </rPh>
    <rPh sb="59" eb="60">
      <t>オコナ</t>
    </rPh>
    <phoneticPr fontId="3"/>
  </si>
  <si>
    <t>くらしのおたすけ隊</t>
  </si>
  <si>
    <t>人的支援</t>
    <rPh sb="0" eb="2">
      <t>ジンテキ</t>
    </rPh>
    <rPh sb="2" eb="4">
      <t>シエン</t>
    </rPh>
    <phoneticPr fontId="1"/>
  </si>
  <si>
    <t xml:space="preserve">移動にお困りの高齢者や障がいのある方に、飛島村内のスーパーを入れ、役場や郵便局など最大４か所までの送迎等によるくらしのサポートをおこなっています。
【対象者】飛島村社会福祉協議会の普通会員または特別会員で、飛島村にお住いの65歳以上のひとり暮らし方、高齢者世帯、75歳以上の日中独居高齢者、身体障害者手帳所持者、療育手帳保持者及び精神保健福祉手帳保持者。また、障害者手帳保持者については、介助者の付添もできます。
【利用料】１回300円
</t>
    <rPh sb="0" eb="2">
      <t>イドウ</t>
    </rPh>
    <rPh sb="4" eb="5">
      <t>コマ</t>
    </rPh>
    <rPh sb="7" eb="10">
      <t>コウレイシャ</t>
    </rPh>
    <rPh sb="11" eb="12">
      <t>ショウ</t>
    </rPh>
    <rPh sb="20" eb="22">
      <t>トビシマ</t>
    </rPh>
    <rPh sb="30" eb="31">
      <t>イ</t>
    </rPh>
    <rPh sb="33" eb="35">
      <t>ヤクバ</t>
    </rPh>
    <rPh sb="36" eb="39">
      <t>ユウビンキョク</t>
    </rPh>
    <rPh sb="41" eb="43">
      <t>サイダイ</t>
    </rPh>
    <rPh sb="45" eb="46">
      <t>ショ</t>
    </rPh>
    <rPh sb="51" eb="52">
      <t>トウ</t>
    </rPh>
    <rPh sb="103" eb="106">
      <t>トビシマムラ</t>
    </rPh>
    <rPh sb="108" eb="109">
      <t>スマ</t>
    </rPh>
    <rPh sb="123" eb="124">
      <t>カタ</t>
    </rPh>
    <rPh sb="160" eb="163">
      <t>ホジシャ</t>
    </rPh>
    <rPh sb="163" eb="164">
      <t>オヨ</t>
    </rPh>
    <rPh sb="180" eb="183">
      <t>ショウガイシャ</t>
    </rPh>
    <rPh sb="183" eb="185">
      <t>テチョウ</t>
    </rPh>
    <rPh sb="185" eb="188">
      <t>ホジシャ</t>
    </rPh>
    <rPh sb="194" eb="197">
      <t>カイジョシャ</t>
    </rPh>
    <rPh sb="198" eb="200">
      <t>ツキソイ</t>
    </rPh>
    <rPh sb="213" eb="214">
      <t>カイ</t>
    </rPh>
    <phoneticPr fontId="3"/>
  </si>
  <si>
    <t>飛島村公式ホームページ
https://www.tobishima-syakyo.jp/src/index.cgi?mode=detail&amp;no=000021&amp;cate=5</t>
  </si>
  <si>
    <t>飛島村社会福祉協議会
0567-52-4334</t>
  </si>
  <si>
    <t>ふくしのお買い物ツアー</t>
    <rPh sb="5" eb="6">
      <t>カ</t>
    </rPh>
    <rPh sb="7" eb="8">
      <t>モノ</t>
    </rPh>
    <phoneticPr fontId="3"/>
  </si>
  <si>
    <t xml:space="preserve">飛島村にお住いの70歳以上のひとり暮らしの方及び高齢者世帯で、飛島村外へお買物に行く機会の少ない方を対象に、飛島村内にホームセンターがないことから、飛島村外のホームセンターへ日用品等の買物ができる送迎を含めたサポートをおこなっています。
【利用料】無料
</t>
    <rPh sb="0" eb="3">
      <t>トビシマムラ</t>
    </rPh>
    <rPh sb="5" eb="6">
      <t>スマ</t>
    </rPh>
    <rPh sb="10" eb="13">
      <t>サイイジョウ</t>
    </rPh>
    <rPh sb="17" eb="18">
      <t>ク</t>
    </rPh>
    <rPh sb="21" eb="22">
      <t>カタ</t>
    </rPh>
    <rPh sb="22" eb="23">
      <t>オヨ</t>
    </rPh>
    <rPh sb="24" eb="27">
      <t>コウレイシャ</t>
    </rPh>
    <rPh sb="27" eb="29">
      <t>セタイ</t>
    </rPh>
    <rPh sb="54" eb="56">
      <t>トビシマ</t>
    </rPh>
    <rPh sb="56" eb="58">
      <t>ソンナイ</t>
    </rPh>
    <rPh sb="74" eb="76">
      <t>トビシマ</t>
    </rPh>
    <rPh sb="87" eb="91">
      <t>ニチヨウヒントウ</t>
    </rPh>
    <rPh sb="92" eb="94">
      <t>カイモノ</t>
    </rPh>
    <rPh sb="98" eb="100">
      <t>ソウゲイ</t>
    </rPh>
    <rPh sb="101" eb="102">
      <t>フク</t>
    </rPh>
    <rPh sb="120" eb="123">
      <t>リヨウリョウ</t>
    </rPh>
    <rPh sb="124" eb="126">
      <t>ムリョウ</t>
    </rPh>
    <phoneticPr fontId="3"/>
  </si>
  <si>
    <t>飛島村公式ホームページ
https://www.tobishima-syakyo.jp/src/index.cgi?mode=detail&amp;no=000034&amp;cate=0</t>
  </si>
  <si>
    <t>阿久比町</t>
    <rPh sb="0" eb="4">
      <t>アグイチョウ</t>
    </rPh>
    <phoneticPr fontId="3"/>
  </si>
  <si>
    <t>高齢者タクシー料金助成事業</t>
    <rPh sb="0" eb="3">
      <t>コウレイシャ</t>
    </rPh>
    <rPh sb="7" eb="13">
      <t>リョウキンジョセイジギョウ</t>
    </rPh>
    <phoneticPr fontId="3"/>
  </si>
  <si>
    <t>高齢者の外出の支援等を目的として、
タクシー料金助成券（初乗り補助、年30枚）を交付するもの。</t>
  </si>
  <si>
    <t>https://www.town.agui.lg.jp/0000005627.html</t>
  </si>
  <si>
    <t>健康介護課介護保険係
0569-48-1111
（内線1125）</t>
    <rPh sb="0" eb="2">
      <t>ケンコウ</t>
    </rPh>
    <rPh sb="2" eb="4">
      <t>カイゴ</t>
    </rPh>
    <rPh sb="4" eb="5">
      <t>カ</t>
    </rPh>
    <rPh sb="5" eb="7">
      <t>カイゴ</t>
    </rPh>
    <rPh sb="7" eb="9">
      <t>ホケン</t>
    </rPh>
    <rPh sb="9" eb="10">
      <t>カカリ</t>
    </rPh>
    <phoneticPr fontId="3"/>
  </si>
  <si>
    <t>食生活の維持が困難な高齢者に対し、配食サービスの料金を助成するもの。介護保険制度の地域支援事業。</t>
  </si>
  <si>
    <t>社会福祉法人、配食サービス事業所</t>
  </si>
  <si>
    <t>https://www.town.agui.lg.jp/0000000547.html</t>
  </si>
  <si>
    <t>買い物支援サービス”でかけエール”</t>
    <rPh sb="0" eb="1">
      <t>カ</t>
    </rPh>
    <rPh sb="2" eb="3">
      <t>モノ</t>
    </rPh>
    <rPh sb="3" eb="5">
      <t>シエン</t>
    </rPh>
    <phoneticPr fontId="3"/>
  </si>
  <si>
    <t>買い物などに出かけることが難しい高齢者に対して、移動支援と体操教室を提供する。介護保険制度の地域支援事業。</t>
  </si>
  <si>
    <t>健康介護課介護保険係
0569-48-1111
（内線1126）</t>
    <rPh sb="0" eb="2">
      <t>ケンコウ</t>
    </rPh>
    <rPh sb="2" eb="4">
      <t>カイゴ</t>
    </rPh>
    <rPh sb="4" eb="5">
      <t>カ</t>
    </rPh>
    <rPh sb="5" eb="7">
      <t>カイゴ</t>
    </rPh>
    <rPh sb="7" eb="9">
      <t>ホケン</t>
    </rPh>
    <rPh sb="9" eb="10">
      <t>カカリ</t>
    </rPh>
    <phoneticPr fontId="3"/>
  </si>
  <si>
    <t>阿久比町</t>
    <rPh sb="0" eb="4">
      <t>アグイチョウ</t>
    </rPh>
    <phoneticPr fontId="1"/>
  </si>
  <si>
    <t>障害者バス運賃・タクシー料金助成事業</t>
  </si>
  <si>
    <t>心身に重度の障害のある方の外出の支援等を目的として、バス運賃（片道補助、年120枚）または、タクシー料金助成券（初乗り一部補助、年30枚）のいずれかを交付するもの。</t>
  </si>
  <si>
    <t>https://www.town.agui.lg.jp/0000004833.html</t>
  </si>
  <si>
    <t>住民福祉課社会福祉係
0569-48-1111
（内線1120・1121･1122）</t>
  </si>
  <si>
    <t>食生活の維持が困難なひとり暮らしの障害者に対し、配食サービスの料金を助成するもの。</t>
  </si>
  <si>
    <t>https://www.town.agui.lg.jp/0000000261.html</t>
  </si>
  <si>
    <t>南知多町</t>
    <rPh sb="0" eb="4">
      <t>ミナミチタチョウ</t>
    </rPh>
    <phoneticPr fontId="1"/>
  </si>
  <si>
    <t>ミーナ助けあい隊</t>
    <rPh sb="3" eb="4">
      <t>タス</t>
    </rPh>
    <rPh sb="7" eb="8">
      <t>タイ</t>
    </rPh>
    <phoneticPr fontId="1"/>
  </si>
  <si>
    <t>高齢者の小さな困りごとを地域の有償ボランティアがサポートする仕組み。30分250円のチケット制で、生活支援コーディネーター（地域支えあい推進員）がサポートと利用者のマッチングを行っている。</t>
    <rPh sb="0" eb="3">
      <t>コウレイシャ</t>
    </rPh>
    <rPh sb="4" eb="5">
      <t>チイ</t>
    </rPh>
    <rPh sb="7" eb="8">
      <t>コマ</t>
    </rPh>
    <rPh sb="12" eb="14">
      <t>チイキ</t>
    </rPh>
    <rPh sb="15" eb="17">
      <t>ユウショウ</t>
    </rPh>
    <rPh sb="30" eb="32">
      <t>シク</t>
    </rPh>
    <rPh sb="36" eb="37">
      <t>フン</t>
    </rPh>
    <rPh sb="40" eb="41">
      <t>エン</t>
    </rPh>
    <rPh sb="46" eb="47">
      <t>セイ</t>
    </rPh>
    <rPh sb="49" eb="53">
      <t>セイカツシエン</t>
    </rPh>
    <rPh sb="62" eb="64">
      <t>チイキ</t>
    </rPh>
    <rPh sb="64" eb="65">
      <t>ササ</t>
    </rPh>
    <rPh sb="68" eb="70">
      <t>スイシン</t>
    </rPh>
    <rPh sb="70" eb="71">
      <t>イン</t>
    </rPh>
    <rPh sb="78" eb="81">
      <t>リヨウシャ</t>
    </rPh>
    <rPh sb="88" eb="89">
      <t>オコナ</t>
    </rPh>
    <phoneticPr fontId="1"/>
  </si>
  <si>
    <t>南知多町役場
南知多町社会福祉協議会</t>
    <rPh sb="0" eb="4">
      <t>ミナミチタチョウ</t>
    </rPh>
    <rPh sb="4" eb="6">
      <t>ヤクバ</t>
    </rPh>
    <rPh sb="7" eb="11">
      <t>ミナミチタチョウ</t>
    </rPh>
    <rPh sb="11" eb="18">
      <t>シャカイフクシキョウギカイ</t>
    </rPh>
    <phoneticPr fontId="1"/>
  </si>
  <si>
    <t>ふくし課地域包括支援グループ
0569-65-0711</t>
    <rPh sb="3" eb="4">
      <t>カ</t>
    </rPh>
    <rPh sb="4" eb="6">
      <t>チイキ</t>
    </rPh>
    <rPh sb="6" eb="8">
      <t>ホウカツ</t>
    </rPh>
    <rPh sb="8" eb="10">
      <t>シエン</t>
    </rPh>
    <phoneticPr fontId="1"/>
  </si>
  <si>
    <t>美浜町</t>
    <rPh sb="0" eb="3">
      <t>ミハマチョウ</t>
    </rPh>
    <phoneticPr fontId="1"/>
  </si>
  <si>
    <t>障害者（児）バス運賃助成事業</t>
    <rPh sb="0" eb="3">
      <t>ショウガイシャ</t>
    </rPh>
    <rPh sb="4" eb="5">
      <t>コ</t>
    </rPh>
    <rPh sb="8" eb="10">
      <t>ウンチン</t>
    </rPh>
    <rPh sb="10" eb="12">
      <t>ジョセイ</t>
    </rPh>
    <rPh sb="12" eb="14">
      <t>ジギョウ</t>
    </rPh>
    <phoneticPr fontId="1"/>
  </si>
  <si>
    <t>重度の障害者（児）を対象に知多バス路線・海っこバスに限り
利用助成券（半額補助）を交付する。</t>
  </si>
  <si>
    <t>https://www.town.aichi-
mihama.lg.jp/docs/2013100805541/</t>
  </si>
  <si>
    <t>福祉課社会福祉係
0569-82-1111
（内線221、261）</t>
    <rPh sb="0" eb="3">
      <t>フクシカ</t>
    </rPh>
    <rPh sb="3" eb="5">
      <t>シャカイ</t>
    </rPh>
    <rPh sb="5" eb="7">
      <t>フクシ</t>
    </rPh>
    <rPh sb="7" eb="8">
      <t>カカリ</t>
    </rPh>
    <rPh sb="23" eb="25">
      <t>ナイセン</t>
    </rPh>
    <phoneticPr fontId="1"/>
  </si>
  <si>
    <t>重度の障害者（児）を対象に、タクシーの利用助成券（初乗り
運賃助成、年２４枚）を交付する。</t>
  </si>
  <si>
    <t>https://www.town.aichi-
mihama.lg.jp/docs/2013100802502/</t>
  </si>
  <si>
    <t>運転免許証を有していない７４歳以上の方を対象に、タクシー
の利用助成券（初乗り運賃及び迎車料金助成、年１２枚）を交付する。</t>
  </si>
  <si>
    <t>https://www.town.aichi-
mihama.lg.jp/docs/2013100806418/</t>
  </si>
  <si>
    <t>福祉課高齢介護係
0569-82-1111
（内線361、362）</t>
    <rPh sb="0" eb="3">
      <t>フクシカ</t>
    </rPh>
    <rPh sb="3" eb="5">
      <t>コウレイ</t>
    </rPh>
    <rPh sb="5" eb="7">
      <t>カイゴ</t>
    </rPh>
    <rPh sb="7" eb="8">
      <t>カカリ</t>
    </rPh>
    <rPh sb="23" eb="25">
      <t>ナイセン</t>
    </rPh>
    <phoneticPr fontId="1"/>
  </si>
  <si>
    <t>巡回バス運行事業</t>
    <rPh sb="0" eb="2">
      <t>ジュンカイ</t>
    </rPh>
    <rPh sb="4" eb="6">
      <t>ウンコウ</t>
    </rPh>
    <rPh sb="6" eb="8">
      <t>ジギョウ</t>
    </rPh>
    <phoneticPr fontId="1"/>
  </si>
  <si>
    <t>高齢者、児童生徒等交通弱者の公共施設及び買い物、通院への利便を図るため、13人乗りの巡回ミニバス3台を運行している。</t>
  </si>
  <si>
    <t>https://www.town.aichi-mihama.lg.jp/docs/2013100804629/</t>
  </si>
  <si>
    <t>地域戦略課地域協働係
0569-82-1111
(内線232)</t>
    <rPh sb="0" eb="5">
      <t>チイキセンリャクカ</t>
    </rPh>
    <rPh sb="5" eb="7">
      <t>チイキ</t>
    </rPh>
    <rPh sb="7" eb="9">
      <t>キョウドウ</t>
    </rPh>
    <rPh sb="9" eb="10">
      <t>カカリ</t>
    </rPh>
    <rPh sb="25" eb="27">
      <t>ナイセン</t>
    </rPh>
    <phoneticPr fontId="1"/>
  </si>
  <si>
    <t>幸田町</t>
    <rPh sb="0" eb="3">
      <t>コウタチョウ</t>
    </rPh>
    <phoneticPr fontId="1"/>
  </si>
  <si>
    <t>チョイソコこうた</t>
  </si>
  <si>
    <t>公共交通の利用に不便を感じている地域に対する移動支援策として、町の委託事業でデマンド型交通を運行。</t>
  </si>
  <si>
    <t>アイシン精機株式会社</t>
    <rPh sb="4" eb="6">
      <t>セイキ</t>
    </rPh>
    <rPh sb="6" eb="10">
      <t>カブシキガイシャ</t>
    </rPh>
    <phoneticPr fontId="1"/>
  </si>
  <si>
    <t>https://www.town.kota.lg.jp/soshiki/2/8262.html</t>
  </si>
  <si>
    <t>企画部　企画政策課
0564-63-5132</t>
    <rPh sb="0" eb="2">
      <t>キカク</t>
    </rPh>
    <rPh sb="2" eb="3">
      <t>ブ</t>
    </rPh>
    <rPh sb="4" eb="6">
      <t>キカク</t>
    </rPh>
    <rPh sb="6" eb="8">
      <t>セイサク</t>
    </rPh>
    <rPh sb="8" eb="9">
      <t>カ</t>
    </rPh>
    <phoneticPr fontId="1"/>
  </si>
  <si>
    <t>坂崎コミュニティライド</t>
    <rPh sb="0" eb="2">
      <t>サカザキ</t>
    </rPh>
    <phoneticPr fontId="1"/>
  </si>
  <si>
    <t>地域のコミュニティを創生する事業</t>
    <rPh sb="0" eb="2">
      <t>チイキ</t>
    </rPh>
    <rPh sb="10" eb="12">
      <t>ソウセイ</t>
    </rPh>
    <rPh sb="14" eb="16">
      <t>ジギョウ</t>
    </rPh>
    <phoneticPr fontId="1"/>
  </si>
  <si>
    <t>買物弱者の支援と位置付けた事業ではないが、地域のボランティアドライバーが、マイカーに高齢者を同乗させて移動を提供することで、高齢者の外出を促し、地域のコミュニティを育む取組への支援を行う。</t>
    <rPh sb="0" eb="2">
      <t>カイモノ</t>
    </rPh>
    <rPh sb="2" eb="4">
      <t>ジャクシャ</t>
    </rPh>
    <rPh sb="5" eb="7">
      <t>シエン</t>
    </rPh>
    <rPh sb="8" eb="11">
      <t>イチヅ</t>
    </rPh>
    <rPh sb="13" eb="15">
      <t>ジギョウ</t>
    </rPh>
    <rPh sb="21" eb="23">
      <t>チイキ</t>
    </rPh>
    <rPh sb="42" eb="45">
      <t>コウレイシャ</t>
    </rPh>
    <rPh sb="46" eb="48">
      <t>ドウジョウ</t>
    </rPh>
    <rPh sb="51" eb="53">
      <t>イドウ</t>
    </rPh>
    <rPh sb="54" eb="56">
      <t>テイキョウ</t>
    </rPh>
    <rPh sb="62" eb="65">
      <t>コウレイシャ</t>
    </rPh>
    <rPh sb="66" eb="68">
      <t>ガイシュツ</t>
    </rPh>
    <rPh sb="69" eb="70">
      <t>ウナガ</t>
    </rPh>
    <rPh sb="72" eb="74">
      <t>チイキ</t>
    </rPh>
    <rPh sb="82" eb="83">
      <t>ハグク</t>
    </rPh>
    <rPh sb="84" eb="86">
      <t>トリクミ</t>
    </rPh>
    <rPh sb="91" eb="92">
      <t>オコナ</t>
    </rPh>
    <phoneticPr fontId="1"/>
  </si>
  <si>
    <t>地元住民</t>
    <rPh sb="0" eb="2">
      <t>ジモト</t>
    </rPh>
    <rPh sb="2" eb="4">
      <t>ジュウミン</t>
    </rPh>
    <phoneticPr fontId="1"/>
  </si>
  <si>
    <t>https://www.town.kota.lg.jp/soshiki/3/18582.html</t>
  </si>
  <si>
    <t>企画部企業立地課立地推進グループ
0564-63-5137</t>
    <rPh sb="0" eb="2">
      <t>キカク</t>
    </rPh>
    <rPh sb="2" eb="3">
      <t>ブ</t>
    </rPh>
    <rPh sb="3" eb="5">
      <t>キギョウ</t>
    </rPh>
    <rPh sb="5" eb="7">
      <t>リッチ</t>
    </rPh>
    <rPh sb="7" eb="8">
      <t>カ</t>
    </rPh>
    <rPh sb="8" eb="10">
      <t>リッチ</t>
    </rPh>
    <rPh sb="10" eb="12">
      <t>スイシン</t>
    </rPh>
    <phoneticPr fontId="1"/>
  </si>
  <si>
    <t>幸田町福祉タクシー料金助成事業</t>
  </si>
  <si>
    <t>心身障害者に対し、タクシーの利用に係る料金の一部を助成することにより、心身障害者の外出に便宜を図り、もって福祉の増進に寄与することを目的とする。
【対象者】
・身体障害者手帳　　１～３級
・療育手帳　　　　　Ａ・Ｂ判定
・精神障害者手帳　　１・２級　　　　　　　　　　　　　　　　　　　　　　　　　　　　　　　　　　　　　　　　　　　　　　　　　　　　　　　　　　　　　　　　　　　　　　　　　　　　　　　　　　　　　　　　　　　（ただし、運転免許証を持ってない人）
【助成額】
３５,０００円分を限度として助成</t>
    <rPh sb="220" eb="225">
      <t>ウンテンメンキョショウ</t>
    </rPh>
    <rPh sb="226" eb="227">
      <t>ジ</t>
    </rPh>
    <phoneticPr fontId="1"/>
  </si>
  <si>
    <t>福祉課　包括ケアグループ、0564-64-0210</t>
    <rPh sb="0" eb="3">
      <t>フクシカ</t>
    </rPh>
    <rPh sb="4" eb="6">
      <t>ホウカツ</t>
    </rPh>
    <phoneticPr fontId="1"/>
  </si>
  <si>
    <t>幸田町在宅高齢者外出支援タクシー利用助成事業</t>
  </si>
  <si>
    <t>在宅で生活する高齢者が、通院又は買物その他の日常生活における移動手段としてタクシーを利用する場合において、その料金の一部を助成することにより、高齢者の外出を促進し、もって福祉の発展に寄与することを目的とする。　　　　　　　　　　　　　　　　　　　　　　　　　　　　　　　　　　　　　　　　　　　　　　　　　　　　　　　　　　　　　　　　　　　　　　　　　　　　　　　　【対象者】以下①～③の全てにあてはまる人
①医療・福祉・介護施設に入院や入所をしておらず在宅で過ごす人
②幸田町福祉タクシー料金利用助成事業の対象とならない人　　
③年度末時点で８０歳以上であって運転免許を有していない人
【助成額】
タクシーの普通車初乗運賃＋1,000円以内券　年間16枚
※介助代は対象外</t>
    <rPh sb="237" eb="240">
      <t>コウタチョウ</t>
    </rPh>
    <rPh sb="252" eb="254">
      <t>ジギョウ</t>
    </rPh>
    <rPh sb="255" eb="257">
      <t>タイショウ</t>
    </rPh>
    <rPh sb="287" eb="288">
      <t>ユウ</t>
    </rPh>
    <rPh sb="319" eb="323">
      <t>エンイナイケン</t>
    </rPh>
    <rPh sb="328" eb="329">
      <t>マイ</t>
    </rPh>
    <rPh sb="331" eb="334">
      <t>カイジョダイ</t>
    </rPh>
    <phoneticPr fontId="1"/>
  </si>
  <si>
    <t>設楽町</t>
    <rPh sb="0" eb="3">
      <t>シタラチョウ</t>
    </rPh>
    <phoneticPr fontId="1"/>
  </si>
  <si>
    <t>福祉移送サービス</t>
    <rPh sb="0" eb="4">
      <t>フクシイソウ</t>
    </rPh>
    <phoneticPr fontId="1"/>
  </si>
  <si>
    <t>公共交通機関の利用が困難な方があらかじめ会員登録をし基本料金５㎞まで５００円、１㎞毎に100円加算、介助者同乗は500円加算により移送を行う。</t>
    <rPh sb="0" eb="6">
      <t>コウキョウコウツウキカン</t>
    </rPh>
    <rPh sb="7" eb="9">
      <t>リヨウ</t>
    </rPh>
    <rPh sb="10" eb="12">
      <t>コンナン</t>
    </rPh>
    <rPh sb="13" eb="14">
      <t>カタ</t>
    </rPh>
    <rPh sb="20" eb="24">
      <t>カイイントウロク</t>
    </rPh>
    <rPh sb="26" eb="30">
      <t>キホンリョウキン</t>
    </rPh>
    <rPh sb="37" eb="38">
      <t>エン</t>
    </rPh>
    <rPh sb="41" eb="42">
      <t>ゴト</t>
    </rPh>
    <rPh sb="46" eb="47">
      <t>エン</t>
    </rPh>
    <rPh sb="47" eb="49">
      <t>カサン</t>
    </rPh>
    <rPh sb="50" eb="53">
      <t>カイジョシャ</t>
    </rPh>
    <rPh sb="53" eb="55">
      <t>ドウジョウ</t>
    </rPh>
    <rPh sb="59" eb="60">
      <t>エン</t>
    </rPh>
    <rPh sb="60" eb="62">
      <t>カサン</t>
    </rPh>
    <rPh sb="65" eb="67">
      <t>イソウ</t>
    </rPh>
    <rPh sb="68" eb="69">
      <t>オコナ</t>
    </rPh>
    <phoneticPr fontId="1"/>
  </si>
  <si>
    <t>https://www.town.shitara.lg.jp/soshiki/3/1101.html</t>
  </si>
  <si>
    <t>町民課
0536-62-0519</t>
    <rPh sb="0" eb="3">
      <t>チョウミンカ</t>
    </rPh>
    <phoneticPr fontId="1"/>
  </si>
  <si>
    <t>高齢者福祉タクシー運行補助金</t>
    <rPh sb="0" eb="3">
      <t>コウレイシャ</t>
    </rPh>
    <rPh sb="3" eb="5">
      <t>フクシ</t>
    </rPh>
    <rPh sb="9" eb="11">
      <t>ウンコウ</t>
    </rPh>
    <rPh sb="11" eb="14">
      <t>ホジョキン</t>
    </rPh>
    <phoneticPr fontId="1"/>
  </si>
  <si>
    <t>上記と同額の利用者負担となるようタクシー事業者へ補助</t>
    <rPh sb="0" eb="2">
      <t>ジョウキ</t>
    </rPh>
    <rPh sb="3" eb="5">
      <t>ドウガク</t>
    </rPh>
    <rPh sb="6" eb="9">
      <t>リヨウシャ</t>
    </rPh>
    <rPh sb="9" eb="11">
      <t>フタン</t>
    </rPh>
    <rPh sb="20" eb="23">
      <t>ジギョウシャ</t>
    </rPh>
    <rPh sb="24" eb="26">
      <t>ホジョ</t>
    </rPh>
    <phoneticPr fontId="1"/>
  </si>
  <si>
    <t>1日1食（昼または夕食）週5食まで利用者負担200円により配食</t>
    <rPh sb="1" eb="2">
      <t>ヒ</t>
    </rPh>
    <rPh sb="3" eb="4">
      <t>ショク</t>
    </rPh>
    <rPh sb="5" eb="6">
      <t>ヒル</t>
    </rPh>
    <rPh sb="9" eb="11">
      <t>ユウショク</t>
    </rPh>
    <rPh sb="12" eb="13">
      <t>シュウ</t>
    </rPh>
    <rPh sb="14" eb="15">
      <t>ショク</t>
    </rPh>
    <rPh sb="17" eb="20">
      <t>リヨウシャ</t>
    </rPh>
    <rPh sb="20" eb="22">
      <t>フタン</t>
    </rPh>
    <rPh sb="25" eb="26">
      <t>エン</t>
    </rPh>
    <rPh sb="29" eb="31">
      <t>ハイショク</t>
    </rPh>
    <phoneticPr fontId="1"/>
  </si>
  <si>
    <t>東栄町</t>
    <rPh sb="0" eb="3">
      <t>トウエイチョウ</t>
    </rPh>
    <phoneticPr fontId="1"/>
  </si>
  <si>
    <t>高齢者等の買い物支援のため、地元スーパー等が販売している食料品・日用品を積んだ移動販売車が町内各地区の集会所や広場などの停留所を巡回し、販売を行う。</t>
    <rPh sb="14" eb="16">
      <t>ジモト</t>
    </rPh>
    <rPh sb="20" eb="21">
      <t>トウ</t>
    </rPh>
    <rPh sb="22" eb="24">
      <t>ハンバイ</t>
    </rPh>
    <rPh sb="28" eb="31">
      <t>ショクリョウヒン</t>
    </rPh>
    <rPh sb="32" eb="35">
      <t>ニチヨウヒン</t>
    </rPh>
    <rPh sb="36" eb="37">
      <t>ツ</t>
    </rPh>
    <rPh sb="39" eb="43">
      <t>イドウハンバイ</t>
    </rPh>
    <rPh sb="43" eb="44">
      <t>シャ</t>
    </rPh>
    <rPh sb="45" eb="47">
      <t>チョウナイ</t>
    </rPh>
    <rPh sb="47" eb="50">
      <t>カクチク</t>
    </rPh>
    <rPh sb="51" eb="54">
      <t>シュウカイジョ</t>
    </rPh>
    <rPh sb="55" eb="57">
      <t>ヒロバ</t>
    </rPh>
    <rPh sb="60" eb="63">
      <t>テイリュウジョ</t>
    </rPh>
    <rPh sb="64" eb="66">
      <t>ジュンカイ</t>
    </rPh>
    <rPh sb="68" eb="70">
      <t>ハンバイ</t>
    </rPh>
    <rPh sb="71" eb="72">
      <t>オコナ</t>
    </rPh>
    <phoneticPr fontId="1"/>
  </si>
  <si>
    <t>経済課商工観光係
（0536-76-1812）</t>
    <rPh sb="0" eb="3">
      <t>ケイザイカ</t>
    </rPh>
    <rPh sb="3" eb="8">
      <t>ショウコウカンコウカカリ</t>
    </rPh>
    <phoneticPr fontId="1"/>
  </si>
  <si>
    <t>豊根村</t>
    <rPh sb="0" eb="3">
      <t>トヨネムラ</t>
    </rPh>
    <phoneticPr fontId="1"/>
  </si>
  <si>
    <t>おつかいポンタ便</t>
    <rPh sb="7" eb="8">
      <t>ビン</t>
    </rPh>
    <phoneticPr fontId="1"/>
  </si>
  <si>
    <t>商工会が実施する郵便局の配送システムを利用し、郵便局、
役場、商工会、商店が連携した在宅買い物事業への支援。</t>
    <rPh sb="0" eb="3">
      <t>ショウコウカイ</t>
    </rPh>
    <rPh sb="4" eb="6">
      <t>ジッシ</t>
    </rPh>
    <rPh sb="8" eb="11">
      <t>ユウビンキョク</t>
    </rPh>
    <rPh sb="12" eb="14">
      <t>ハイソウ</t>
    </rPh>
    <rPh sb="19" eb="21">
      <t>リヨウ</t>
    </rPh>
    <rPh sb="23" eb="26">
      <t>ユウビンキョク</t>
    </rPh>
    <rPh sb="28" eb="30">
      <t>ヤクバ</t>
    </rPh>
    <rPh sb="31" eb="34">
      <t>ショウコウカイ</t>
    </rPh>
    <rPh sb="35" eb="37">
      <t>ショウテン</t>
    </rPh>
    <rPh sb="38" eb="40">
      <t>レンケイ</t>
    </rPh>
    <rPh sb="42" eb="44">
      <t>ザイタク</t>
    </rPh>
    <rPh sb="44" eb="45">
      <t>カ</t>
    </rPh>
    <rPh sb="46" eb="47">
      <t>モノ</t>
    </rPh>
    <rPh sb="47" eb="49">
      <t>ジギョウ</t>
    </rPh>
    <rPh sb="51" eb="53">
      <t>シエン</t>
    </rPh>
    <phoneticPr fontId="1"/>
  </si>
  <si>
    <t>豊根村役場　振興課
0536-85-1312</t>
    <rPh sb="0" eb="5">
      <t>トヨネムラヤクバ</t>
    </rPh>
    <rPh sb="6" eb="9">
      <t>シンコウカ</t>
    </rPh>
    <phoneticPr fontId="1"/>
  </si>
  <si>
    <t>がんばらマイカー</t>
  </si>
  <si>
    <t>社会福祉協議会が実施する有償ボランティアドライバーが自家用車による買い物や通院等の送迎事業（自家用有償旅客運送事業）への支援。</t>
    <rPh sb="0" eb="7">
      <t>シャカイフクシキョウギカイ</t>
    </rPh>
    <rPh sb="8" eb="10">
      <t>ジッシ</t>
    </rPh>
    <rPh sb="12" eb="14">
      <t>ユウショウ</t>
    </rPh>
    <rPh sb="26" eb="28">
      <t>ジカ</t>
    </rPh>
    <rPh sb="28" eb="29">
      <t>ヨウ</t>
    </rPh>
    <rPh sb="29" eb="30">
      <t>クルマ</t>
    </rPh>
    <rPh sb="33" eb="34">
      <t>カ</t>
    </rPh>
    <rPh sb="35" eb="36">
      <t>モノ</t>
    </rPh>
    <rPh sb="37" eb="40">
      <t>ツウイントウ</t>
    </rPh>
    <rPh sb="41" eb="45">
      <t>ソウゲイジギョウ</t>
    </rPh>
    <rPh sb="46" eb="49">
      <t>ジカヨウ</t>
    </rPh>
    <rPh sb="49" eb="53">
      <t>ユウショウリョキャク</t>
    </rPh>
    <rPh sb="53" eb="55">
      <t>ウンソウ</t>
    </rPh>
    <rPh sb="55" eb="57">
      <t>ジギョウ</t>
    </rPh>
    <rPh sb="60" eb="62">
      <t>シエン</t>
    </rPh>
    <phoneticPr fontId="1"/>
  </si>
  <si>
    <t>三重県</t>
    <rPh sb="0" eb="3">
      <t>ミエケン</t>
    </rPh>
    <phoneticPr fontId="1"/>
  </si>
  <si>
    <t>三重県交通不便地域等移動手段確保総合対策補助金</t>
    <rPh sb="0" eb="3">
      <t>ミエケン</t>
    </rPh>
    <rPh sb="3" eb="5">
      <t>コウツウ</t>
    </rPh>
    <rPh sb="5" eb="7">
      <t>フベン</t>
    </rPh>
    <rPh sb="7" eb="9">
      <t>チイキ</t>
    </rPh>
    <rPh sb="9" eb="10">
      <t>トウ</t>
    </rPh>
    <rPh sb="10" eb="12">
      <t>イドウ</t>
    </rPh>
    <rPh sb="12" eb="14">
      <t>シュダン</t>
    </rPh>
    <rPh sb="14" eb="16">
      <t>カクホ</t>
    </rPh>
    <rPh sb="16" eb="18">
      <t>ソウゴウ</t>
    </rPh>
    <rPh sb="18" eb="20">
      <t>タイサク</t>
    </rPh>
    <rPh sb="20" eb="23">
      <t>ホジョキン</t>
    </rPh>
    <phoneticPr fontId="1"/>
  </si>
  <si>
    <t>地域における移動手段確保事業
（高齢者の買い物や通院、若者や子どもたちの通学など、日常生活に必要な移動手段を確保する事業など）</t>
    <rPh sb="0" eb="2">
      <t>チイキ</t>
    </rPh>
    <rPh sb="6" eb="8">
      <t>イドウ</t>
    </rPh>
    <rPh sb="8" eb="10">
      <t>シュダン</t>
    </rPh>
    <rPh sb="10" eb="12">
      <t>カクホ</t>
    </rPh>
    <rPh sb="12" eb="14">
      <t>ジギョウ</t>
    </rPh>
    <rPh sb="16" eb="19">
      <t>コウレイシャ</t>
    </rPh>
    <rPh sb="20" eb="21">
      <t>カ</t>
    </rPh>
    <rPh sb="22" eb="23">
      <t>モノ</t>
    </rPh>
    <rPh sb="24" eb="26">
      <t>ツウイン</t>
    </rPh>
    <rPh sb="27" eb="29">
      <t>ワカモノ</t>
    </rPh>
    <rPh sb="30" eb="31">
      <t>コ</t>
    </rPh>
    <rPh sb="36" eb="38">
      <t>ツウガク</t>
    </rPh>
    <rPh sb="41" eb="43">
      <t>ニチジョウ</t>
    </rPh>
    <rPh sb="43" eb="45">
      <t>セイカツ</t>
    </rPh>
    <rPh sb="46" eb="48">
      <t>ヒツヨウ</t>
    </rPh>
    <rPh sb="49" eb="51">
      <t>イドウ</t>
    </rPh>
    <rPh sb="51" eb="53">
      <t>シュダン</t>
    </rPh>
    <rPh sb="54" eb="56">
      <t>カクホ</t>
    </rPh>
    <rPh sb="58" eb="60">
      <t>ジギョウ</t>
    </rPh>
    <phoneticPr fontId="1"/>
  </si>
  <si>
    <t>交通不便地域等において、高齢者や若者の通院や通学などの日常的な移動手段や、観光地での二次交通などを確保するため、市町等が行う実証事業などの取組を支援する。
【支援事例】
・ＡＩ活用型オンデマンドバスの運行、道路狭隘地区における定時定路線バスの運行 等</t>
  </si>
  <si>
    <t>協議会、
三重県バス協会、
三重県タクシー協会</t>
    <rPh sb="0" eb="3">
      <t>キョウギカイ</t>
    </rPh>
    <rPh sb="5" eb="8">
      <t>ミエケン</t>
    </rPh>
    <rPh sb="10" eb="12">
      <t>キョウカイ</t>
    </rPh>
    <rPh sb="14" eb="17">
      <t>ミエケン</t>
    </rPh>
    <rPh sb="21" eb="23">
      <t>キョウカイ</t>
    </rPh>
    <phoneticPr fontId="1"/>
  </si>
  <si>
    <t>三重県地域連携・交通部
交通政策課
（059-224-2622）</t>
    <rPh sb="0" eb="3">
      <t>ミエケン</t>
    </rPh>
    <rPh sb="3" eb="5">
      <t>チイキ</t>
    </rPh>
    <rPh sb="5" eb="7">
      <t>レンケイ</t>
    </rPh>
    <rPh sb="8" eb="10">
      <t>コウツウ</t>
    </rPh>
    <rPh sb="10" eb="11">
      <t>ブ</t>
    </rPh>
    <rPh sb="12" eb="14">
      <t>コウツウ</t>
    </rPh>
    <rPh sb="14" eb="17">
      <t>セイサクカ</t>
    </rPh>
    <phoneticPr fontId="1"/>
  </si>
  <si>
    <t>四日市市</t>
    <rPh sb="0" eb="4">
      <t>ヨッカイチシ</t>
    </rPh>
    <phoneticPr fontId="1"/>
  </si>
  <si>
    <t>四日市市市民自主運行バス事業</t>
  </si>
  <si>
    <t>買い物弱者の支援と位置付けた事業ではないが、市民が主体となって運行するバス事業に対して補助金の交付を行うことにより、バス運行の維持を図り、もって地域住民の利便性と福祉の向上に資することを目的とする。</t>
    <rPh sb="22" eb="24">
      <t>シミン</t>
    </rPh>
    <rPh sb="25" eb="27">
      <t>シュタイ</t>
    </rPh>
    <rPh sb="31" eb="33">
      <t>ウンコウ</t>
    </rPh>
    <rPh sb="37" eb="39">
      <t>ジギョウ</t>
    </rPh>
    <rPh sb="40" eb="41">
      <t>タイ</t>
    </rPh>
    <rPh sb="43" eb="46">
      <t>ホジョキン</t>
    </rPh>
    <rPh sb="47" eb="49">
      <t>コウフ</t>
    </rPh>
    <rPh sb="50" eb="51">
      <t>オコナ</t>
    </rPh>
    <phoneticPr fontId="1"/>
  </si>
  <si>
    <t>都市計画課　公共交通推進室
059-354-8095</t>
    <rPh sb="0" eb="2">
      <t>トシ</t>
    </rPh>
    <rPh sb="2" eb="4">
      <t>ケイカク</t>
    </rPh>
    <rPh sb="4" eb="5">
      <t>カ</t>
    </rPh>
    <rPh sb="6" eb="8">
      <t>コウキョウ</t>
    </rPh>
    <rPh sb="8" eb="10">
      <t>コウツウ</t>
    </rPh>
    <rPh sb="10" eb="12">
      <t>スイシン</t>
    </rPh>
    <rPh sb="12" eb="13">
      <t>シツ</t>
    </rPh>
    <phoneticPr fontId="1"/>
  </si>
  <si>
    <t>四日市市市民自主運行バス強化促進事業</t>
  </si>
  <si>
    <t>買い物弱者の支援と位置付けた事業ではないが、市民が主体となって運行するバスの強化促進事業に対し、補助金を交付することにより、利用促進活動の活性化を図り、地域住民の利便性と福祉の向上に資することを目的とする。</t>
  </si>
  <si>
    <t>三重県</t>
    <rPh sb="0" eb="3">
      <t>ミエケン</t>
    </rPh>
    <phoneticPr fontId="5"/>
  </si>
  <si>
    <t>四日市市</t>
    <rPh sb="0" eb="4">
      <t>ヨッカイチシ</t>
    </rPh>
    <phoneticPr fontId="5"/>
  </si>
  <si>
    <t>介護予防・日常生活支援総合事業　訪問型サービスB事業費</t>
    <rPh sb="0" eb="2">
      <t>カイゴ</t>
    </rPh>
    <rPh sb="2" eb="4">
      <t>ヨボウ</t>
    </rPh>
    <rPh sb="5" eb="15">
      <t>ニチジョウセイカツシエンソウゴウジギョウ</t>
    </rPh>
    <rPh sb="16" eb="18">
      <t>ホウモン</t>
    </rPh>
    <rPh sb="18" eb="19">
      <t>カタ</t>
    </rPh>
    <rPh sb="24" eb="26">
      <t>ジギョウ</t>
    </rPh>
    <rPh sb="26" eb="27">
      <t>ヒ</t>
    </rPh>
    <phoneticPr fontId="2"/>
  </si>
  <si>
    <t>NPO、住民ボランティアなどの団体が、支援が必要な地域の高齢者宅を訪問し、生活支援サービスを実施する事業を支援。
生活支援サービスの内容は、家事、ゴミ出し、草取りなどのほか、買物の代行・付き添いなども含まれる。
（国からの介護保険地域支援事業交付金対象）</t>
    <rPh sb="4" eb="6">
      <t>ジュウミン</t>
    </rPh>
    <rPh sb="15" eb="17">
      <t>ダンタイ</t>
    </rPh>
    <rPh sb="19" eb="21">
      <t>シエン</t>
    </rPh>
    <rPh sb="22" eb="24">
      <t>ヒツヨウ</t>
    </rPh>
    <rPh sb="25" eb="27">
      <t>チイキ</t>
    </rPh>
    <rPh sb="28" eb="31">
      <t>コウレイシャ</t>
    </rPh>
    <rPh sb="31" eb="32">
      <t>タク</t>
    </rPh>
    <rPh sb="33" eb="35">
      <t>ホウモン</t>
    </rPh>
    <rPh sb="46" eb="48">
      <t>ジッシ</t>
    </rPh>
    <rPh sb="50" eb="52">
      <t>ジギョウ</t>
    </rPh>
    <rPh sb="53" eb="55">
      <t>シエン</t>
    </rPh>
    <rPh sb="57" eb="59">
      <t>セイカツ</t>
    </rPh>
    <rPh sb="59" eb="61">
      <t>シエン</t>
    </rPh>
    <rPh sb="66" eb="68">
      <t>ナイヨウ</t>
    </rPh>
    <rPh sb="70" eb="72">
      <t>カジ</t>
    </rPh>
    <rPh sb="75" eb="76">
      <t>ダ</t>
    </rPh>
    <rPh sb="78" eb="80">
      <t>クサト</t>
    </rPh>
    <rPh sb="87" eb="88">
      <t>カ</t>
    </rPh>
    <rPh sb="88" eb="89">
      <t>モノ</t>
    </rPh>
    <rPh sb="90" eb="92">
      <t>ダイコウ</t>
    </rPh>
    <rPh sb="93" eb="94">
      <t>ツ</t>
    </rPh>
    <rPh sb="95" eb="96">
      <t>ソ</t>
    </rPh>
    <rPh sb="100" eb="101">
      <t>フク</t>
    </rPh>
    <rPh sb="107" eb="108">
      <t>クニ</t>
    </rPh>
    <rPh sb="111" eb="113">
      <t>カイゴ</t>
    </rPh>
    <rPh sb="113" eb="115">
      <t>ホケン</t>
    </rPh>
    <rPh sb="115" eb="117">
      <t>チイキ</t>
    </rPh>
    <rPh sb="117" eb="119">
      <t>シエン</t>
    </rPh>
    <rPh sb="119" eb="121">
      <t>ジギョウ</t>
    </rPh>
    <rPh sb="121" eb="124">
      <t>コウフキン</t>
    </rPh>
    <rPh sb="124" eb="126">
      <t>タイショウ</t>
    </rPh>
    <phoneticPr fontId="2"/>
  </si>
  <si>
    <t>NPO、住民ボランティアなどの地域の住民団体</t>
    <rPh sb="4" eb="6">
      <t>ジュウミン</t>
    </rPh>
    <rPh sb="15" eb="17">
      <t>チイキ</t>
    </rPh>
    <rPh sb="18" eb="20">
      <t>ジュウミン</t>
    </rPh>
    <rPh sb="20" eb="22">
      <t>ダンタイ</t>
    </rPh>
    <phoneticPr fontId="2"/>
  </si>
  <si>
    <t>高齢福祉課
059-354-8170</t>
    <rPh sb="0" eb="2">
      <t>コウレイ</t>
    </rPh>
    <rPh sb="2" eb="4">
      <t>フクシ</t>
    </rPh>
    <rPh sb="4" eb="5">
      <t>カ</t>
    </rPh>
    <phoneticPr fontId="1"/>
  </si>
  <si>
    <t>四日市市空き店舗等活用支援事業</t>
  </si>
  <si>
    <t>商店街および郊外住宅団地における空き店舗等を活用し、新たに出店しようとするものを支援することにより、空き店舗の解消によるにぎわいの創出並びに市内の買い物拠点の維持および再生を図る。</t>
  </si>
  <si>
    <t>https://www.city.yokkaichi.lg.jp/www/contents/1001000001356/index.html</t>
  </si>
  <si>
    <t>商業労政課　
商業・サービス産業振興係
059－354-8175</t>
    <rPh sb="0" eb="4">
      <t>ショウギョウロウセイ</t>
    </rPh>
    <rPh sb="14" eb="16">
      <t>サンギョウ</t>
    </rPh>
    <phoneticPr fontId="5"/>
  </si>
  <si>
    <t>定期市魅力発信事業補助金</t>
  </si>
  <si>
    <t>定期市魅力発信事業</t>
    <rPh sb="0" eb="3">
      <t>テイキイチ</t>
    </rPh>
    <rPh sb="3" eb="5">
      <t>ミリョク</t>
    </rPh>
    <rPh sb="5" eb="7">
      <t>ハッシン</t>
    </rPh>
    <rPh sb="7" eb="9">
      <t>ジギョウ</t>
    </rPh>
    <phoneticPr fontId="1"/>
  </si>
  <si>
    <t>定期市やその運営を目的として組織された団体が実施する定期市の魅力向上に向けた取り組みに対する経費の一部を補助するとともに、定期市をＰＲすることによって、地域の買い物拠点である市内定期市の維持・再生並びに活性化を図る。</t>
  </si>
  <si>
    <t>https://www.city.yokkaichi.lg.jp/www/contents/1001000001381/index.html</t>
  </si>
  <si>
    <t>桑名市</t>
    <rPh sb="0" eb="3">
      <t>クワナシ</t>
    </rPh>
    <phoneticPr fontId="1"/>
  </si>
  <si>
    <t>民間交通路線が不足する交通不便地域において、市民の日常生活の移動手段を確保するため、定時定路線で運行するコミュニティバスを運行する</t>
    <rPh sb="0" eb="2">
      <t>ミンカン</t>
    </rPh>
    <rPh sb="2" eb="4">
      <t>コウツウ</t>
    </rPh>
    <rPh sb="4" eb="6">
      <t>ロセン</t>
    </rPh>
    <rPh sb="7" eb="9">
      <t>フソク</t>
    </rPh>
    <rPh sb="11" eb="15">
      <t>コウツウフベン</t>
    </rPh>
    <rPh sb="15" eb="17">
      <t>チイキ</t>
    </rPh>
    <rPh sb="22" eb="24">
      <t>シミン</t>
    </rPh>
    <rPh sb="25" eb="29">
      <t>ニチジョウセイカツ</t>
    </rPh>
    <rPh sb="30" eb="34">
      <t>イドウシュダン</t>
    </rPh>
    <rPh sb="35" eb="37">
      <t>カクホ</t>
    </rPh>
    <rPh sb="42" eb="47">
      <t>テイジテイロセン</t>
    </rPh>
    <rPh sb="48" eb="50">
      <t>ウンコウ</t>
    </rPh>
    <rPh sb="61" eb="63">
      <t>ウンコウ</t>
    </rPh>
    <phoneticPr fontId="1"/>
  </si>
  <si>
    <t>https://www.city.kuwana.lg.jp/maas/kurashi/koutsuu/24-57172-225-351.html</t>
  </si>
  <si>
    <t>市長公室政策創造課MaaS推進室
0594-24-1425</t>
    <rPh sb="0" eb="4">
      <t>シチョウコウシツ</t>
    </rPh>
    <rPh sb="4" eb="16">
      <t>セイサクソウゾウカマーススイシンシツ</t>
    </rPh>
    <phoneticPr fontId="1"/>
  </si>
  <si>
    <t>ＡＩ活用型オンデマンドバス運行事業</t>
    <rPh sb="2" eb="5">
      <t>カツヨウガタ</t>
    </rPh>
    <rPh sb="13" eb="17">
      <t>ウンコウジギョウ</t>
    </rPh>
    <phoneticPr fontId="1"/>
  </si>
  <si>
    <t>民間交通路線が不足する交通不便地域のうち、定時定路線型よりデマンド型の運行が望ましいと思われる地域において、AIによる配車、ルート検索等の機能を備えたＡＩ活用型オンデマンドバスを運行する</t>
    <rPh sb="0" eb="6">
      <t>ミンカンコウツウロセン</t>
    </rPh>
    <rPh sb="7" eb="9">
      <t>フソク</t>
    </rPh>
    <rPh sb="26" eb="27">
      <t>ガタ</t>
    </rPh>
    <rPh sb="33" eb="34">
      <t>ガタ</t>
    </rPh>
    <rPh sb="35" eb="37">
      <t>ウンコウ</t>
    </rPh>
    <rPh sb="38" eb="39">
      <t>ノゾ</t>
    </rPh>
    <rPh sb="43" eb="44">
      <t>オモ</t>
    </rPh>
    <rPh sb="47" eb="49">
      <t>チイキ</t>
    </rPh>
    <rPh sb="59" eb="61">
      <t>ハイシャ</t>
    </rPh>
    <rPh sb="65" eb="67">
      <t>ケンサク</t>
    </rPh>
    <rPh sb="67" eb="68">
      <t>トウ</t>
    </rPh>
    <rPh sb="69" eb="71">
      <t>キノウ</t>
    </rPh>
    <rPh sb="72" eb="73">
      <t>ソナ</t>
    </rPh>
    <rPh sb="77" eb="80">
      <t>カツヨウガタ</t>
    </rPh>
    <phoneticPr fontId="1"/>
  </si>
  <si>
    <t>https://www.city.kuwana.lg.jp/maas/kurashi/koutsuu/20231226-1.html</t>
  </si>
  <si>
    <t>買物弱者の支援と位置付けた事業ではないが、運転免許証を自主返納をした高齢者に対し、運転経歴証明書の交付に係る手数料の助成並びに桑名市コミュニティバスの回数券もしくは交通系ICカードを交付する。</t>
  </si>
  <si>
    <t>https://www.city.kuwana.lg.jp/kikikanri/anzen/bouhan/menkyosoujisyuhennou.html</t>
  </si>
  <si>
    <t>市長直轄組織危機管理室
0594-24-1337</t>
    <rPh sb="0" eb="4">
      <t>シチョウチョッカツ</t>
    </rPh>
    <rPh sb="4" eb="6">
      <t>ソシキ</t>
    </rPh>
    <phoneticPr fontId="1"/>
  </si>
  <si>
    <t>鈴鹿市</t>
    <rPh sb="0" eb="3">
      <t>スズカシ</t>
    </rPh>
    <phoneticPr fontId="1"/>
  </si>
  <si>
    <t>暮らしまかせて支援事業</t>
    <rPh sb="0" eb="1">
      <t>ク</t>
    </rPh>
    <rPh sb="7" eb="11">
      <t>シエンジギョウ</t>
    </rPh>
    <phoneticPr fontId="1"/>
  </si>
  <si>
    <t>買物弱者の支援と位置付けた事業ではないが、地域づくり協議会が高齢者の支え合い事業を実施する中で、買い物の付き添い支援を実施している地区もある。（市から地域づくり協議会への補助）</t>
  </si>
  <si>
    <t>地域づくり協議会</t>
  </si>
  <si>
    <t>https://www.suzuka-shakyo.or.jp/life_support/activity.php</t>
  </si>
  <si>
    <t>健康福祉部長寿社会課地域包括ケアシステム推進室（059-382-9886）</t>
  </si>
  <si>
    <t>三重県</t>
  </si>
  <si>
    <t>名張市</t>
  </si>
  <si>
    <t>地域支え合い事業
（有償ボランティア）</t>
  </si>
  <si>
    <t>地域づくり組織が実施する地域支え合い事業で、障害者、高齢者等の要援護者が抱える公的サービスの対象とならない日常生活の困り事について、有償のボランティアにより支援するとともに、必要に応じ安否の確認を行う事業。1回500円程度で実施。</t>
  </si>
  <si>
    <t>地域づくり組織</t>
    <rPh sb="0" eb="2">
      <t>チイキ</t>
    </rPh>
    <rPh sb="5" eb="7">
      <t>ソシキ</t>
    </rPh>
    <phoneticPr fontId="1"/>
  </si>
  <si>
    <t>福祉子ども部　医療福祉総務室
（0595）63-7579</t>
  </si>
  <si>
    <t>亀山市</t>
    <rPh sb="0" eb="3">
      <t>カメヤマシ</t>
    </rPh>
    <phoneticPr fontId="1"/>
  </si>
  <si>
    <t>乗合タクシー制度</t>
    <rPh sb="0" eb="2">
      <t>ノリアイ</t>
    </rPh>
    <rPh sb="6" eb="8">
      <t>セイド</t>
    </rPh>
    <phoneticPr fontId="1"/>
  </si>
  <si>
    <t>買物弱者の支援として位置付けた事業ではないが、高齢者や運転免許証を返納した人、心身的な理由により車の運転ができない人の通院や買物など日常生活における交通手段として、乗合タクシーを運行させ、事業者に委託している。</t>
  </si>
  <si>
    <t>https://www.city.kameyama.mie.jp/docs/2020062900023/</t>
  </si>
  <si>
    <t>政策部政策推進課
交通政策グループ
0595-84-5066</t>
  </si>
  <si>
    <t>タクシー料金助成事業</t>
    <rPh sb="4" eb="6">
      <t>リョウキン</t>
    </rPh>
    <rPh sb="6" eb="8">
      <t>ジョセイ</t>
    </rPh>
    <rPh sb="8" eb="10">
      <t>ジギョウ</t>
    </rPh>
    <phoneticPr fontId="3"/>
  </si>
  <si>
    <t>乗合タクシーに乗車するのが困難な７５歳以上の高齢者に対し、タクシー料金の一部を助成し、通院や買い物等の支援を行っている。</t>
  </si>
  <si>
    <t>https://www.city.kameyama.mie.jp/docs/2016033100202/taxi.html</t>
  </si>
  <si>
    <t>健康福祉部 地域福祉課 高齢者支援グループ
TEL 0595-84-3312</t>
    <rPh sb="0" eb="21">
      <t>ケンコウ</t>
    </rPh>
    <phoneticPr fontId="1"/>
  </si>
  <si>
    <t>空き店舗等活用支援事業</t>
    <rPh sb="0" eb="1">
      <t>ア</t>
    </rPh>
    <rPh sb="2" eb="11">
      <t>テンポトウカツヨウシエンジギョウ</t>
    </rPh>
    <phoneticPr fontId="1"/>
  </si>
  <si>
    <t>買物弱者の支援と位置付けた事業ではないが、市内の空き店舗を活用して新たに事業を始めようとする者に対し、空き店舗の改修費用などの一部を補助することにより、新たな事業者の呼び込みとともに市内の賑わい創出を図っている。</t>
  </si>
  <si>
    <t>https://www.city.kameyama.mie.jp/docs/2018050200033/</t>
  </si>
  <si>
    <t>産業環境部商工観光課
商工業振興グループ
0595-84-5049</t>
    <rPh sb="0" eb="5">
      <t>サンギョウカンキョウブ</t>
    </rPh>
    <rPh sb="5" eb="10">
      <t>ショウコウカンコウカ</t>
    </rPh>
    <rPh sb="11" eb="16">
      <t>ショウコウギョウシンコウ</t>
    </rPh>
    <phoneticPr fontId="1"/>
  </si>
  <si>
    <t>鳥羽市</t>
    <rPh sb="0" eb="3">
      <t>トバシ</t>
    </rPh>
    <phoneticPr fontId="1"/>
  </si>
  <si>
    <t>高齢者外出支援者運転業務</t>
    <rPh sb="0" eb="3">
      <t>コウレイシャ</t>
    </rPh>
    <rPh sb="3" eb="5">
      <t>ガイシュツ</t>
    </rPh>
    <rPh sb="5" eb="8">
      <t>シエンシャ</t>
    </rPh>
    <rPh sb="8" eb="10">
      <t>ウンテン</t>
    </rPh>
    <rPh sb="10" eb="12">
      <t>ギョウム</t>
    </rPh>
    <phoneticPr fontId="1"/>
  </si>
  <si>
    <t>高齢者の外出支援</t>
    <rPh sb="0" eb="3">
      <t>コウレイシャ</t>
    </rPh>
    <rPh sb="4" eb="6">
      <t>ガイシュツ</t>
    </rPh>
    <rPh sb="6" eb="8">
      <t>シエン</t>
    </rPh>
    <phoneticPr fontId="1"/>
  </si>
  <si>
    <t>公共交通機関から離れた地区において、福祉車両を運行し、65歳以上高齢者等の生活支援や介護予防を図る。</t>
    <rPh sb="0" eb="2">
      <t>コウキョウ</t>
    </rPh>
    <rPh sb="2" eb="4">
      <t>コウツウ</t>
    </rPh>
    <rPh sb="4" eb="6">
      <t>キカン</t>
    </rPh>
    <rPh sb="8" eb="9">
      <t>ハナ</t>
    </rPh>
    <rPh sb="11" eb="13">
      <t>チク</t>
    </rPh>
    <rPh sb="18" eb="20">
      <t>フクシ</t>
    </rPh>
    <rPh sb="20" eb="22">
      <t>シャリョウ</t>
    </rPh>
    <rPh sb="23" eb="25">
      <t>ウンコウ</t>
    </rPh>
    <rPh sb="29" eb="30">
      <t>サイ</t>
    </rPh>
    <rPh sb="30" eb="32">
      <t>イジョウ</t>
    </rPh>
    <rPh sb="32" eb="35">
      <t>コウレイシャ</t>
    </rPh>
    <rPh sb="35" eb="36">
      <t>トウ</t>
    </rPh>
    <rPh sb="37" eb="39">
      <t>セイカツ</t>
    </rPh>
    <rPh sb="39" eb="41">
      <t>シエン</t>
    </rPh>
    <rPh sb="42" eb="44">
      <t>カイゴ</t>
    </rPh>
    <rPh sb="44" eb="46">
      <t>ヨボウ</t>
    </rPh>
    <rPh sb="47" eb="48">
      <t>ハカ</t>
    </rPh>
    <phoneticPr fontId="1"/>
  </si>
  <si>
    <t>健康福祉課　長寿介護係
0599-25-1186</t>
    <rPh sb="0" eb="2">
      <t>ケンコウ</t>
    </rPh>
    <rPh sb="2" eb="5">
      <t>フクシカ</t>
    </rPh>
    <rPh sb="6" eb="8">
      <t>チョウジュ</t>
    </rPh>
    <rPh sb="8" eb="10">
      <t>カイゴ</t>
    </rPh>
    <rPh sb="10" eb="11">
      <t>カカリ</t>
    </rPh>
    <phoneticPr fontId="1"/>
  </si>
  <si>
    <t>移動販売車業務</t>
    <rPh sb="0" eb="2">
      <t>イドウ</t>
    </rPh>
    <rPh sb="2" eb="4">
      <t>ハンバイ</t>
    </rPh>
    <rPh sb="4" eb="5">
      <t>シャ</t>
    </rPh>
    <rPh sb="5" eb="7">
      <t>ギョウム</t>
    </rPh>
    <phoneticPr fontId="1"/>
  </si>
  <si>
    <t>市内大型スーパーと協力し、近隣に商店がない地域を中心に移動販売車を運行している。</t>
    <rPh sb="0" eb="2">
      <t>シナイ</t>
    </rPh>
    <rPh sb="2" eb="4">
      <t>オオガタ</t>
    </rPh>
    <rPh sb="9" eb="11">
      <t>キョウリョク</t>
    </rPh>
    <rPh sb="13" eb="15">
      <t>キンリン</t>
    </rPh>
    <rPh sb="16" eb="18">
      <t>ショウテン</t>
    </rPh>
    <rPh sb="21" eb="23">
      <t>チイキ</t>
    </rPh>
    <rPh sb="24" eb="26">
      <t>チュウシン</t>
    </rPh>
    <rPh sb="27" eb="29">
      <t>イドウ</t>
    </rPh>
    <rPh sb="29" eb="32">
      <t>ハンバイシャ</t>
    </rPh>
    <rPh sb="33" eb="35">
      <t>ウンコウ</t>
    </rPh>
    <phoneticPr fontId="1"/>
  </si>
  <si>
    <t>集落支援員活動費</t>
    <rPh sb="0" eb="2">
      <t>シュウラク</t>
    </rPh>
    <rPh sb="2" eb="5">
      <t>シエンイン</t>
    </rPh>
    <rPh sb="5" eb="7">
      <t>カツドウ</t>
    </rPh>
    <rPh sb="7" eb="8">
      <t>ヒ</t>
    </rPh>
    <phoneticPr fontId="1"/>
  </si>
  <si>
    <t>高齢者の買い物支援</t>
    <rPh sb="0" eb="3">
      <t>コウレイシャ</t>
    </rPh>
    <rPh sb="4" eb="5">
      <t>カ</t>
    </rPh>
    <rPh sb="6" eb="7">
      <t>モノ</t>
    </rPh>
    <rPh sb="7" eb="9">
      <t>シエン</t>
    </rPh>
    <phoneticPr fontId="1"/>
  </si>
  <si>
    <t>集落支援員を中心として地域の協力者とともに高齢者の買い物代行支援を行っている。</t>
    <rPh sb="0" eb="2">
      <t>シュウラク</t>
    </rPh>
    <rPh sb="2" eb="5">
      <t>シエンイン</t>
    </rPh>
    <rPh sb="6" eb="8">
      <t>チュウシン</t>
    </rPh>
    <rPh sb="11" eb="13">
      <t>チイキ</t>
    </rPh>
    <rPh sb="14" eb="17">
      <t>キョウリョクシャ</t>
    </rPh>
    <rPh sb="21" eb="24">
      <t>コウレイシャ</t>
    </rPh>
    <rPh sb="25" eb="26">
      <t>カ</t>
    </rPh>
    <rPh sb="27" eb="28">
      <t>モノ</t>
    </rPh>
    <rPh sb="28" eb="30">
      <t>ダイコウ</t>
    </rPh>
    <rPh sb="30" eb="32">
      <t>シエン</t>
    </rPh>
    <rPh sb="33" eb="34">
      <t>オコナ</t>
    </rPh>
    <phoneticPr fontId="1"/>
  </si>
  <si>
    <t>集落支援員</t>
    <rPh sb="0" eb="2">
      <t>シュウラク</t>
    </rPh>
    <rPh sb="2" eb="4">
      <t>シエン</t>
    </rPh>
    <rPh sb="4" eb="5">
      <t>イン</t>
    </rPh>
    <phoneticPr fontId="1"/>
  </si>
  <si>
    <t>三重県</t>
    <rPh sb="0" eb="3">
      <t>ミエケン</t>
    </rPh>
    <phoneticPr fontId="3"/>
  </si>
  <si>
    <t>熊野市</t>
    <rPh sb="0" eb="3">
      <t>クマノシ</t>
    </rPh>
    <phoneticPr fontId="3"/>
  </si>
  <si>
    <t>熊野市乗合タクシー</t>
    <rPh sb="0" eb="3">
      <t>クマノシ</t>
    </rPh>
    <rPh sb="3" eb="5">
      <t>ノリアイ</t>
    </rPh>
    <phoneticPr fontId="3"/>
  </si>
  <si>
    <t>高齢化が進みバス停までの移動も困難となってきた地域の交通手段として①自宅から目的地②目的地から目的地③目的地から自宅への送迎が行えるデマンド交通の運行を交通事業者に委託している。市内４エリアで運航を行い、各エリアごとに商業施設も目的地に設定されており、自宅から商業施設まで移動することが可能となっている。</t>
  </si>
  <si>
    <t>https://www.city.kumano.lg.jp/life/?category=75</t>
  </si>
  <si>
    <t>市長公室企画係
0597-89-4111（内線313）</t>
  </si>
  <si>
    <t>三重県</t>
    <rPh sb="0" eb="3">
      <t>ミエケン</t>
    </rPh>
    <phoneticPr fontId="14"/>
  </si>
  <si>
    <t>いなべ市</t>
    <rPh sb="3" eb="4">
      <t>シ</t>
    </rPh>
    <phoneticPr fontId="14"/>
  </si>
  <si>
    <t>福祉バス運行事業</t>
    <rPh sb="0" eb="2">
      <t>フクシ</t>
    </rPh>
    <rPh sb="4" eb="6">
      <t>ウンコウ</t>
    </rPh>
    <rPh sb="6" eb="8">
      <t>ジギョウ</t>
    </rPh>
    <phoneticPr fontId="14"/>
  </si>
  <si>
    <t>公共交通機関が少ないいなべ市において、福祉バスを運行することで、車等を持っていない住民へ移動手段を提供している。市内を13ルートに分け、北勢ルート5路線・藤原ルート3路線は公益財団法人三重県シルバー人材センター連合会へ、員弁ルート2路線・大安ルート3路線は民間事業者へ運転業務を委託している。</t>
    <rPh sb="0" eb="2">
      <t>コウキョウ</t>
    </rPh>
    <rPh sb="2" eb="4">
      <t>コウツウ</t>
    </rPh>
    <rPh sb="4" eb="6">
      <t>キカン</t>
    </rPh>
    <rPh sb="7" eb="8">
      <t>スク</t>
    </rPh>
    <rPh sb="13" eb="14">
      <t>シ</t>
    </rPh>
    <rPh sb="19" eb="21">
      <t>フクシ</t>
    </rPh>
    <rPh sb="24" eb="26">
      <t>ウンコウ</t>
    </rPh>
    <rPh sb="32" eb="33">
      <t>クルマ</t>
    </rPh>
    <rPh sb="33" eb="34">
      <t>トウ</t>
    </rPh>
    <rPh sb="35" eb="36">
      <t>モ</t>
    </rPh>
    <rPh sb="41" eb="43">
      <t>ジュウミン</t>
    </rPh>
    <rPh sb="44" eb="46">
      <t>イドウ</t>
    </rPh>
    <rPh sb="46" eb="48">
      <t>シュダン</t>
    </rPh>
    <rPh sb="49" eb="51">
      <t>テイキョウ</t>
    </rPh>
    <rPh sb="56" eb="58">
      <t>シナイ</t>
    </rPh>
    <rPh sb="65" eb="66">
      <t>ワ</t>
    </rPh>
    <rPh sb="68" eb="70">
      <t>ホクセイ</t>
    </rPh>
    <rPh sb="74" eb="76">
      <t>ロセン</t>
    </rPh>
    <rPh sb="77" eb="79">
      <t>フジワラ</t>
    </rPh>
    <rPh sb="83" eb="85">
      <t>ロセン</t>
    </rPh>
    <rPh sb="86" eb="88">
      <t>コウエキ</t>
    </rPh>
    <rPh sb="88" eb="90">
      <t>ザイダン</t>
    </rPh>
    <rPh sb="90" eb="92">
      <t>ホウジン</t>
    </rPh>
    <rPh sb="92" eb="95">
      <t>ミエケン</t>
    </rPh>
    <rPh sb="99" eb="101">
      <t>ジンザイ</t>
    </rPh>
    <rPh sb="105" eb="107">
      <t>レンゴウ</t>
    </rPh>
    <rPh sb="107" eb="108">
      <t>カイ</t>
    </rPh>
    <rPh sb="110" eb="112">
      <t>イナベ</t>
    </rPh>
    <rPh sb="116" eb="118">
      <t>ロセン</t>
    </rPh>
    <rPh sb="119" eb="121">
      <t>ダイアン</t>
    </rPh>
    <rPh sb="125" eb="127">
      <t>ロセン</t>
    </rPh>
    <rPh sb="128" eb="130">
      <t>ミンカン</t>
    </rPh>
    <rPh sb="130" eb="133">
      <t>ジギョウシャ</t>
    </rPh>
    <rPh sb="134" eb="136">
      <t>ウンテン</t>
    </rPh>
    <rPh sb="136" eb="138">
      <t>ギョウム</t>
    </rPh>
    <rPh sb="139" eb="141">
      <t>イタク</t>
    </rPh>
    <phoneticPr fontId="14"/>
  </si>
  <si>
    <t>事業者,_x000D_
シルバー人材センター,</t>
  </si>
  <si>
    <t>https://www.city.inabe.mie.jp/kurashi/kotsu/kotsu/1000821.html</t>
  </si>
  <si>
    <t>都市整備部 交通政策課　0594-86-7808</t>
    <rPh sb="0" eb="2">
      <t>トシ</t>
    </rPh>
    <rPh sb="2" eb="4">
      <t>セイビ</t>
    </rPh>
    <rPh sb="4" eb="5">
      <t>ブ</t>
    </rPh>
    <rPh sb="6" eb="8">
      <t>コウツウ</t>
    </rPh>
    <rPh sb="8" eb="11">
      <t>セイサクカ</t>
    </rPh>
    <phoneticPr fontId="14"/>
  </si>
  <si>
    <t>障害者タクシー料金助成事業</t>
    <rPh sb="0" eb="2">
      <t>ショウガイ</t>
    </rPh>
    <rPh sb="2" eb="3">
      <t>シャ</t>
    </rPh>
    <rPh sb="7" eb="9">
      <t>リョウキン</t>
    </rPh>
    <rPh sb="9" eb="11">
      <t>ジョセイ</t>
    </rPh>
    <rPh sb="11" eb="13">
      <t>ジギョウ</t>
    </rPh>
    <phoneticPr fontId="14"/>
  </si>
  <si>
    <t>障がいのある方が、社会参加や買物又は通院等のためにタクシーを利用する際、タクシー乗車券により料金の一部を助成する。650円+迎車料150円券×24枚／1年、1乗車につき2枚まで利用可。（対象者：身体障害者手帳1・2級、療育手帳最重度・重度、精神手帳1級。）</t>
    <rPh sb="0" eb="1">
      <t>ショウ</t>
    </rPh>
    <rPh sb="6" eb="7">
      <t>カタ</t>
    </rPh>
    <rPh sb="9" eb="11">
      <t>シャカイ</t>
    </rPh>
    <rPh sb="11" eb="13">
      <t>サンカ</t>
    </rPh>
    <rPh sb="14" eb="16">
      <t>カイモノ</t>
    </rPh>
    <rPh sb="16" eb="17">
      <t>マタ</t>
    </rPh>
    <rPh sb="18" eb="20">
      <t>ツウイン</t>
    </rPh>
    <rPh sb="20" eb="21">
      <t>トウ</t>
    </rPh>
    <rPh sb="30" eb="32">
      <t>リヨウ</t>
    </rPh>
    <rPh sb="34" eb="35">
      <t>サイ</t>
    </rPh>
    <rPh sb="40" eb="43">
      <t>ジョウシャケン</t>
    </rPh>
    <rPh sb="46" eb="48">
      <t>リョウキン</t>
    </rPh>
    <rPh sb="49" eb="51">
      <t>イチブ</t>
    </rPh>
    <rPh sb="52" eb="54">
      <t>ジョセイ</t>
    </rPh>
    <rPh sb="60" eb="61">
      <t>エン</t>
    </rPh>
    <rPh sb="62" eb="64">
      <t>ゲイシャ</t>
    </rPh>
    <rPh sb="64" eb="65">
      <t>リョウ</t>
    </rPh>
    <rPh sb="68" eb="70">
      <t>エンケン</t>
    </rPh>
    <rPh sb="73" eb="74">
      <t>マイ</t>
    </rPh>
    <rPh sb="76" eb="77">
      <t>ネン</t>
    </rPh>
    <rPh sb="79" eb="81">
      <t>ジョウシャ</t>
    </rPh>
    <rPh sb="85" eb="86">
      <t>マイ</t>
    </rPh>
    <rPh sb="88" eb="90">
      <t>リヨウ</t>
    </rPh>
    <rPh sb="90" eb="91">
      <t>カ</t>
    </rPh>
    <rPh sb="93" eb="96">
      <t>タイショウシャ</t>
    </rPh>
    <rPh sb="97" eb="99">
      <t>シンタイ</t>
    </rPh>
    <rPh sb="99" eb="102">
      <t>ショウガイシャ</t>
    </rPh>
    <rPh sb="102" eb="104">
      <t>テチョウ</t>
    </rPh>
    <rPh sb="107" eb="108">
      <t>キュウ</t>
    </rPh>
    <rPh sb="109" eb="111">
      <t>リョウイク</t>
    </rPh>
    <rPh sb="111" eb="113">
      <t>テチョウ</t>
    </rPh>
    <rPh sb="113" eb="114">
      <t>サイ</t>
    </rPh>
    <rPh sb="114" eb="116">
      <t>ジュウド</t>
    </rPh>
    <rPh sb="117" eb="119">
      <t>ジュウド</t>
    </rPh>
    <rPh sb="120" eb="122">
      <t>セイシン</t>
    </rPh>
    <rPh sb="122" eb="124">
      <t>テチョウ</t>
    </rPh>
    <rPh sb="125" eb="126">
      <t>キュウ</t>
    </rPh>
    <phoneticPr fontId="14"/>
  </si>
  <si>
    <t>https://www.city.inabe.mie.jp/kenko/shogai/waribiki/1001589.html</t>
  </si>
  <si>
    <t>福祉部 障がい福祉課　0594-86-7816</t>
    <rPh sb="0" eb="2">
      <t>フクシ</t>
    </rPh>
    <rPh sb="2" eb="3">
      <t>ブ</t>
    </rPh>
    <rPh sb="4" eb="5">
      <t>ショウ</t>
    </rPh>
    <rPh sb="7" eb="10">
      <t>フクシカ</t>
    </rPh>
    <phoneticPr fontId="14"/>
  </si>
  <si>
    <t>志摩市</t>
    <rPh sb="0" eb="3">
      <t>シマシ</t>
    </rPh>
    <phoneticPr fontId="1"/>
  </si>
  <si>
    <t>買い物利便性向上事業補助金</t>
  </si>
  <si>
    <t>市内における高齢者を中心とした「買い物困難者」の買い物の利便性を向上させる事業を幅広く補助する。
【補助対象となる主な事業】
商店設置事業、出張販売事業、買い物送迎事業、宅配事業</t>
  </si>
  <si>
    <t>市内事業者、団体等</t>
  </si>
  <si>
    <t>https://www.city.shima.mie.jp/kakuka/sangyoshinkobu/shoko/chushokigyoshien/1646707749002.html</t>
  </si>
  <si>
    <t>観光経済部　経済課
(0599-44-0010)</t>
    <rPh sb="0" eb="2">
      <t>カンコウ</t>
    </rPh>
    <rPh sb="2" eb="4">
      <t>ケイザイ</t>
    </rPh>
    <rPh sb="6" eb="8">
      <t>ケイザイ</t>
    </rPh>
    <phoneticPr fontId="1"/>
  </si>
  <si>
    <t>コミュニティバス運行事業（磯部地域予約運行型バス運行業務委託）</t>
  </si>
  <si>
    <t>鉄道、バス等公共交通機関の駅又は停留所までの距離が遠い地域、いわゆる交通空白地域における地域住民の交通手段を確保するため、利用者の要求に応じて運行する予約運行型バスの運行を行う。</t>
  </si>
  <si>
    <t>https://www.city.shima.mie.jp/kakuka/seisakusuishin/sogoseisakuka/kokyokotu/1454319857018.html</t>
  </si>
  <si>
    <t>政策推進部 総合政策課
(0599-44-0205)</t>
  </si>
  <si>
    <t>コミュニティバス運行事業（デマンド交通実証運行）</t>
  </si>
  <si>
    <t>既存公共交通の駅や停留所、商業施設や医療機関への移動を可能とし、公共交通空白を解消するため、地域特性に応じた新たな公共交通としてAIデマンド交通の実証運行を行う。</t>
  </si>
  <si>
    <t>https://www.city.shima.mie.jp/kakuka/seisakusuishin/sogoseisakuka/kokyokotu/oshirase/5936.html</t>
  </si>
  <si>
    <t>地域住民</t>
  </si>
  <si>
    <t>菰野町</t>
  </si>
  <si>
    <t>コミュニティバス、のりあいタクシー運行業務</t>
  </si>
  <si>
    <t>町内の移動支援策として、町がコミュニティバスとオンデマンド交通（のりあいタクシー）を運行している。スーパーに近いバス停の名称をスーパーの名前に変更し、バスの利用を促している。また、オンデマンド交通の乗降場所として、町内スーパーを定めて買い物利用を促している。さらには、菰野町MaaS「おでかけこもの」を使った経路検索やオンデマンド交通の予約ができるなど、利便性向上を図っている。</t>
  </si>
  <si>
    <t>三重交通㈱、㈲尾高</t>
  </si>
  <si>
    <t>http://www2.town.komono.mie.jp/www/contents/1001000000029/index.html</t>
  </si>
  <si>
    <t>総務課安全安心対策室
059-391-1102</t>
  </si>
  <si>
    <t>多気町</t>
    <rPh sb="0" eb="3">
      <t>タキチョウ</t>
    </rPh>
    <phoneticPr fontId="1"/>
  </si>
  <si>
    <t>大台町</t>
  </si>
  <si>
    <t>高齢者等外出支援助成事業</t>
  </si>
  <si>
    <t>タクシー助成券の支給</t>
    <rPh sb="4" eb="6">
      <t>ジョセイ</t>
    </rPh>
    <rPh sb="6" eb="7">
      <t>ケン</t>
    </rPh>
    <rPh sb="8" eb="10">
      <t>シキュウ</t>
    </rPh>
    <phoneticPr fontId="1"/>
  </si>
  <si>
    <t>https://www.odaitown.jp/kenko_fukushi/koreishafukushi_kaigo/3/1414.html</t>
  </si>
  <si>
    <t>https://www.odaitown.jp/soshiki/yakuba/8/4/7_2/2292.html</t>
  </si>
  <si>
    <t>生活環境課
0598-82-3787</t>
    <rPh sb="0" eb="2">
      <t>セイカツ</t>
    </rPh>
    <rPh sb="2" eb="5">
      <t>カンキョウカ</t>
    </rPh>
    <phoneticPr fontId="1"/>
  </si>
  <si>
    <t>大紀町</t>
    <rPh sb="0" eb="3">
      <t>タイキチョウ</t>
    </rPh>
    <phoneticPr fontId="1"/>
  </si>
  <si>
    <t>Cバス運行事業</t>
    <rPh sb="3" eb="5">
      <t>ウンコウ</t>
    </rPh>
    <rPh sb="5" eb="7">
      <t>ジギョウ</t>
    </rPh>
    <phoneticPr fontId="1"/>
  </si>
  <si>
    <t>高齢者・障がい者・通院患者・高校生等の交通弱者に対し、各地域に応じて医療や駅、公共施設等への移動を支援</t>
    <rPh sb="0" eb="3">
      <t>コウレイシャ</t>
    </rPh>
    <rPh sb="4" eb="5">
      <t>ショウ</t>
    </rPh>
    <rPh sb="7" eb="8">
      <t>シャ</t>
    </rPh>
    <rPh sb="9" eb="13">
      <t>ツウインカンジャ</t>
    </rPh>
    <rPh sb="14" eb="17">
      <t>コウコウセイ</t>
    </rPh>
    <rPh sb="17" eb="18">
      <t>トウ</t>
    </rPh>
    <rPh sb="19" eb="23">
      <t>コウツウジャクシャ</t>
    </rPh>
    <rPh sb="24" eb="25">
      <t>タイ</t>
    </rPh>
    <rPh sb="27" eb="30">
      <t>カクチイキ</t>
    </rPh>
    <rPh sb="31" eb="32">
      <t>オウ</t>
    </rPh>
    <rPh sb="34" eb="36">
      <t>イリョウ</t>
    </rPh>
    <rPh sb="37" eb="38">
      <t>エキ</t>
    </rPh>
    <rPh sb="39" eb="43">
      <t>コウキョウシセツ</t>
    </rPh>
    <rPh sb="43" eb="44">
      <t>トウ</t>
    </rPh>
    <rPh sb="46" eb="48">
      <t>イドウ</t>
    </rPh>
    <rPh sb="49" eb="51">
      <t>シエン</t>
    </rPh>
    <phoneticPr fontId="1"/>
  </si>
  <si>
    <t>https://www.town.taiki.mie.jp/soshiki/kenko_fukushi/gyomu/doro_kotsu/kokyokotsu/332.html</t>
  </si>
  <si>
    <t>健康福祉課
0598-86-2212</t>
    <rPh sb="0" eb="5">
      <t>ケンコウフクシカ</t>
    </rPh>
    <phoneticPr fontId="1"/>
  </si>
  <si>
    <t>Cタク助成事業</t>
    <rPh sb="3" eb="5">
      <t>ジョセイ</t>
    </rPh>
    <rPh sb="5" eb="7">
      <t>ジギョウ</t>
    </rPh>
    <phoneticPr fontId="1"/>
  </si>
  <si>
    <t>タクシー利用料金に対する助成</t>
    <rPh sb="4" eb="8">
      <t>リヨウリョウキン</t>
    </rPh>
    <rPh sb="9" eb="10">
      <t>タイ</t>
    </rPh>
    <rPh sb="12" eb="14">
      <t>ジョセイ</t>
    </rPh>
    <phoneticPr fontId="1"/>
  </si>
  <si>
    <t>町内または町内を起点か終点としたタクシー利用料金に対し助成</t>
    <rPh sb="0" eb="2">
      <t>チョウナイ</t>
    </rPh>
    <rPh sb="5" eb="7">
      <t>チョウナイ</t>
    </rPh>
    <rPh sb="8" eb="10">
      <t>キテン</t>
    </rPh>
    <rPh sb="11" eb="13">
      <t>シュウテン</t>
    </rPh>
    <rPh sb="20" eb="24">
      <t>リヨウリョウキン</t>
    </rPh>
    <rPh sb="25" eb="26">
      <t>タイ</t>
    </rPh>
    <rPh sb="27" eb="29">
      <t>ジョセイ</t>
    </rPh>
    <phoneticPr fontId="1"/>
  </si>
  <si>
    <t>https://www.town.taiki.mie.jp/soshiki/somukikaku/gyomu/doro_kotsu/kokyokotsu/313.html</t>
  </si>
  <si>
    <t>総務企画課
0598-86-2212</t>
    <rPh sb="0" eb="5">
      <t>ソウムキカクカ</t>
    </rPh>
    <phoneticPr fontId="1"/>
  </si>
  <si>
    <t>Cチャリ補助事業</t>
    <rPh sb="4" eb="6">
      <t>ホジョ</t>
    </rPh>
    <rPh sb="6" eb="8">
      <t>ジギョウ</t>
    </rPh>
    <phoneticPr fontId="1"/>
  </si>
  <si>
    <t>電動アシスト自転車購入に対する支援</t>
    <rPh sb="0" eb="2">
      <t>デンドウ</t>
    </rPh>
    <rPh sb="6" eb="9">
      <t>ジテンシャ</t>
    </rPh>
    <rPh sb="9" eb="11">
      <t>コウニュウ</t>
    </rPh>
    <rPh sb="12" eb="13">
      <t>タイ</t>
    </rPh>
    <rPh sb="15" eb="17">
      <t>シエン</t>
    </rPh>
    <phoneticPr fontId="1"/>
  </si>
  <si>
    <t>日常生活における移動を目的とした電動アシスト自転車の購入に対する支援</t>
    <rPh sb="0" eb="2">
      <t>ニチジョウ</t>
    </rPh>
    <rPh sb="2" eb="4">
      <t>セイカツ</t>
    </rPh>
    <rPh sb="8" eb="10">
      <t>イドウ</t>
    </rPh>
    <rPh sb="11" eb="13">
      <t>モクテキ</t>
    </rPh>
    <rPh sb="16" eb="18">
      <t>デンドウ</t>
    </rPh>
    <rPh sb="22" eb="25">
      <t>ジテンシャ</t>
    </rPh>
    <rPh sb="26" eb="28">
      <t>コウニュウ</t>
    </rPh>
    <rPh sb="29" eb="30">
      <t>タイ</t>
    </rPh>
    <rPh sb="32" eb="34">
      <t>シエン</t>
    </rPh>
    <phoneticPr fontId="1"/>
  </si>
  <si>
    <t>https://www.town.taiki.mie.jp/soshiki/somukikaku/gyomu/doro_kotsu/455.html</t>
  </si>
  <si>
    <t>移動販売車導入支援</t>
  </si>
  <si>
    <t>移動販売を行う事業者（町内に事務所または事業所がある事業者に限る）の販売車両の購入に対する補助</t>
    <rPh sb="0" eb="2">
      <t>イドウ</t>
    </rPh>
    <rPh sb="11" eb="13">
      <t>チョウナイ</t>
    </rPh>
    <rPh sb="14" eb="17">
      <t>ジムショ</t>
    </rPh>
    <rPh sb="20" eb="23">
      <t>ジギョウショ</t>
    </rPh>
    <rPh sb="26" eb="29">
      <t>ジギョウシャ</t>
    </rPh>
    <rPh sb="30" eb="31">
      <t>カギ</t>
    </rPh>
    <rPh sb="42" eb="43">
      <t>タイ</t>
    </rPh>
    <rPh sb="45" eb="47">
      <t>ホジョ</t>
    </rPh>
    <phoneticPr fontId="1"/>
  </si>
  <si>
    <t>南伊勢町</t>
    <rPh sb="0" eb="4">
      <t>ミナミイセチョウ</t>
    </rPh>
    <phoneticPr fontId="1"/>
  </si>
  <si>
    <t>南伊勢町買い物不便・困難者対策（事業再構築等促進支援）事業補助金</t>
  </si>
  <si>
    <t>地域の食料品店の維持・充実対策</t>
    <rPh sb="3" eb="6">
      <t>ショクリョウヒン</t>
    </rPh>
    <rPh sb="6" eb="7">
      <t>テン</t>
    </rPh>
    <phoneticPr fontId="1"/>
  </si>
  <si>
    <t>身近な商店の減少、少子高齢化により、日常生活に必要な食料品店等の買い物が困難な地域の問題を解消することにより、町民の生活水準の向上を図ることを目的として、国・県の補助金を活用し事業改善を進める町内の食料品店を対象に町独自の上乗せ補助・横出し補助を実施することで事業の負担を軽減し、その事業継続を支援する。</t>
  </si>
  <si>
    <t>https://www.town.minamiise.lg.jp/admin/shoshiki/machizukuri/6555.html</t>
  </si>
  <si>
    <t>まちづくり推進課
0599-66-1366</t>
    <rPh sb="5" eb="8">
      <t>スイシンカ</t>
    </rPh>
    <phoneticPr fontId="1"/>
  </si>
  <si>
    <t>配食サービス事業（食の自立支援事業）</t>
    <rPh sb="0" eb="1">
      <t>ハイ</t>
    </rPh>
    <rPh sb="1" eb="2">
      <t>ショク</t>
    </rPh>
    <rPh sb="6" eb="8">
      <t>ジギョウ</t>
    </rPh>
    <rPh sb="9" eb="10">
      <t>ショク</t>
    </rPh>
    <rPh sb="11" eb="13">
      <t>ジリツ</t>
    </rPh>
    <rPh sb="13" eb="15">
      <t>シエン</t>
    </rPh>
    <rPh sb="15" eb="17">
      <t>ジギョウ</t>
    </rPh>
    <phoneticPr fontId="1"/>
  </si>
  <si>
    <t>買物弱者の支援と位置付けた事業ではないが、援助の必要な一人暮らし高齢者等に対して、栄養バランスに配慮した食事を配達することで、食事の確保や安否の確認を行っている。地域支援事業　任意事業として実施。</t>
  </si>
  <si>
    <t>https://www.town.minamiise.lg.jp/admin/shoshiki/kourei/koureisha/koureishafukushiservice/3649.html</t>
  </si>
  <si>
    <t>高齢者支援課
0599-66-1709</t>
    <rPh sb="0" eb="3">
      <t>コウレイシャ</t>
    </rPh>
    <rPh sb="3" eb="5">
      <t>シエン</t>
    </rPh>
    <rPh sb="5" eb="6">
      <t>カ</t>
    </rPh>
    <phoneticPr fontId="1"/>
  </si>
  <si>
    <t>デマンドバス運営事業
町営バス事業（吉津線）</t>
    <rPh sb="6" eb="8">
      <t>ウンエイ</t>
    </rPh>
    <rPh sb="8" eb="10">
      <t>ジギョウ</t>
    </rPh>
    <rPh sb="11" eb="13">
      <t>チョウエイ</t>
    </rPh>
    <rPh sb="15" eb="17">
      <t>ジギョウ</t>
    </rPh>
    <rPh sb="18" eb="20">
      <t>ヨシヅ</t>
    </rPh>
    <rPh sb="20" eb="21">
      <t>セン</t>
    </rPh>
    <phoneticPr fontId="1"/>
  </si>
  <si>
    <t>買物弱者の支援と位置付けた事業ではないが、デマンド型の乗り合いバスや地元タクシー会社の道路運送法21条での運行を行い、町民等に必要な交通手段を確保する。</t>
    <rPh sb="34" eb="36">
      <t>ジモト</t>
    </rPh>
    <rPh sb="40" eb="42">
      <t>カイシャ</t>
    </rPh>
    <rPh sb="43" eb="45">
      <t>ドウロ</t>
    </rPh>
    <rPh sb="45" eb="47">
      <t>ウンソウ</t>
    </rPh>
    <rPh sb="47" eb="48">
      <t>ホウ</t>
    </rPh>
    <rPh sb="50" eb="51">
      <t>ジョウ</t>
    </rPh>
    <rPh sb="56" eb="57">
      <t>オコナ</t>
    </rPh>
    <phoneticPr fontId="1"/>
  </si>
  <si>
    <t>https://www.town.minamiise.lg.jp/admin/shoshiki/kankyou/seikatsu/bus/505.html</t>
  </si>
  <si>
    <t>環境生活課</t>
    <rPh sb="0" eb="2">
      <t>カンキョウ</t>
    </rPh>
    <rPh sb="2" eb="4">
      <t>セイカツ</t>
    </rPh>
    <rPh sb="4" eb="5">
      <t>カ</t>
    </rPh>
    <phoneticPr fontId="1"/>
  </si>
  <si>
    <t>地域運営組織活動支援事業</t>
    <rPh sb="0" eb="2">
      <t>チイキ</t>
    </rPh>
    <rPh sb="2" eb="4">
      <t>ウンエイ</t>
    </rPh>
    <rPh sb="4" eb="6">
      <t>ソシキ</t>
    </rPh>
    <rPh sb="6" eb="8">
      <t>カツドウ</t>
    </rPh>
    <rPh sb="8" eb="10">
      <t>シエン</t>
    </rPh>
    <rPh sb="10" eb="12">
      <t>ジギョウ</t>
    </rPh>
    <phoneticPr fontId="1"/>
  </si>
  <si>
    <t>買物弱者の支援と位置付けた事業ではないが、豊かなコミュニティの基盤づくりと活動支援事業（地域運営組織の設立、運営並びに地域運営組織が行う地域計画の策定及び地域計画に基づき実施する事業）を推進するため町が認定する地域運営組織に対し必要な支援を行う。
地域運営組織（※複数の区が参画する組織）の形成支援
地域運営組織活動交付金による支援（補助金）
集落支援員による人的支援（運営スタッフ、高齢者等の生活支援）</t>
  </si>
  <si>
    <t>紀北町</t>
    <rPh sb="0" eb="3">
      <t>キホクチョウ</t>
    </rPh>
    <phoneticPr fontId="3"/>
  </si>
  <si>
    <t>おでかけ応援サービスえがお</t>
    <rPh sb="4" eb="6">
      <t>オウエン</t>
    </rPh>
    <phoneticPr fontId="3"/>
  </si>
  <si>
    <t>自宅前から目的地までタクシーのように利用できる町営のデマンド交通。町内のみ移動可能。（身体介助を必要とする方は利用できません）
利用者の主な利用目的は、通院、買い物、通勤、通学（鉄道への接続）など</t>
    <rPh sb="0" eb="3">
      <t>ジタクマエ</t>
    </rPh>
    <rPh sb="5" eb="8">
      <t>モクテキチ</t>
    </rPh>
    <rPh sb="18" eb="20">
      <t>リヨウ</t>
    </rPh>
    <rPh sb="23" eb="25">
      <t>チョウエイ</t>
    </rPh>
    <rPh sb="30" eb="32">
      <t>コウツウ</t>
    </rPh>
    <rPh sb="33" eb="35">
      <t>チョウナイ</t>
    </rPh>
    <rPh sb="37" eb="41">
      <t>イドウカノウ</t>
    </rPh>
    <rPh sb="43" eb="47">
      <t>シンタイカイジョ</t>
    </rPh>
    <rPh sb="48" eb="50">
      <t>ヒツヨウ</t>
    </rPh>
    <rPh sb="53" eb="54">
      <t>カタ</t>
    </rPh>
    <rPh sb="55" eb="57">
      <t>リヨウ</t>
    </rPh>
    <rPh sb="65" eb="68">
      <t>リヨウシャ</t>
    </rPh>
    <rPh sb="69" eb="70">
      <t>オモ</t>
    </rPh>
    <rPh sb="71" eb="75">
      <t>リヨウモクテキ</t>
    </rPh>
    <rPh sb="77" eb="79">
      <t>ツウイン</t>
    </rPh>
    <rPh sb="80" eb="81">
      <t>カ</t>
    </rPh>
    <rPh sb="82" eb="83">
      <t>モノ</t>
    </rPh>
    <rPh sb="87" eb="89">
      <t>ツウガク</t>
    </rPh>
    <rPh sb="90" eb="92">
      <t>テツドウ</t>
    </rPh>
    <rPh sb="94" eb="96">
      <t>セツゾク</t>
    </rPh>
    <phoneticPr fontId="3"/>
  </si>
  <si>
    <t>https://www.town.mie-kihoku.lg.jp/kakuka/kikaku/kikakukakari/2/egao/2562.html</t>
  </si>
  <si>
    <t>企画課
℡0597-46-3113</t>
    <rPh sb="0" eb="3">
      <t>キカクカ</t>
    </rPh>
    <phoneticPr fontId="3"/>
  </si>
  <si>
    <t>いこかバス</t>
  </si>
  <si>
    <t>町内で２路線運行。各路線とも週に２日運行。
利用者の主な利用目的は、通院、買い物。</t>
    <rPh sb="0" eb="2">
      <t>チョウナイ</t>
    </rPh>
    <rPh sb="4" eb="6">
      <t>ロセン</t>
    </rPh>
    <rPh sb="6" eb="8">
      <t>ウンコウ</t>
    </rPh>
    <rPh sb="9" eb="12">
      <t>カクロセン</t>
    </rPh>
    <rPh sb="14" eb="15">
      <t>シュウ</t>
    </rPh>
    <rPh sb="17" eb="18">
      <t>ニチ</t>
    </rPh>
    <rPh sb="18" eb="20">
      <t>ウンコウ</t>
    </rPh>
    <phoneticPr fontId="3"/>
  </si>
  <si>
    <t>https://www.town.mie-kihoku.lg.jp/kakuka/kikaku/kikakukakari/2/jikokuhyo.html</t>
  </si>
  <si>
    <t>滋賀県</t>
    <rPh sb="0" eb="2">
      <t>シガケン</t>
    </rPh>
    <phoneticPr fontId="1"/>
  </si>
  <si>
    <t>大津市</t>
    <rPh sb="0" eb="2">
      <t>オオツシ</t>
    </rPh>
    <phoneticPr fontId="1"/>
  </si>
  <si>
    <t>買い物等支援制度パンフレット製作</t>
    <phoneticPr fontId="1"/>
  </si>
  <si>
    <t>300</t>
    <phoneticPr fontId="1"/>
  </si>
  <si>
    <t>市民への情報提供</t>
    <rPh sb="0" eb="1">
      <t>シミン</t>
    </rPh>
    <rPh sb="3" eb="5">
      <t>ジョウホウ</t>
    </rPh>
    <rPh sb="5" eb="7">
      <t>テイキョウ</t>
    </rPh>
    <phoneticPr fontId="1"/>
  </si>
  <si>
    <t>事業者数の減少に伴い、高齢者を中心に食料品や日用品の購入に不便や苦労を感じておられる現状を踏まえ、「買物支援ガイド」を作製し、事業者が行う買物支援サービス（配達・宅配サービス、移動販売等）を周知することにより、買物環境の向上を図る。</t>
    <phoneticPr fontId="1"/>
  </si>
  <si>
    <t>https://www.city.otsu.lg.jp/soshiki/025/1601/g/kaimonotosien/63575.html</t>
    <phoneticPr fontId="1"/>
  </si>
  <si>
    <t>商工労働政策課
077-528-2755</t>
    <phoneticPr fontId="1"/>
  </si>
  <si>
    <t>近江八幡市</t>
    <rPh sb="0" eb="4">
      <t>オウミハチマンシ</t>
    </rPh>
    <phoneticPr fontId="1"/>
  </si>
  <si>
    <t>近江八幡市ささえあい商助推進事業者登録制度</t>
  </si>
  <si>
    <t>実際の事業活動以外に、高齢者が自立して生活できるような支援やサービスを提供する取り組みを行い、住み慣れた地域において安心して暮らすことのできるまちづくりをめざし、地域での支え合いを推進する事業者を登録する制度。
＜登録要件（いずれか１つ以上）＞
・高齢者にとって安心できる環境をつくること。
・高齢者の生活支援を実施すること。（移動販売含む）
・高齢者の移動支援を実施すること。
・高齢者の社会参加の機会をつくること。
・高齢者の交流のための場を提供すること。</t>
    <phoneticPr fontId="1"/>
  </si>
  <si>
    <t xml:space="preserve">
事業者,</t>
  </si>
  <si>
    <t>草津市</t>
    <rPh sb="0" eb="2">
      <t>クサツシ</t>
    </rPh>
    <phoneticPr fontId="1"/>
  </si>
  <si>
    <t>買物弱者支援として位置付けた事業ではないが、バス交通不便地において、コミュニティバスでは運行が困難な地域を中心に、デマンド型乗合タクシーにより移動手段を確保。</t>
    <phoneticPr fontId="1"/>
  </si>
  <si>
    <t>https://www.city.kusatsu.shiga.jp/kurashi/kotsudorokasen/mamebus/kotsu1102.html</t>
  </si>
  <si>
    <t>都市計画部交通政策課
077-561-2343</t>
    <phoneticPr fontId="1"/>
  </si>
  <si>
    <t>草津市</t>
    <rPh sb="0" eb="1">
      <t>クサツシ</t>
    </rPh>
    <phoneticPr fontId="1"/>
  </si>
  <si>
    <t>地域支え合い運送支援事業</t>
  </si>
  <si>
    <t>市社会福祉協議会による各学区の通院や買い物、地域活動への参加が困難な高齢者や障害者等の外出時の移動の支援に対して、車両の維持経費等を補助。
　・運転手：地域のボランティア
　・利用対象者：地域の高齢者や障害者等
　・利用者負担：送迎に要した燃料費等の実費
　・５学区で実施</t>
    <phoneticPr fontId="1"/>
  </si>
  <si>
    <t>https://www.kusa-shakyo.or.jp/chiiki/support/carry.html</t>
  </si>
  <si>
    <t>健康福祉部健康福祉政策課
077-561-2360</t>
    <phoneticPr fontId="1"/>
  </si>
  <si>
    <t>守山市</t>
    <rPh sb="0" eb="2">
      <t>モリヤマシ</t>
    </rPh>
    <phoneticPr fontId="1"/>
  </si>
  <si>
    <t>デマンド乗合タクシー「もーりーカー」</t>
  </si>
  <si>
    <t>路線バスの補完と地域公共交通の充実のために、市内在住の交通弱者（高齢者等）を対象に、デマンド乗合タクシー「もーりーカー」を市内全域で運行している。
買物弱者支援として位置付けた事業ではないが、行先（目的地）を38箇所に限定しており、そのうち１箇所に商業施設を含めており、買い物需要に応えている。</t>
    <phoneticPr fontId="1"/>
  </si>
  <si>
    <t>https://www.city.moriyama.lg.jp/machikankyobousai/1002048/1010236/index.html</t>
  </si>
  <si>
    <t>都市計画・交通政策課
077-582-1132</t>
    <phoneticPr fontId="1"/>
  </si>
  <si>
    <t>栗東市</t>
    <rPh sb="0" eb="2">
      <t>リットウシ</t>
    </rPh>
    <phoneticPr fontId="1"/>
  </si>
  <si>
    <t>買物等在宅生活支援サービス協力事業者周知</t>
  </si>
  <si>
    <t>宅配サービスを提供する加盟店を募り、「買物等生活支援業者一覧」チラシを作成し、高齢者世帯をはじめとする全世帯へ広報や市HPで周知する。</t>
    <phoneticPr fontId="1"/>
  </si>
  <si>
    <t>市内を対象に食料品や生活雑貨の配達、訪問での援助などを行う企業等</t>
    <phoneticPr fontId="1"/>
  </si>
  <si>
    <t>https://www.city.ritto.lg.jp/soshiki/kenkofukushi/tyoujyu/oshirase/1398.html</t>
  </si>
  <si>
    <t>長寿福祉課
077-551-1940</t>
    <phoneticPr fontId="1"/>
  </si>
  <si>
    <t>滋賀県</t>
    <rPh sb="0" eb="1">
      <t>シガケン</t>
    </rPh>
    <phoneticPr fontId="1"/>
  </si>
  <si>
    <t>野洲市</t>
    <rPh sb="0" eb="1">
      <t>ヤス</t>
    </rPh>
    <rPh sb="1" eb="2">
      <t>シ</t>
    </rPh>
    <phoneticPr fontId="1"/>
  </si>
  <si>
    <t>高齢者移動支援モデル事業
（つれだし隊）</t>
    <phoneticPr fontId="1"/>
  </si>
  <si>
    <t>要支援1・2等の総合事業対象者に対し、買い物支援として利用者宅からスーパーマーケット等までの送迎及び買い物付き添い支援。</t>
    <phoneticPr fontId="1"/>
  </si>
  <si>
    <t>一般社団法人</t>
  </si>
  <si>
    <t>https://oslead.wixsite.com/yasuchikyou</t>
    <phoneticPr fontId="1"/>
  </si>
  <si>
    <t>健康福祉部　高齢福祉課
077-588-2337</t>
    <phoneticPr fontId="1"/>
  </si>
  <si>
    <t>東近江市</t>
    <rPh sb="0" eb="3">
      <t>ヒガシオウミシ</t>
    </rPh>
    <phoneticPr fontId="1"/>
  </si>
  <si>
    <t>東近江市コミュニティバス少量貨物輸送事業</t>
  </si>
  <si>
    <t>少量貨物輸送</t>
    <rPh sb="0" eb="1">
      <t>ショウリョウ</t>
    </rPh>
    <rPh sb="1" eb="3">
      <t>カモツ</t>
    </rPh>
    <rPh sb="3" eb="5">
      <t>ユソウ</t>
    </rPh>
    <phoneticPr fontId="1"/>
  </si>
  <si>
    <t>直接的に買物弱者を支援する制度ではないが、コミュニティバスを活用し、食品等を道の駅まで輸送する事業を実施。料金１コンテナ100円。
輸送区間：永源寺支所から道の駅奥永源寺渓流の里まで（約10km）</t>
    <phoneticPr fontId="1"/>
  </si>
  <si>
    <t>http://www.city.higashiomi.shiga.jp/category/16-15-2-0-0.html</t>
  </si>
  <si>
    <t>都市整備部公共交通政策課
0748-24-5658</t>
    <phoneticPr fontId="1"/>
  </si>
  <si>
    <t>東近江市</t>
    <rPh sb="0" eb="2">
      <t>ヒガシオウミシ</t>
    </rPh>
    <phoneticPr fontId="1"/>
  </si>
  <si>
    <t>買物お帰りきっぷ事業</t>
  </si>
  <si>
    <t>タクシー、バス等による送迎,_x000D_
住民への交通費交付,_x000D_
その他,</t>
    <phoneticPr fontId="1"/>
  </si>
  <si>
    <t>公共交通利用機会創出を
目的とした事業</t>
    <phoneticPr fontId="1"/>
  </si>
  <si>
    <t>公共交通の利用機会創出を目的に実施しており、直接的な買物弱者を支援を目的とした制度ではないが、大型店舗との協働により、2,000円以上の買物を行った人に対して当日に限り、帰り分のコミュニティバスを無料で利用できるお帰りきっぷを１枚進呈している。</t>
  </si>
  <si>
    <t>http://www.city.higashiomi.shiga.jp/category/16-15-2-0-0.html</t>
    <phoneticPr fontId="1"/>
  </si>
  <si>
    <t>奥永源寺地域自動運転サービス運行業務</t>
  </si>
  <si>
    <t>買物弱者支援として位置づけたものではないが、中山間地域の移動支援策として、集落から道の駅までの往復約4.8kmを自動運転車両で運行。毎週水（金）・土・日の通常運行に加え、貨客混載として道の駅で開催される山里市場への出荷にも利用。</t>
  </si>
  <si>
    <t>https://www.city.higashiomi.shiga.jp/0000013003.html</t>
  </si>
  <si>
    <t>豊郷町</t>
    <rPh sb="0" eb="2">
      <t>トヨサトチョウ</t>
    </rPh>
    <phoneticPr fontId="1"/>
  </si>
  <si>
    <t>すまいるたうんばす運行事業</t>
    <phoneticPr fontId="1"/>
  </si>
  <si>
    <t>高齢者や障がい者等の外出支援を図るため、バス運行を行うと共に、事業補足として医療機関からの帰宅支援をデマンド方式により実施。</t>
  </si>
  <si>
    <t>保健福祉課
0749-35-8116</t>
    <phoneticPr fontId="1"/>
  </si>
  <si>
    <t>京都府</t>
    <rPh sb="0" eb="2">
      <t>キョウトフ</t>
    </rPh>
    <phoneticPr fontId="1"/>
  </si>
  <si>
    <t>京都市</t>
    <rPh sb="0" eb="2">
      <t>キョウトシ</t>
    </rPh>
    <phoneticPr fontId="1"/>
  </si>
  <si>
    <t>京都市福祉有償運送</t>
    <phoneticPr fontId="1"/>
  </si>
  <si>
    <t>　交付金、補助金、委託料ではなく、年に１度、開催している協議会委員への報酬や会議室代。</t>
    <phoneticPr fontId="1"/>
  </si>
  <si>
    <t>介護を必要とする高齢者や身体に障害のある方などで、バスや電車を利用して移動することが困難な方の通院や買い物など日常生活における外出を支援する、車両を使ったドア・ツー・ドアの送迎サービス。</t>
    <phoneticPr fontId="1"/>
  </si>
  <si>
    <t>社会福祉協議会　'NPO法人</t>
    <rPh sb="0" eb="1">
      <t>シャカイ</t>
    </rPh>
    <rPh sb="1" eb="3">
      <t>フクシ</t>
    </rPh>
    <rPh sb="3" eb="6">
      <t>キョウギカイ</t>
    </rPh>
    <rPh sb="10" eb="12">
      <t>ホウジン</t>
    </rPh>
    <phoneticPr fontId="1"/>
  </si>
  <si>
    <t>https://www.city.kyoto.lg.jp/hokenfukushi/cmsfiles/contents/0000079/79774/tebiki0604shin.pdf</t>
    <phoneticPr fontId="1"/>
  </si>
  <si>
    <t>保健福祉局　保健福祉部
保健福祉総務課
075-222-3366</t>
    <phoneticPr fontId="1"/>
  </si>
  <si>
    <t>要支援・要介護認定を受けている方や、障害手帳所持の方、又バス停までの歩行が困難な方を対象に、京北地域内への買い物に送迎している。（買い物以外に、医療機関や公共機関、金融機関等にも送迎している）利用料あり。対象は京北地区全体の方としている。</t>
    <phoneticPr fontId="1"/>
  </si>
  <si>
    <t>近年、移動販売事業者の廃業が相次ぎ、高齢者の生活支援を検討する中で、農林水産省の中山間地域等直接支払等交付金の加算金(中山間地等集落協定の第5期加算金)により該当地域より委託をうけ、月に1回、希望者を自宅から店舗（2ヶ所）まで送迎している。買い物終了後、店舗での休憩が参加者の交流の場となっている。利用料はかからないがガソリン代程度の謝礼を受け取っている。経費が賄いきれない部分は自主財源で補填している。</t>
    <phoneticPr fontId="1"/>
  </si>
  <si>
    <t>綾部市</t>
    <rPh sb="0" eb="2">
      <t>アヤベシ</t>
    </rPh>
    <phoneticPr fontId="1"/>
  </si>
  <si>
    <t>運転免許証返納者あやべ市民バス回数券等交付事業</t>
  </si>
  <si>
    <t>運転免許証の自主返納者に対して、あやべ市民バスの回数乗車券3,000円分、又は健康長寿定期券(65歳以上対象全線乗り放題の定期券：1か月3,000円)の何れかを交付している。
運転免許証の自主返納者は、本市では、年間100件を超える状況であり、そのほとんどが65歳以上の高齢者となっている。
なお、健康長寿定期券については、平成30年度から対象年齢を70歳以上から65歳以上とし、対象者の範囲を広げて対応している。</t>
    <phoneticPr fontId="1"/>
  </si>
  <si>
    <t>https://www.city.ayabe.lg.jp/0000001278.html</t>
    <phoneticPr fontId="1"/>
  </si>
  <si>
    <t>市民協働課
0773-42-4248</t>
    <phoneticPr fontId="1"/>
  </si>
  <si>
    <t>在宅高齢者移送サービス事業</t>
  </si>
  <si>
    <t>買い物弱者に対する直接的な支援の事業ではないが、６５歳以上で、身体的理由等により一般の交通機関の利用が困難な一人暮らしや高齢者世帯に属する方に対し、市内の医療機関・福祉施設・公的機関への移送サービスを実施している。</t>
    <phoneticPr fontId="1"/>
  </si>
  <si>
    <t>https://www.city.ayabe.lg.jp/0000001618.html</t>
  </si>
  <si>
    <t>高齢者支援課
0773-42-4259</t>
    <phoneticPr fontId="1"/>
  </si>
  <si>
    <t>食事の調理や買物が困難な一人暮らし又は高齢者世帯等に属する方に対し、見守りや安否確認を兼ねて配食する事業。対象者一人につき１日１食（夕食）を自宅まで配達する。</t>
    <phoneticPr fontId="1"/>
  </si>
  <si>
    <t>https://www.city.ayabe.lg.jp/0000001617.html</t>
  </si>
  <si>
    <t>いきいき生活支援事業</t>
  </si>
  <si>
    <t>介護保険制度の内
地域支援事業</t>
    <phoneticPr fontId="1"/>
  </si>
  <si>
    <t>買い物弱者に対する直接的な支援の事業ではないが、日常生活に支障が生じている方の困りごとに対し、介護予防・日常生活支援総合事業の訪問型サービス事業として実施。
訪問介護員あるいは市の指定する研修を受けた支援員が買い物を含む生活援助を実施する。
＜対象者＞基本チェックリストによる事業対象者と要介護認定区分の要支援１、要支援２、継続利用が適切と判断された要介護者</t>
    <phoneticPr fontId="1"/>
  </si>
  <si>
    <t>指定事業者</t>
  </si>
  <si>
    <t>https://www.city.ayabe.lg.jp/0000001456.html</t>
  </si>
  <si>
    <t>地域包括支援課
0773-42-4262</t>
    <phoneticPr fontId="1"/>
  </si>
  <si>
    <t>在宅重度心身障害者移動支援事業</t>
  </si>
  <si>
    <t>一定の要件に該当する在宅の障害者に年度毎に１回、所定の事業所のタクシー代、移送サービスの利用料の支払いに使用できる５千円分の利用券を交付。</t>
    <phoneticPr fontId="1"/>
  </si>
  <si>
    <t>https://www.city.ayabe.lg.jp/0000001592.html</t>
  </si>
  <si>
    <t>障害者支援課
0773-42-4254</t>
    <phoneticPr fontId="1"/>
  </si>
  <si>
    <t>宇治市</t>
    <rPh sb="0" eb="2">
      <t>ウジシ</t>
    </rPh>
    <phoneticPr fontId="1"/>
  </si>
  <si>
    <t>高齢者買物移動支援事業</t>
    <phoneticPr fontId="1"/>
  </si>
  <si>
    <t>保険料
事務費</t>
    <phoneticPr fontId="1"/>
  </si>
  <si>
    <t>駅やバス停から距離のある地域において、病院が運行する送迎車両を活用し、高齢者の買物支援のための必要最小限の移動手段を確保。宇治市は運行車両の任意保険の加入等の役割を担う。
【利用対象者】槇島町紫ヶ丘地域周辺にお住まいの一人で乗降可能な７０歳以上の方（事前登録）</t>
    <phoneticPr fontId="1"/>
  </si>
  <si>
    <t>【実施主体】　　　　　　　　　宇治市・やまびこ（地域団体）　　　　　　　　　　　　　　　　　【運行主体】　　　　　　　　　　　　　医療法人徳洲会宇治徳洲会病院</t>
    <phoneticPr fontId="1"/>
  </si>
  <si>
    <t>健康長寿部長寿生きがい課（0774-20-8712）
都市整備部交通政策課（0774-20-8727）</t>
    <phoneticPr fontId="1"/>
  </si>
  <si>
    <t>宮津市</t>
    <rPh sb="0" eb="2">
      <t>ミヤヅシ</t>
    </rPh>
    <phoneticPr fontId="1"/>
  </si>
  <si>
    <t>委託料</t>
    <rPh sb="0" eb="2">
      <t>イタクリョウ</t>
    </rPh>
    <phoneticPr fontId="1"/>
  </si>
  <si>
    <t>食事の支度が困難な高齢者を対象に弁当の配達を行い、栄養バランスのとれた食事の提供とあわせ見守りを行う。</t>
    <phoneticPr fontId="1"/>
  </si>
  <si>
    <t>・社会福祉法人北星会
・宮津料理飲食業組合配食部</t>
    <phoneticPr fontId="1"/>
  </si>
  <si>
    <t>健康・介護課
介護給付係
0772-45-1619</t>
    <phoneticPr fontId="1"/>
  </si>
  <si>
    <t>社会福祉協議会運営補助事業</t>
  </si>
  <si>
    <t>補助金</t>
    <rPh sb="0" eb="2">
      <t>ホジョキン</t>
    </rPh>
    <phoneticPr fontId="1"/>
  </si>
  <si>
    <t>　①ひとり暮らし高齢者宅への給食サービス活動、②交通弱者を中心とした住民への福祉有償運送事業、③住民参加型在宅福祉サービスとしてゴミ出しや掃除等有償協力者活動に取り組む社会福祉協議会を支援。</t>
  </si>
  <si>
    <t>社会福祉協議会</t>
    <rPh sb="0" eb="1">
      <t>シャカイ</t>
    </rPh>
    <rPh sb="1" eb="3">
      <t>フクシ</t>
    </rPh>
    <rPh sb="3" eb="6">
      <t>キョウギカイ</t>
    </rPh>
    <phoneticPr fontId="1"/>
  </si>
  <si>
    <t>社会福祉課
0772-45-1618</t>
    <phoneticPr fontId="1"/>
  </si>
  <si>
    <t>　交通弱者を中心とした地域住民の移動手段及び鉄道路線からの二次交通手段を確保するため、地域団体による公共交通空白地有償運送事業の運行経費等に対し支援を行うことで、利便性向上等を進め適切な公共交通の維持を図る。</t>
  </si>
  <si>
    <t>上宮津有償運送運営協議会
橋北移送サービス運営協議会
由良有償運送運営協議会</t>
    <phoneticPr fontId="1"/>
  </si>
  <si>
    <t>https://www.city.miyazu.kyoto.jp/site/publictransport/6958.html</t>
  </si>
  <si>
    <t>企画課
0772-45-1664</t>
    <phoneticPr fontId="1"/>
  </si>
  <si>
    <t>亀岡市</t>
    <rPh sb="0" eb="2">
      <t>カメオカシ</t>
    </rPh>
    <phoneticPr fontId="1"/>
  </si>
  <si>
    <t>亀岡市交通空白地等地域生活交通事業補助金</t>
  </si>
  <si>
    <t>公共交通空白地等において、自治会や地元住民組織が実施している地区内の高齢者等の通院・買物等を支援することを目的としたボランティア輸送に対して、補助金により支援する。（直接買物弱者支援と位置付けられた事業では無い。）</t>
    <phoneticPr fontId="1"/>
  </si>
  <si>
    <t>自治会、任意団体</t>
    <phoneticPr fontId="1"/>
  </si>
  <si>
    <t>まちづくり推進部桂川・道路交通課
0771-25-5070</t>
    <phoneticPr fontId="1"/>
  </si>
  <si>
    <t>八幡市</t>
    <rPh sb="0" eb="2">
      <t>ヤワタシ</t>
    </rPh>
    <phoneticPr fontId="1"/>
  </si>
  <si>
    <t>コミュニティバス運行業務委託</t>
  </si>
  <si>
    <t>買物弱者の支援と位置付けた事業ではないが、公共交通の利用に不便を感じている地域に対する移動支援策として、バス事業者にコミュニティバスの運行業務を委託。</t>
    <phoneticPr fontId="1"/>
  </si>
  <si>
    <t>https://www.city.yawata.kyoto.jp/0000000082.html</t>
    <phoneticPr fontId="1"/>
  </si>
  <si>
    <t>管理・交通課
075-983-5144</t>
    <phoneticPr fontId="1"/>
  </si>
  <si>
    <t>木津川市</t>
    <rPh sb="0" eb="1">
      <t>キヅ</t>
    </rPh>
    <rPh sb="1" eb="2">
      <t>カワ</t>
    </rPh>
    <rPh sb="2" eb="3">
      <t>シ</t>
    </rPh>
    <phoneticPr fontId="1"/>
  </si>
  <si>
    <t>65歳以上の高齢者で食事の調理や買物が困難な方を対象として、見守りや安否確認をかねて配食する事業
利用者負担額：１食につき300円</t>
    <phoneticPr fontId="1"/>
  </si>
  <si>
    <t>高齢介護課高齢者福祉係（０７７４－７５－１２１３）</t>
    <phoneticPr fontId="1"/>
  </si>
  <si>
    <t>基準緩和型訪問サービスＡ</t>
  </si>
  <si>
    <t>介護予防・日常生活支援総合事業において、現行の訪問介護相当の対象者以外で生活援助が必要な方に、研修修了者「きづがわふれあい支援員」による生活の自立支援を行う事業</t>
  </si>
  <si>
    <t>介護予防・日常生活支援総合事業において、現行の訪問介護相当の対象者以外で生活援助が必要な方に訪問介護職員による生活の自立支援を行う事業</t>
  </si>
  <si>
    <t>事業者</t>
    <rPh sb="0" eb="1">
      <t>ジギョウシャ</t>
    </rPh>
    <phoneticPr fontId="1"/>
  </si>
  <si>
    <t>高齢介護課高齢者福祉係（０７７４－７５－１２１３）</t>
  </si>
  <si>
    <t>京都府</t>
    <rPh sb="0" eb="3">
      <t>キョウトフ</t>
    </rPh>
    <phoneticPr fontId="1"/>
  </si>
  <si>
    <t>大山崎町</t>
    <rPh sb="0" eb="2">
      <t>オオヤマ</t>
    </rPh>
    <rPh sb="2" eb="3">
      <t>サキ</t>
    </rPh>
    <rPh sb="3" eb="4">
      <t>チョウ</t>
    </rPh>
    <phoneticPr fontId="1"/>
  </si>
  <si>
    <t>外出困難な障がい者に対しタクシー料金の一部を助成することにより、
障がい者の生活行動範囲の拡大及び社会参加の促進を図る。</t>
    <phoneticPr fontId="1"/>
  </si>
  <si>
    <t>福祉課社会福祉係
075-956-2101</t>
    <phoneticPr fontId="1"/>
  </si>
  <si>
    <t>井手町</t>
    <rPh sb="0" eb="3">
      <t>イデチョウ</t>
    </rPh>
    <phoneticPr fontId="1"/>
  </si>
  <si>
    <t>65歳以上で、食事の調理や買物が困難な一人暮らし又は高齢者世帯に属する方に対し、見守りや安否確認を兼ねて配食する事業。井手町社会福祉協議会及び弥勒会に委託しており、対象者一人につき一日一食を自宅まで配達する。</t>
    <phoneticPr fontId="1"/>
  </si>
  <si>
    <t>社会福祉協議会及び
在宅介護支援センター</t>
    <phoneticPr fontId="1"/>
  </si>
  <si>
    <t>高齢福祉課
0774-82-6165</t>
    <phoneticPr fontId="1"/>
  </si>
  <si>
    <t>外出困難な重度の障がい者に対し、タクシー料金の一部を助成することにより、障がい者の生活行動範囲の拡大及び社会参加の促進を図る。</t>
    <phoneticPr fontId="1"/>
  </si>
  <si>
    <t>フレンドリーサポート事業</t>
  </si>
  <si>
    <t>高齢者日常生活支援として、掃除、洗濯、買物等有償協力者活動に取り組む井手町社会福祉協議会を支援している。</t>
  </si>
  <si>
    <t>高齢福祉課
0774-82-6165</t>
  </si>
  <si>
    <t>移動支援事業（IDECA）</t>
  </si>
  <si>
    <t>井手町内に在住の６５歳以上の高齢者を対象に移動支援を行う。
運行区域は井手町内を限定とし、4.5㎞未満　100円（片道）・4.5㎞以上　200円（片道）を利用運賃としている。</t>
    <phoneticPr fontId="1"/>
  </si>
  <si>
    <t>和束町</t>
    <rPh sb="0" eb="2">
      <t>ワヅカ</t>
    </rPh>
    <rPh sb="2" eb="3">
      <t>チョウ</t>
    </rPh>
    <phoneticPr fontId="1"/>
  </si>
  <si>
    <t>移動スーパーよろずや茶太郎</t>
  </si>
  <si>
    <t>和束町商工会が、移動販売車を用いて移動販売を行う事業。
※和束町は、令和２年度に初期コスト（車両購入代）を支援した(新型コロナウイルス感染症対応地方創生臨時交付金を活用)
運営資金は和束町商工会の財源。</t>
    <phoneticPr fontId="1"/>
  </si>
  <si>
    <t>精華町</t>
    <rPh sb="0" eb="3">
      <t>セイカチョウ</t>
    </rPh>
    <phoneticPr fontId="1"/>
  </si>
  <si>
    <t>コミュニティバス運行事業</t>
    <phoneticPr fontId="1"/>
  </si>
  <si>
    <t>買物弱者の支援と位置づけた事業ではないが、高齢者や交通弱者の足として、公益性の高い施設を結び、地域交流の促進を図り、福祉を増進することを目的に、バス事業者にコミュニティバスの運行業務を委託。</t>
    <phoneticPr fontId="1"/>
  </si>
  <si>
    <t>https://www.town.seika.kyoto.jp/kakuka/toshi/1/1_1/3014.html</t>
    <phoneticPr fontId="1"/>
  </si>
  <si>
    <t>都市整備課
0774-95-1902</t>
    <phoneticPr fontId="1"/>
  </si>
  <si>
    <t>買物弱者の支援と位置づけた事業ではないが、高齢者や交通弱者の足として、平成17年から運行していたコミュニティバスの利便性向上を図るため、令和6年10月からコミュニティバスの一部ルートをデマンド交通に切り替え。（令和6年度　共創・MaaS 実証プロジェクトによる補助金を活用。）</t>
    <phoneticPr fontId="1"/>
  </si>
  <si>
    <t>https://www.town.seika.kyoto.jp/kakuka/toshi/1/1_1/26070.html</t>
    <phoneticPr fontId="1"/>
  </si>
  <si>
    <t>精華町福祉タクシー等事業</t>
  </si>
  <si>
    <t>外出困難な障害者に対し、タクシー料金及び障害者が利用する自動車のガソリン等の代金の一部を助成することにより、障害者の生活行動範囲の拡大及び社会参加の促進を図り、もって福祉の増進に寄与することを目的とする。</t>
    <phoneticPr fontId="1"/>
  </si>
  <si>
    <t>社会福祉課
0774-95-1904</t>
    <phoneticPr fontId="1"/>
  </si>
  <si>
    <t>精華町障害児者移送サービス事業</t>
  </si>
  <si>
    <t>身体上又は精神上の障害等のため日常生活を営むのに支障がある心身障害児者等で、障害等のため公共交通機関を利用することが困難な者やひとりで外出することが困難な者等に対し、専用自動車による移送のサービスを提供する障害児者移送サービス事業を実施することにより、障害児者福祉サービスの利用促進並びにその家族の身体的及び精神的な負担の軽減を図ることを目的とする。</t>
    <phoneticPr fontId="1"/>
  </si>
  <si>
    <t>在宅高齢者等配食サービス事業</t>
    <phoneticPr fontId="1"/>
  </si>
  <si>
    <t>満65歳以上の者(65歳未満の者であって、特に必要があると認められる者を含む。以下「高齢者等」という。)の単身世帯、高齢者のみの世帯及びこれに準ずる世帯であって、老衰、心身の障害及び傷病等の理由により食事の調理が困難な方に、栄養のバランスのとれた食事を調理し、訪問により利用者に昼食の提供を行うとともに、配食時に当該利用者の安否を確認し、健康状態等に異状が認められる場合は、保健、医療及び福祉のサービスの提供機関等へ連絡を行う事業</t>
    <phoneticPr fontId="1"/>
  </si>
  <si>
    <t>高齢福祉課
0774-95-1932</t>
    <phoneticPr fontId="1"/>
  </si>
  <si>
    <t>京丹波町</t>
    <rPh sb="0" eb="4">
      <t>キョウタンバチョウ</t>
    </rPh>
    <phoneticPr fontId="1"/>
  </si>
  <si>
    <t>買い物支援車運行事業</t>
  </si>
  <si>
    <t>高齢者等の買い物支援を目的として、町内の道の駅と地域公民館とを結ぶ無料の買い物支援車両（10人乗りワゴン車）を運行。事業運営は、道の駅運営会社に委託。地域の高齢者団体等からの予約受付により運行。</t>
    <phoneticPr fontId="1"/>
  </si>
  <si>
    <t xml:space="preserve">
事業者,</t>
    <phoneticPr fontId="1"/>
  </si>
  <si>
    <t>産業建設部商工観光課
0771-82-3809</t>
    <phoneticPr fontId="1"/>
  </si>
  <si>
    <t>地域商店街による買い物支援事業</t>
    <phoneticPr fontId="1"/>
  </si>
  <si>
    <t>本補助金は、地域の商店団体等が主体的に取り組む買物支援事業を支援し、日常の買い物が困難な高齢者等（以下「買物困難者等」という。）が安心して快適に暮らせる地域づくりと地域の商業振興の両面の推進を図る。</t>
    <phoneticPr fontId="1"/>
  </si>
  <si>
    <t>高槻市</t>
    <rPh sb="0" eb="3">
      <t>タカツキシ</t>
    </rPh>
    <phoneticPr fontId="1"/>
  </si>
  <si>
    <t>市営バス高齢者無料・割引乗車事業</t>
  </si>
  <si>
    <t>買物弱者の支援と位置付けた事業ではないが、高齢者の介護予防や健康づくり、また、引きこもり防止等社会参加の促進を図るため、高齢者にバス無料券等を交付する。
【内容】７５歳以上に高槻市営バスの無料乗車券、７０歳以上に割引乗車券を交付する。</t>
    <phoneticPr fontId="1"/>
  </si>
  <si>
    <t>https://www.city.takatsuki.osaka.jp/site/koreisya-ikiiki/5764.html</t>
    <phoneticPr fontId="1"/>
  </si>
  <si>
    <t>長寿介護課
072-674-7166</t>
    <phoneticPr fontId="1"/>
  </si>
  <si>
    <t>障がい者高槻市営バス乗車券交付事業</t>
  </si>
  <si>
    <t>高槻市営バスの無料乗車券を申請者に対し交付する。</t>
  </si>
  <si>
    <t>買物弱者の支援と位置付けた事業ではないが、市内在住の障がい者に対し、社会参加の促進を目的に、市営バス乗車券を交付する。
【内容】高槻市営バスの無料乗車券を申請者に対し交付する。</t>
    <phoneticPr fontId="1"/>
  </si>
  <si>
    <t>https://www.city.takatsuki.osaka.jp/soshiki/36/2489.html</t>
    <phoneticPr fontId="1"/>
  </si>
  <si>
    <t>障がい福祉課
072-674-7164</t>
    <phoneticPr fontId="1"/>
  </si>
  <si>
    <t>'重度障がい者福祉タクシー助成事業</t>
  </si>
  <si>
    <t>買物弱者の支援と位置付けた事業ではないが、重度障がい者に対し、社会参加の促進を目的に、福祉タクシー利用料金の一部を助成する。
【助成額】1か月あたり4枚（最大年間48枚）の利用券を交付し、タクシーの利用料金の一部（初乗運賃相当額）を助成する。</t>
    <phoneticPr fontId="1"/>
  </si>
  <si>
    <t>https://www.city.takatsuki.osaka.jp/soshiki/36/2511.html</t>
    <phoneticPr fontId="1"/>
  </si>
  <si>
    <t>大阪府</t>
    <rPh sb="0" eb="3">
      <t>オオサカフ</t>
    </rPh>
    <phoneticPr fontId="1"/>
  </si>
  <si>
    <t>貝塚市</t>
    <rPh sb="0" eb="3">
      <t>カイズカシ</t>
    </rPh>
    <phoneticPr fontId="1"/>
  </si>
  <si>
    <t>ハーモニーバス</t>
  </si>
  <si>
    <t>コミュニティバス運営会社への補助</t>
  </si>
  <si>
    <t>障害者手帳をお持ちの方に対し、無料乗車券を交付する。
※介護者が必要な方は、介護者１名まで無料</t>
    <phoneticPr fontId="1"/>
  </si>
  <si>
    <t>https://www.city.kaizuka.lg.jp/kakuka/kenkohukushi/shogaifukushi/menu/genmenwaribikikasituke/hamonibasuriyouannai.html</t>
    <phoneticPr fontId="1"/>
  </si>
  <si>
    <t>障害福祉課
072-433-7012</t>
    <phoneticPr fontId="1"/>
  </si>
  <si>
    <t>福祉タクシー</t>
    <phoneticPr fontId="1"/>
  </si>
  <si>
    <t>身体障害者手帳１・２級、療育手帳A、精神障害者保健福祉手帳１級の方に対し、タクシーの初乗運賃（９割分）を年間最高48回（４月時に申請した場合）まで助成する。
※貝塚市が契約するタクシー会社で利用可能
※上肢障害・聴覚障害・音声言語・そしゃく障害のみのかたは除く。</t>
    <phoneticPr fontId="1"/>
  </si>
  <si>
    <t>市民</t>
    <rPh sb="0" eb="2">
      <t>シミン</t>
    </rPh>
    <phoneticPr fontId="1"/>
  </si>
  <si>
    <t>https://www.city.kaizuka.lg.jp/kakuka/kenkohukushi/shogaifukushi/menu/teatejosei/hukushitakusiihatunoriuntinjosei.html</t>
    <phoneticPr fontId="1"/>
  </si>
  <si>
    <t>枚方市</t>
    <rPh sb="0" eb="2">
      <t>ヒラカタ</t>
    </rPh>
    <rPh sb="2" eb="3">
      <t>シ</t>
    </rPh>
    <phoneticPr fontId="1"/>
  </si>
  <si>
    <t>移動販売による買い物・健康づくりの支援</t>
    <phoneticPr fontId="1"/>
  </si>
  <si>
    <t>買物弱者の支援と位置づけた事業ではないが、協定締結事業者による高齢者向けの移動販売とあわせて、買い物困難地域における身近な場所で買い物しながら交流するなど地域の健康づくりを支援する。</t>
    <phoneticPr fontId="1"/>
  </si>
  <si>
    <t>自治体，事業者</t>
    <rPh sb="0" eb="3">
      <t>ジチタイ</t>
    </rPh>
    <rPh sb="4" eb="7">
      <t>ジギョウシャ</t>
    </rPh>
    <phoneticPr fontId="1"/>
  </si>
  <si>
    <t>茨木市</t>
    <rPh sb="0" eb="3">
      <t>イバラキシ</t>
    </rPh>
    <phoneticPr fontId="1"/>
  </si>
  <si>
    <t>商店街・小売市場振興事業「地域生活支援事業」</t>
  </si>
  <si>
    <t>地域の生活支援や課題解決、魅力向上につながる事業
（例）商店街内の託児所や学習施設の運営、宅配サービス</t>
    <phoneticPr fontId="1"/>
  </si>
  <si>
    <t>買物弱者支援に特化した補助制度ではないが、商店街や小売市場等が実施する、高齢者や子育て世代など地域住民の利便性や快適性を高めるためのサービスを提供する事業を支援する。
・補助率は対象経費の50％
・限度額は１団体100万円</t>
    <phoneticPr fontId="1"/>
  </si>
  <si>
    <t>・商店街
・小売市場</t>
    <phoneticPr fontId="1"/>
  </si>
  <si>
    <t>https://www.city.ibaraki.osaka.jp/kikou/sangyo/shoukou/menu/shokoshinko/shokogyo/shokogyo/kyodounei.html</t>
    <phoneticPr fontId="1"/>
  </si>
  <si>
    <t>産業環境部　商工労政課
072-620-1620</t>
    <phoneticPr fontId="1"/>
  </si>
  <si>
    <t>富田林市</t>
    <rPh sb="0" eb="3">
      <t>トンダバヤシ</t>
    </rPh>
    <rPh sb="3" eb="4">
      <t>シ</t>
    </rPh>
    <phoneticPr fontId="1"/>
  </si>
  <si>
    <t>重度障がい者タクシー料金補助事業</t>
    <phoneticPr fontId="1"/>
  </si>
  <si>
    <t>買物弱者の支援と位置付けた事業ではないが、身体障害者手帳1、2級、療育手帳A、精神障害者保健福祉手帳1級の所持者に対し、乗車したタクシーの初乗り運賃額を助成する利用券を年間36枚交付している。</t>
    <phoneticPr fontId="1"/>
  </si>
  <si>
    <t>https://www.city.tondabayashi.lg.jp/soshiki/23/1570.html</t>
    <phoneticPr fontId="1"/>
  </si>
  <si>
    <t>障がい福祉課　総務係
0721-25-1000(代表）</t>
    <rPh sb="24" eb="26">
      <t>ダイヒョウ</t>
    </rPh>
    <phoneticPr fontId="1"/>
  </si>
  <si>
    <t>配食サービス</t>
    <phoneticPr fontId="1"/>
  </si>
  <si>
    <t>独居の高齢者、または高齢者のみの世帯を対象とし、食事の準備が困難な人に対し、安否確認を兼ねて栄養バランスのとれた昼食を配達する。</t>
    <phoneticPr fontId="1"/>
  </si>
  <si>
    <t>https://www.city.tondabayashi.lg.jp/soshiki/26/1303.html</t>
    <phoneticPr fontId="1"/>
  </si>
  <si>
    <t>高齢介護課　地域包括ケア係
0721-25-1000（代表）</t>
    <rPh sb="27" eb="29">
      <t>ダイヒョウ</t>
    </rPh>
    <phoneticPr fontId="1"/>
  </si>
  <si>
    <t>住民参加型軽度生活支援事業　いっぷくシステム</t>
    <phoneticPr fontId="1"/>
  </si>
  <si>
    <t>独居の高齢者、高齢者のみの世帯、心身に障がいのある人、12歳未満の子どもがいるひとり親家庭、産前産後の家庭などを対象に、30分500円（延長は最長で60分、1000円）で「ちょっとした生活援助」を住民ボランティアが担うサービス。継続的な利用はできない。例）電球を購入して交換する、養生シートを購入して設置する、などの利用は可能。
市社会福祉協議会の実施事業であるが、事業周知協力を行っている。</t>
    <phoneticPr fontId="1"/>
  </si>
  <si>
    <t>https://tonsyakyo.info/welfare/ippuku_sistem</t>
    <phoneticPr fontId="1"/>
  </si>
  <si>
    <t>河内長野市</t>
    <rPh sb="0" eb="5">
      <t>カワチナガノシ</t>
    </rPh>
    <phoneticPr fontId="1"/>
  </si>
  <si>
    <t>自治会等から移動販売車に関する要望があった際、自治会等が希望する移動販売実施事業者に対して買物困難者の情報を提供し、移動販売車の巡回先の拡大を支援している。</t>
    <phoneticPr fontId="1"/>
  </si>
  <si>
    <t>大東市</t>
    <rPh sb="0" eb="3">
      <t>ダイトウシ</t>
    </rPh>
    <phoneticPr fontId="1"/>
  </si>
  <si>
    <t>大東市東部地域乗合タクシー</t>
  </si>
  <si>
    <t>負担金</t>
  </si>
  <si>
    <t>買物弱者に特化した事業ではないが、市の東側の山沿いの地域
は、道路が狭く急傾斜地が多く存在し、高齢化が進んでいるため、公共交通施策として、曜日と時刻を限定した予約制の乗合タクシー（デマンドタクシー）運行事業を実施している。</t>
    <phoneticPr fontId="1"/>
  </si>
  <si>
    <t>・大東市の公共交通情報
https://www.city.daito.lg.jp/site/kokyokotsu/
・大東市東部地域乗合タクシーとは
https://www.city.daito.lg.jp/soshiki/67/1668.html
・大東市東部地域乗合タクシーの各コース
https://www.city.daito.lg.jp/soshiki/67/1677.html</t>
    <phoneticPr fontId="1"/>
  </si>
  <si>
    <t>交通政策課（直通：072-870-9667)</t>
    <phoneticPr fontId="1"/>
  </si>
  <si>
    <t>大東市南部地域コミュニティバス</t>
  </si>
  <si>
    <t>タクシー、バス等による送迎,_x000D_
その他,</t>
    <phoneticPr fontId="1"/>
  </si>
  <si>
    <t>買物弱者に特化した事業ではないが、主にJR住道駅の主に南側
２コースを運行し、買い物などの暮らしを支える交通手段としてコミュニティバスを運行しています。「乗客定員９名」の小型車両を使用し、運行日は週３日で運行しています。</t>
    <phoneticPr fontId="1"/>
  </si>
  <si>
    <t>・大東市の公共交通情報
https://www.city.daito.lg.jp/site/kokyokotsu/
・大東市南部地域コミュニティバスとは
https://www.city.daito.lg.jp/soshiki/67/1669.html
・大東市南部地域コミュニティバスの各コース
https://www.city.daito.lg.jp/soshiki/67/17353.html</t>
    <phoneticPr fontId="1"/>
  </si>
  <si>
    <t>和泉市</t>
    <rPh sb="0" eb="3">
      <t>イズミシ</t>
    </rPh>
    <phoneticPr fontId="1"/>
  </si>
  <si>
    <t>おたがいさまサポーター事業</t>
  </si>
  <si>
    <t>生活支援体制整備事業として、地域支援事業交付金の一部を活用して実施。
　要支援１・２もしくは総合事業対象者かつ1人暮らしもしくは高齢者のみの世帯に属する人を対象に、地域のボランティアが日常生活のちょっとした困りごとを支援する事業。
　活動メニューの1つに買い物代行を設け、1回3,000円以内で食料品・日用品等の買い物をボランティアが代行。</t>
    <phoneticPr fontId="1"/>
  </si>
  <si>
    <t>有償ボランティア</t>
    <rPh sb="0" eb="2">
      <t>ユウショウ</t>
    </rPh>
    <phoneticPr fontId="1"/>
  </si>
  <si>
    <t>https://www.city.osaka-izumi.lg.jp/kakukano/fukusibu/koureikaigo/gyoumu/sougou/1487030648410.html</t>
    <phoneticPr fontId="1"/>
  </si>
  <si>
    <t>高齢介護室高齢支援担当
0725-99-8132</t>
    <phoneticPr fontId="1"/>
  </si>
  <si>
    <t>門真市</t>
    <rPh sb="0" eb="3">
      <t>カドマシ</t>
    </rPh>
    <phoneticPr fontId="1"/>
  </si>
  <si>
    <t>商業振興対策事業補助金</t>
  </si>
  <si>
    <t>研修および講習会事業、商業活性化事業、共同施設整備事業</t>
    <phoneticPr fontId="1"/>
  </si>
  <si>
    <t>市内の小売商業団体が、経営の合理化、近代化、活性化、共同施設の整備など、商業振興のために実施する共同事業に対し、事業費の一部を補助する。
【支援対象となりうる買物弱者に対応する取組み事例】
朝市、出張販売など</t>
    <phoneticPr fontId="1"/>
  </si>
  <si>
    <t>中小小売商業団体</t>
    <rPh sb="0" eb="2">
      <t>チュウショウ</t>
    </rPh>
    <rPh sb="2" eb="4">
      <t>コウリ</t>
    </rPh>
    <rPh sb="4" eb="6">
      <t>ショウギョウ</t>
    </rPh>
    <rPh sb="6" eb="8">
      <t>ダンタイ</t>
    </rPh>
    <phoneticPr fontId="1"/>
  </si>
  <si>
    <t>https://www.city.kadoma.osaka.jp/machizukuri_rodo/shogyo/5094.html</t>
  </si>
  <si>
    <t>市民文化部産業振興課
06-6902-5966（直通）</t>
    <phoneticPr fontId="1"/>
  </si>
  <si>
    <t>摂津市</t>
    <rPh sb="0" eb="3">
      <t>セッツシ</t>
    </rPh>
    <phoneticPr fontId="1"/>
  </si>
  <si>
    <t>買物弱者の支援と位置付けた事業ではないが、身体障害者手帳1・2級、療育手帳A、精神障害者保健福祉手帳1級の所持者に対し、乗車したタクシーの初乗り運賃額（上限600円）を助成する利用券を年間24枚交付している。</t>
    <phoneticPr fontId="1"/>
  </si>
  <si>
    <t>https://www.city.settsu.osaka.jp/soshiki/hokenfukushibu/shougaifukushika/fukushiseido/syougaifukushi_jyosei/14336.html</t>
  </si>
  <si>
    <t>障害福祉課
06-6383-1374</t>
    <phoneticPr fontId="1"/>
  </si>
  <si>
    <t>東大阪市</t>
    <rPh sb="0" eb="1">
      <t>ヒガシ</t>
    </rPh>
    <rPh sb="1" eb="4">
      <t>オオサカシ</t>
    </rPh>
    <phoneticPr fontId="1"/>
  </si>
  <si>
    <t>交通戦略推進事業</t>
  </si>
  <si>
    <t>買物弱者の支援と位置付けた事業ではないが、公共交通の利用に不便を感じている地域に対する持続可能な交通システムの確保を目的とし、ＡＩオンデマンド交通の実証運行を行い、ＡＩオンデマンド交通が地域的ニーズに合った交通手段として有効なのか、また既存公共交通機関に与える影響はどうなのかを検証する。</t>
    <phoneticPr fontId="1"/>
  </si>
  <si>
    <t>https://travel.willer.co.jp/maas/mobi/higashiosaka/</t>
  </si>
  <si>
    <t>四條畷市</t>
    <rPh sb="0" eb="3">
      <t>シジョウナワテ</t>
    </rPh>
    <rPh sb="3" eb="4">
      <t>シ</t>
    </rPh>
    <phoneticPr fontId="1"/>
  </si>
  <si>
    <t>おでかけサポートタクシー</t>
  </si>
  <si>
    <t>買物弱者支援に特化した補助制度ではないが、高齢者・妊産婦・障がい者を対象とし家から市が指定した3拠点間の移動支援である。
・１人あたり350円か490円にて駅又は市の施設へ移動が可能。</t>
    <phoneticPr fontId="1"/>
  </si>
  <si>
    <t>https://www.city.shijonawate.lg.jp/soshiki/19/50408.html</t>
  </si>
  <si>
    <t>都市政策課
072-877-2121</t>
    <phoneticPr fontId="1"/>
  </si>
  <si>
    <t>四條畷市</t>
    <rPh sb="0" eb="4">
      <t>シジョウナワテシ</t>
    </rPh>
    <phoneticPr fontId="1"/>
  </si>
  <si>
    <t>重度障がい者リフト付 福祉タクシー助成事業</t>
  </si>
  <si>
    <t>重度の歩行機能障がいのため、車いす等補助用具を使用しなけ
れば外出が困難な重度の障がい者の移動を支援し、地域におけ
る生活の自立を図るため、四條畷市重度障がい者リフト付福祉
タクシー利用券を交付する。
【助成額】年間　片道1500円助成×24枚(片道1回に1枚まで使用）</t>
    <phoneticPr fontId="1"/>
  </si>
  <si>
    <t>市がリフト付福祉タクシーを保有するタクシー会社と契約</t>
    <phoneticPr fontId="1"/>
  </si>
  <si>
    <t>https://www.city.shijonawate.lg.jp/soshiki/30/1372.html</t>
  </si>
  <si>
    <t>障がい福祉課
072-877-2121</t>
    <phoneticPr fontId="1"/>
  </si>
  <si>
    <t>交野市</t>
    <rPh sb="0" eb="3">
      <t>カタノシ</t>
    </rPh>
    <phoneticPr fontId="1"/>
  </si>
  <si>
    <t>交野市公共交通機関運賃補助事業</t>
  </si>
  <si>
    <t>買物弱者に特化した事業ではないが①70歳以上の方、②65～69歳で軽度障がい者手証を所持している方（身体障害者手帳5・6級・療育手帳B2・精神障害者保健福祉手帳3級）、③中重度障害者手帳を所持している方（年齢制限なし）（身体障害者手帳1～4級、療育手帳A・B1、精神障害者保健福祉手帳1・2級）、④ゆうゆうバスの乗車証を交付されていた方（以前市内を走っていた福祉バスの乗車証）のいずれかに該当する方が対象。
①京阪バス乗車券（乗車券の綴り、4,600円分）、②京阪バスポイント（京阪バスポイントサービスへ4,600円分付与）、③交通系ICカードを利用して乗車した電車・バスの運賃補助（ICカードの利用明細にて電車・バスで使用したと分かる分を4,600円上限で口座振込）、④タクシーチケット（500円券9枚）のうちいずれか１つ申請可能。
交野市福祉タクシー等利用料金助成事業、交野市不便地区外出支援事業と併用不可。</t>
    <phoneticPr fontId="1"/>
  </si>
  <si>
    <t>https://www.city.katano.osaka.jp/docs/2020032700080/</t>
    <phoneticPr fontId="1"/>
  </si>
  <si>
    <t>福祉部福祉総務課
072-893-6400</t>
    <phoneticPr fontId="1"/>
  </si>
  <si>
    <t>交野市福祉タクシー等利用料金助成事業
①交野市要介護高齢者外出支援サービス事業
②交野市重度障がい者外出支援サービス事業
③交野市妊婦外出支援サービス事業</t>
    <phoneticPr fontId="1"/>
  </si>
  <si>
    <t>①5,082
②7,904
③1,650</t>
    <phoneticPr fontId="1"/>
  </si>
  <si>
    <t>買物弱者に特化した事業ではないが①介護保険の要介護３～５の認定を受けている方②身体障害者手帳 １・２級、療育手帳A、精神障害者保健福祉手帳１級を所持している方、③母子手帳の交付を受けている妊婦の方が対象。
申請のあった方に500円券のタクシーチケットを①33枚、②33枚、③20枚交付。
交野市公共交通機関運賃補助事業、交野市不便地区外出支援事業と併用不可。</t>
    <phoneticPr fontId="1"/>
  </si>
  <si>
    <t>交野市不便地区外出支援事業</t>
    <phoneticPr fontId="1"/>
  </si>
  <si>
    <t>買物弱者に特化した事業ではないが①70歳以上の方、②65～69歳で軽度障がい者手証を所持している方（身体障害者手帳5・6級・療育手帳B2・精神障害者保健福祉手帳3級）、③中重度障害者手帳を所持している方（年齢制限なし）（身体障害者手帳1～4級、療育手帳A・B1、精神障害者保健福祉手帳1・2級）、④ゆうゆうバスの乗車証を交付されていた方（以前市内を走っていた福祉バスの乗車証）のいずれかに該当する方が対象。
路線バスや鉄道等の公共交通が充足していない地区で、その利用が不便な地区において、当該地区で輸送車を運行している。
交野市公共交通機関運賃補助事業、交野市福祉タクシー等利用料金助成事業と併用不可。</t>
    <phoneticPr fontId="1"/>
  </si>
  <si>
    <t>大阪狭山市</t>
    <rPh sb="0" eb="2">
      <t>オオサカ</t>
    </rPh>
    <rPh sb="2" eb="5">
      <t>サヤマシ</t>
    </rPh>
    <phoneticPr fontId="1"/>
  </si>
  <si>
    <t>高齢者移動支援事業（さやりんおでかけサポート）</t>
  </si>
  <si>
    <t>高齢者が住み慣れた地域で安心して生活するために買物や通院、趣味活動等の外出を運転ﾎﾞﾗﾝﾃｨｱがｻﾎﾟｰﾄする住民同士の助け合い事業。</t>
    <phoneticPr fontId="1"/>
  </si>
  <si>
    <t>高齢者が住み慣れた地域で安心して生活するために買物や通院、趣味活動等の外出を運転ﾎﾞﾗﾝﾃｨｱがｻﾎﾟｰﾄする住民同士の助け合い事業。利用：市内在住の要支援・要介護認定受給者　事前登録・予約・購入（1回500円）等。支援活動：活動登録（1活動700円）。社会福祉協議会内専用ﾀﾞｲﾔﾙ（072-360-4866）</t>
    <phoneticPr fontId="1"/>
  </si>
  <si>
    <t>http://www.osaka-sayama.or.jp/</t>
    <phoneticPr fontId="1"/>
  </si>
  <si>
    <t>高齢者福祉グループ 　　072-349-9416（直通）072-366-0011（代表） 委託先担当社会福祉協議会（072-367-1761）</t>
    <phoneticPr fontId="1"/>
  </si>
  <si>
    <t>福祉タクシー助成事業</t>
  </si>
  <si>
    <t>買物弱者の支援と位置付けた事業ではないが、重度障がい者（身体1,2級・知的A・精神1級）に対し、社会参加の促進を目的に、福祉タクシー利用料金の一部を助成する。
【助成額】年間24枚（1か月あたり2枚）までの利用券を交付し、福祉タクシーの利用料金の一部を助成する。（1回の乗車につき普通タクシーの初乗運賃相当額）</t>
    <phoneticPr fontId="1"/>
  </si>
  <si>
    <t>タクシー事業者と協定を結んでおり、委託事業ではない。</t>
    <phoneticPr fontId="1"/>
  </si>
  <si>
    <t>https://www.city.osakasayama.osaka.jp/sosiki/kenkoufukushibu/fukushiseisaku/shougaishahukushi/gennmenn/1545196753102.html</t>
    <phoneticPr fontId="1"/>
  </si>
  <si>
    <t>福祉政策グループ　
072-366-0011</t>
    <phoneticPr fontId="1"/>
  </si>
  <si>
    <t>島本町</t>
    <rPh sb="0" eb="3">
      <t>シマモトチョウ</t>
    </rPh>
    <phoneticPr fontId="1"/>
  </si>
  <si>
    <t>島本町福祉ふれあいバス運行事業</t>
  </si>
  <si>
    <t>買物弱者の支援と位置付けた事業ではないが、65歳以上の高齢者等要綱に利用対象者と規定されている住民が、町内に出掛けることを支援する目的で、福祉巡回バス事業を実施している。</t>
  </si>
  <si>
    <t>事業者</t>
    <rPh sb="0" eb="2">
      <t>ジギョウシャ</t>
    </rPh>
    <phoneticPr fontId="1"/>
  </si>
  <si>
    <t>https://www.town.shimamoto.lg.jp/soshiki/33/7961.html</t>
  </si>
  <si>
    <t>高齢介護課
075-962-2864</t>
    <phoneticPr fontId="1"/>
  </si>
  <si>
    <t>忠岡町</t>
    <rPh sb="0" eb="2">
      <t>タダオカ</t>
    </rPh>
    <rPh sb="2" eb="3">
      <t>マチ</t>
    </rPh>
    <phoneticPr fontId="1"/>
  </si>
  <si>
    <t>買物弱者の支援と位置付けた事業ではないが、町内在住の60歳以上の方、障がいのある方、妊産婦の方、乳幼児を連れた方、対象者の介添者を対象として、町内を走る福祉バスを1日6便運行している。</t>
    <phoneticPr fontId="1"/>
  </si>
  <si>
    <t>自治体,
事業者,</t>
    <phoneticPr fontId="1"/>
  </si>
  <si>
    <t>https://www.town.tadaoka.osaka.jp/kurashi/yakusho_madoguchi/1924.html</t>
    <phoneticPr fontId="1"/>
  </si>
  <si>
    <t>健康福祉部　福祉課
0725-22-1122</t>
    <phoneticPr fontId="1"/>
  </si>
  <si>
    <t>太子町</t>
    <rPh sb="0" eb="3">
      <t>タイシチョウ</t>
    </rPh>
    <phoneticPr fontId="1"/>
  </si>
  <si>
    <t>交流サロン送迎事業</t>
  </si>
  <si>
    <t>・買物弱者に特化はしていないが、ショッピングリハビリでの買い物ツアーの送迎を実施している。年間40回程度実施。
・重層的支援体制整備事業交付金を活用</t>
    <phoneticPr fontId="1"/>
  </si>
  <si>
    <t>いきいき健康課
＜地域包括支援センター＞
（電話　0721-98-5538)</t>
    <phoneticPr fontId="1"/>
  </si>
  <si>
    <t>外出支援事業（地域支え合い型移動サービス支援）</t>
    <phoneticPr fontId="1"/>
  </si>
  <si>
    <t>外出困難な高齢者等の買い物や通院等の移動支援を行う住民主体型の生活支援サービス実施団体に対して、側面的な支援として町公用車の貸出を行う。</t>
  </si>
  <si>
    <t>健康福祉部　福祉介護課（0721-98-5519）</t>
    <phoneticPr fontId="1"/>
  </si>
  <si>
    <t>兵庫県</t>
    <rPh sb="0" eb="3">
      <t>ヒョウゴケン</t>
    </rPh>
    <phoneticPr fontId="1"/>
  </si>
  <si>
    <t>神戸市</t>
    <rPh sb="0" eb="3">
      <t>コウベシ</t>
    </rPh>
    <phoneticPr fontId="1"/>
  </si>
  <si>
    <t>地域商業活性化支援事業
（販路拡大事業枠）</t>
    <phoneticPr fontId="1"/>
  </si>
  <si>
    <t>70,440
※本補助金全体の予算額</t>
    <phoneticPr fontId="1"/>
  </si>
  <si>
    <t>商店街・小売市場等の団体が「集客力向上・売上向上・地域課題解決」を目指し、主体的に企画・実施する事業を支援し、まちの魅力とにぎわいの創出を図る。
【支援対象となる取り組み事例】
宅配、送迎、インターネット販売、展示会への出店など団体として販路拡大を実施するもの。</t>
    <phoneticPr fontId="1"/>
  </si>
  <si>
    <t>商店街・小売市場</t>
    <rPh sb="0" eb="3">
      <t>ショウテンガイ</t>
    </rPh>
    <rPh sb="4" eb="6">
      <t>コウリ</t>
    </rPh>
    <rPh sb="6" eb="8">
      <t>イチバ</t>
    </rPh>
    <phoneticPr fontId="1"/>
  </si>
  <si>
    <t>https://www.city.kobe.lg.jp/a92777/business/sangyoshinko/shokogyo/shop/tiikishogyo.html</t>
    <phoneticPr fontId="1"/>
  </si>
  <si>
    <t>経済観光局
商業流通課
078-984-0346</t>
    <phoneticPr fontId="1"/>
  </si>
  <si>
    <t>姫路市</t>
    <rPh sb="0" eb="3">
      <t>ヒメジシ</t>
    </rPh>
    <phoneticPr fontId="1"/>
  </si>
  <si>
    <t>高木地域におけるデマンド型乗合タクシー運行事業</t>
    <phoneticPr fontId="1"/>
  </si>
  <si>
    <t>公共交通空白・不便地域の解消を目的として、デマンド型（予約型）乗合タクシー運行を実施しており、各エリアまでの買物、通院、最寄のバス停までの移動等にご利用いただいている。</t>
    <phoneticPr fontId="1"/>
  </si>
  <si>
    <t>姫路タクシー株式会社</t>
    <rPh sb="0" eb="2">
      <t>ヒメジ</t>
    </rPh>
    <rPh sb="6" eb="10">
      <t>カブシキガイシャ</t>
    </rPh>
    <phoneticPr fontId="1"/>
  </si>
  <si>
    <t>https://www.city.himeji.lg.jp/shisei/0000022232.html</t>
    <phoneticPr fontId="1"/>
  </si>
  <si>
    <t>地域公共交通課
079-221-2860</t>
    <phoneticPr fontId="1"/>
  </si>
  <si>
    <t>コミュニティバス溝口お買い物便</t>
  </si>
  <si>
    <t>コミュニティバス</t>
    <phoneticPr fontId="1"/>
  </si>
  <si>
    <t>「コミュニティバス雪彦」の運行エリア周辺の地元住民から、買い物へ行く場所がなくて不便だという声があったため、現在運行しているコミュニティバスを延伸し、マックスバリュ溝口店への「溝口お買い物便」として運行を開始する。既存の輸送資源を活用し、公共交通空白・不便地域での買い物の不便の解消を目的とする。令和６年10月から社会実験を開始し、週２回、１日１往復運行。</t>
    <phoneticPr fontId="1"/>
  </si>
  <si>
    <t>神姫バス株式会社</t>
    <rPh sb="0" eb="2">
      <t>シンキ</t>
    </rPh>
    <rPh sb="4" eb="8">
      <t>カブシキガイシャ</t>
    </rPh>
    <phoneticPr fontId="1"/>
  </si>
  <si>
    <t>https://www.city.himeji.lg.jp/shisei/0000004453.html</t>
  </si>
  <si>
    <t>買物支援サービス事業</t>
  </si>
  <si>
    <t>営利を目的としない公益的な法人で、高齢者の見守り事業を行える者が、公共交通機関の利用が困難な地域において、日常の食料品等の買物が困難な高齢者を対象に行っている送迎方式による買物支援事業に対し支援を行う。</t>
    <phoneticPr fontId="1"/>
  </si>
  <si>
    <t>高齢者支援課
079-221-2306</t>
    <phoneticPr fontId="1"/>
  </si>
  <si>
    <t>尼崎市</t>
    <rPh sb="0" eb="3">
      <t>アマガサキシ</t>
    </rPh>
    <phoneticPr fontId="1"/>
  </si>
  <si>
    <t>乗合自動車特別乗車証の交付</t>
  </si>
  <si>
    <t>バス利用に係る助成額を交通事業者へ交付</t>
    <phoneticPr fontId="1"/>
  </si>
  <si>
    <t>市内居住かつ身体障害者手帳（1～4級に限る）等の交付を受けている者に対し、市内の停留所で乗車し降車する場合に限り無料で利用できる特別乗車証（ICカード）を交付することにより、障害者等の社会参加を支援する。</t>
  </si>
  <si>
    <t>https://www.city.amagasaki.hyogo.jp/kurashi/syogaisya/kotu/040_basushougai.html</t>
    <phoneticPr fontId="1"/>
  </si>
  <si>
    <t>福祉局
福祉部
福祉課
（06-6489-6348）</t>
    <phoneticPr fontId="1"/>
  </si>
  <si>
    <t>高齢者バス運賃助成</t>
  </si>
  <si>
    <t>バス利用に係る助成額を交通事業者へ交付</t>
  </si>
  <si>
    <t>市内に引き続き１年以上居住している70歳以上の高齢者に対し、乗合バスの利用に係る運賃の一部を助成することにより、高齢者の社会参加を支援する。</t>
    <phoneticPr fontId="1"/>
  </si>
  <si>
    <t>https://www.city.amagasaki.hyogo.jp/kurashi/koreisya/sien/040_basu70ijou.html</t>
    <phoneticPr fontId="1"/>
  </si>
  <si>
    <t>福祉タクシーチケット</t>
    <phoneticPr fontId="1"/>
  </si>
  <si>
    <t>タクシー利用時の基本料金（初乗り運賃）を事業者へ助成</t>
  </si>
  <si>
    <t>重度障害によりバスに乗車することが困難な人に対して、生活活動範囲の拡大と積極的な社会参加を実現するため、タクシー乗車料金のうち基本料金を助成するチケットを交付する。</t>
  </si>
  <si>
    <t>https://www.city.amagasaki.hyogo.jp/kurashi/syogaisya/kotu/042_taxi.html</t>
    <phoneticPr fontId="1"/>
  </si>
  <si>
    <t>福祉局
法人指導・障害福祉担当
障害福祉課
（06-6489-6750）</t>
    <phoneticPr fontId="1"/>
  </si>
  <si>
    <t>高齢者移送サービスチケットの交付</t>
  </si>
  <si>
    <t>対象者に介護タクシー利用に係る乗車料金の一部を支援するチケットを交付</t>
  </si>
  <si>
    <t>要介護4または要介護5の65歳以上の在宅高齢者に対して、通院時等の円滑な外出支援を行うため、車いすやストレッチャーのまま乗車できる介護タクシーの利用料金の一部を支援する。</t>
    <phoneticPr fontId="1"/>
  </si>
  <si>
    <t>https://www.city.amagasaki.hyogo.jp/kurashi/koreisya/zaitaku/041isou.html</t>
    <phoneticPr fontId="1"/>
  </si>
  <si>
    <t>福祉局
福祉部
介護保険事業担当
（06-6489-6343）</t>
    <phoneticPr fontId="1"/>
  </si>
  <si>
    <t>伊丹市</t>
    <rPh sb="0" eb="3">
      <t>イタミシ</t>
    </rPh>
    <phoneticPr fontId="1"/>
  </si>
  <si>
    <t>伊丹市買い物支援事業</t>
  </si>
  <si>
    <t>高齢者等を対象に宅配等の買い物を支援する取り組みを行う事業者を市が買い物支援協力店として登録し、リスト化。公表している。</t>
    <phoneticPr fontId="1"/>
  </si>
  <si>
    <t>https://www.city.itami.lg.jp/SOSIKI/KENKOFUKUSHI/TIKI_KONEN/KOUREISYA/1460346597387.html</t>
  </si>
  <si>
    <t>地域・高年福祉課
072-784-8099</t>
    <phoneticPr fontId="1"/>
  </si>
  <si>
    <t>市バス特別乗車証（無料乗車証）</t>
  </si>
  <si>
    <t>買物弱者の支援としての直接的な位置づけではないが、市内に1年以上居住している70歳以上の高齢者や障害者（障害の程度による）等に対し、申請に基づき市営バスの無料乗車券を発行。</t>
    <phoneticPr fontId="1"/>
  </si>
  <si>
    <t>https://www.city.itami.lg.jp/SOSIKI/KENKOFUKUSHI/TIKI_KONEN/TIIKIHUKUSI/gaisyutsushien/1385377143389.html</t>
  </si>
  <si>
    <t>伊丹市福祉タクシー利用券</t>
  </si>
  <si>
    <t>買物弱者の支援としての直接的な位置づけではないが、65歳以上の在宅寝たきり高齢者（要介護４または５）や重度障害者等に対し申請に基づき福祉タクシー利用券を発行。</t>
    <phoneticPr fontId="1"/>
  </si>
  <si>
    <t>相生市</t>
    <rPh sb="0" eb="3">
      <t>アイオイシ</t>
    </rPh>
    <phoneticPr fontId="1"/>
  </si>
  <si>
    <t>交通空白地に居住の住民に対して、自宅から最寄りの指定バス停への運行を少額の自己負担で行うことにより、買い物や通院をはじめとした日常生活の支援を行う。</t>
    <phoneticPr fontId="1"/>
  </si>
  <si>
    <t>地域振興課まちづくり推進係（0791-23-7130）</t>
    <phoneticPr fontId="1"/>
  </si>
  <si>
    <t>地域乗合タクシー運行事業</t>
  </si>
  <si>
    <t>令和６年７月より、市内の一部の地域において乗合タクシー事業を実施している。この事業は、地元の有償ボランティアが地元の交通弱者を市街地の指定降車地まで送迎することで、交通弱者の移動手段の確保を行い、地域の活性化を図るものである。運行は週２日、一日３便の定時定路線運行とし、予め利用者から予約をいただくことで、有償ボランティアとの運行調整を当市が行っている。道路運送法の法外の扱いとして、今年度と来年度の２年間をモデル事業期間として運行を行い、今度の方向性についてはモデル事業期間中の状況を勘案し、判断することとしている。</t>
    <phoneticPr fontId="1"/>
  </si>
  <si>
    <t>https://www.city.aioi.lg.jp/soshiki/chiikishinko/noriai.html</t>
    <phoneticPr fontId="1"/>
  </si>
  <si>
    <t>地域振興課まちづくり推進係（0791-23-7130）</t>
  </si>
  <si>
    <t>タクシー利用補助事業</t>
  </si>
  <si>
    <t>令和６年４月以降に運転免許証を返納し、かつ、運転経歴証明書を交付した市民に対して、３千円分（500円×６枚綴り）のタクシー補助件を交付することで免許返納者のタクシー利用の負担軽減を図る。</t>
    <phoneticPr fontId="1"/>
  </si>
  <si>
    <t>https://www.city.aioi.lg.jp/soshiki/chiikishinko/takusi-hojo.html</t>
    <phoneticPr fontId="1"/>
  </si>
  <si>
    <t>加古川市</t>
    <rPh sb="0" eb="4">
      <t>カコガワシ</t>
    </rPh>
    <phoneticPr fontId="1"/>
  </si>
  <si>
    <t>福祉タクシー利用券</t>
  </si>
  <si>
    <t>重度障害者（児）の生活行動範囲の拡大及び社会参加を促進するため、タクシー利用券を交付する。
【内容】1乗車につき最大3枚利用可能なタクシー利用券（500円分）を年間48枚交付
【対象】身体1,2級・療育A・精神1級のいずれかの手帳を所持し、かつ市民税非課税</t>
    <phoneticPr fontId="1"/>
  </si>
  <si>
    <t>https://www.city.kakogawa.lg.jp/soshikikarasagasu/fukushibu/shogaishashienka/kotsuzeikinkokyoryokinnado/1413457817264.html</t>
  </si>
  <si>
    <t>福祉部　障がい者支援課（079-427-9210）</t>
    <phoneticPr fontId="1"/>
  </si>
  <si>
    <t>デマンドタクシー運行補助事業</t>
    <phoneticPr fontId="1"/>
  </si>
  <si>
    <t>住居が点在し、路線型の公共交通導入が困難な地域における高齢者等の移動手段確保策として、デマンドタクシーの運行を開始した。
買物弱者の支援と位置付けた事業ではないが、買物弱者に対する支援にも繋がる。</t>
    <phoneticPr fontId="1"/>
  </si>
  <si>
    <t>https://www.city.kakogawa.lg.jp/soshikikarasagasu/tosi_kekaku/tosikekakuka/kotsuseisaku/communitykoutuu/32630.html</t>
  </si>
  <si>
    <t>都市計画課
交通政策・景観形成係
079-427-9732</t>
    <phoneticPr fontId="1"/>
  </si>
  <si>
    <t>自家用有償旅客運送事業</t>
    <phoneticPr fontId="1"/>
  </si>
  <si>
    <t>地域内の生活関連施設及びバス停留所までの地域完結型の移動手段として、市町村運営有償運送の運行を行うことにより、市郊外部における公共交通空白地域の解消を図る。買物弱者の支援と位置付けた事業ではないが、買物弱者に対する支援にも繋がる。</t>
    <phoneticPr fontId="1"/>
  </si>
  <si>
    <t>上荘公共交通協議会</t>
  </si>
  <si>
    <t>https://www.city.kakogawa.lg.jp/soshikikarasagasu/tosi_kekaku/tosikekakuka/kotsuseisaku/communitykoutuu/1457315354780.html</t>
  </si>
  <si>
    <t>赤穂市</t>
    <rPh sb="0" eb="3">
      <t>アコウシ</t>
    </rPh>
    <phoneticPr fontId="1"/>
  </si>
  <si>
    <t>買物弱者の支援と位置付けた事業ではないが、タクシー空白地域における交通弱者に対する移動支援策として、デマンドタクシーを導入している。</t>
    <phoneticPr fontId="1"/>
  </si>
  <si>
    <t>https://www.city.ako.lg.jp/koushitsu/kikaku/taxi.html</t>
  </si>
  <si>
    <t>市長公室企画政策課
0791-43-6867</t>
    <phoneticPr fontId="1"/>
  </si>
  <si>
    <t>三木市</t>
    <rPh sb="0" eb="3">
      <t>ミキシ</t>
    </rPh>
    <phoneticPr fontId="1"/>
  </si>
  <si>
    <t>地域まちづくり交付金交付事業</t>
    <phoneticPr fontId="1"/>
  </si>
  <si>
    <t>市民の創意によって地域の課題解決を図り、活き活きとした地域づくりを目的とした事業を行う市民協議会（まちづくり協議会）を支援する。
【支援対象となりうる買物弱者に対応する取組み事例】
移動販売車やコープ買いもんいこカーの誘致や周知など</t>
    <phoneticPr fontId="1"/>
  </si>
  <si>
    <t>市民協議会（まちづくり協議会）</t>
    <phoneticPr fontId="1"/>
  </si>
  <si>
    <t>https://www.city.miki.lg.jp/soshiki/14/1894.html</t>
    <phoneticPr fontId="1"/>
  </si>
  <si>
    <t>市民生活部市民協働課
0794-82-2000
（内線2470）</t>
    <rPh sb="25" eb="27">
      <t>ナイセン</t>
    </rPh>
    <phoneticPr fontId="1"/>
  </si>
  <si>
    <t>三木市地域ふれあいバス運行事業</t>
    <phoneticPr fontId="1"/>
  </si>
  <si>
    <t>公共交通空白地又は不便地域の移動手段を確保し、公共交通機関の維持・活性化を図るとともに、公民館等を中心としたまちづくりに資するために、地域ふれあいバスを無償で運行している。
地域の身近な移動手段として、地域内の買い物施設等にもアクセスしており、買い物弱者対策の効果もある。</t>
    <phoneticPr fontId="1"/>
  </si>
  <si>
    <t>民間ボランティア団体等</t>
    <phoneticPr fontId="1"/>
  </si>
  <si>
    <t>交通政策課
0794-89-2371</t>
    <phoneticPr fontId="1"/>
  </si>
  <si>
    <t>デマンド型交通運行事業</t>
  </si>
  <si>
    <t>公共交通空白地又は不便地域の移動手段を確保するために、三木市デマンド型交通を運行する事業者に対し運行赤字を補助している。
地域の身近な移動手段として、地域内の買い物施設等にもアクセスしており、買い物弱者対策の効果もある。</t>
    <phoneticPr fontId="1"/>
  </si>
  <si>
    <t>https://www.city.miki.lg.jp/soshiki/39/31598.html</t>
    <phoneticPr fontId="1"/>
  </si>
  <si>
    <t>高砂市</t>
    <rPh sb="0" eb="3">
      <t>タカサゴシ</t>
    </rPh>
    <phoneticPr fontId="1"/>
  </si>
  <si>
    <t>障がい者（児）福祉タクシー料金助成事業</t>
  </si>
  <si>
    <t>市内に住所を有し、在住する対象者に対して、1枚500円のタクシー利用券を1年度に最大52枚（申請月に応じて利用券の枚数を月4枚ずつ減）交付する。1回の乗車料金に応じ最大3枚（1,500円）を助成する。</t>
    <phoneticPr fontId="1"/>
  </si>
  <si>
    <t>https://www.city.takasago.lg.jp/soshikikarasagasu/shogaifukushika/shogaishafukushi/1/9973.html</t>
    <phoneticPr fontId="1"/>
  </si>
  <si>
    <t>障がい福祉課
079-443-9027</t>
    <phoneticPr fontId="1"/>
  </si>
  <si>
    <t>小野市</t>
    <rPh sb="0" eb="3">
      <t>オノシ</t>
    </rPh>
    <phoneticPr fontId="1"/>
  </si>
  <si>
    <t>小野市地域密着型買い物支援事業</t>
  </si>
  <si>
    <t>買物支援（代行、送迎、宅配等）、配食サービス,_x000D_
公設民営店舗の整備、運営,</t>
    <phoneticPr fontId="1"/>
  </si>
  <si>
    <t>地元団体である下東条ふれあいの里が運営する公設コンビニ
「ふれあいマート」が高齢化の進む下東条地区において、物販
店舗経営や地域住民交流活動を通じて、地域コミュニティの活性化を図る事業を支援する。
【支援対象となりうる買い物弱者に対応する取組事例】
送迎サービス、（商品の配達サービス）</t>
    <phoneticPr fontId="1"/>
  </si>
  <si>
    <t>下東条ふれあいの里
（地元団体）</t>
    <rPh sb="11" eb="13">
      <t>ジモト</t>
    </rPh>
    <rPh sb="13" eb="15">
      <t>ダンタイ</t>
    </rPh>
    <phoneticPr fontId="1"/>
  </si>
  <si>
    <t>https://fureaima-to.jimdofree.com/</t>
    <phoneticPr fontId="1"/>
  </si>
  <si>
    <t>地域振興部産業創造課
（0794-70-7137）</t>
    <phoneticPr fontId="1"/>
  </si>
  <si>
    <t>三田市</t>
    <rPh sb="0" eb="3">
      <t>サンダシ</t>
    </rPh>
    <phoneticPr fontId="1"/>
  </si>
  <si>
    <t>高齢者運賃助成事業</t>
    <phoneticPr fontId="1"/>
  </si>
  <si>
    <t>高齢者の社会参加（買物含む）を促進することにより、生きがいづくり又は健康増進を図るため、70歳以上の高齢者に、500円割引証を１人年間15枚（7,500円分）を交付。
バス（IC・特別乗車券購入）・鉄道（特別乗車券購入）・タクシー（運賃支払い）の利用に対し、約半額分使用できる。</t>
    <phoneticPr fontId="1"/>
  </si>
  <si>
    <t>https://www.city.sanda.lg.jp/iryo_kenko_fukushi/kourei_fukushi_kaigo/support_koreisha/8702.html</t>
    <phoneticPr fontId="1"/>
  </si>
  <si>
    <t>都市整備部交通政策課
079-559-5058</t>
    <phoneticPr fontId="1"/>
  </si>
  <si>
    <t>自家用有償旅客運送事業</t>
  </si>
  <si>
    <t>自家用車を使って、自宅近くのミーティングポイントからバス停留所や鉄道駅、買い物施設まで乗合送迎。買い物を含む地域の外出支援策として実施。
※予算額は、委託料のほかリース費（車両）等含む。</t>
    <phoneticPr fontId="1"/>
  </si>
  <si>
    <t xml:space="preserve">https://www.city.sanda.lg.jp/kurashi/doro_kotsu/kokyo_kotsu/8677.html　(広野地区)
https://www.city.sanda.lg.jp/kurashi/doro_kotsu/kokyo_kotsu/8678.html　(小野地区)
https://www.city.sanda.lg.jp/soshiki/35/gyomu/doro_kotsu/23965.html（藍地区）
</t>
    <phoneticPr fontId="1"/>
  </si>
  <si>
    <t>加西市</t>
    <rPh sb="0" eb="3">
      <t>カサイシ</t>
    </rPh>
    <phoneticPr fontId="1"/>
  </si>
  <si>
    <t>加西市福祉タクシー</t>
  </si>
  <si>
    <t>加西市に住所のある一定の障害のある方にタクシーの割引券を交付。事業で登録されているタクシー会社で割引を受けることができる。利用用途に制限なし。</t>
    <phoneticPr fontId="1"/>
  </si>
  <si>
    <t>https://www.city.kasai.hyogo.jp/site/shogaifukushi/42166.html</t>
  </si>
  <si>
    <t>福祉部地域福祉課
0790-42-8725</t>
    <phoneticPr fontId="1"/>
  </si>
  <si>
    <t>2,700
①600（事業委託料）
②2,100(タクシー賃借料)</t>
    <phoneticPr fontId="1"/>
  </si>
  <si>
    <t>有効期間内の運転免許証を自主返納された方が、免許証を返納したことによる不便を軽減し、充実した生活を続けられるよう　1人1回限りでタクシー券48枚を交付する。</t>
    <phoneticPr fontId="1"/>
  </si>
  <si>
    <t>加西市交通安全協会(タクシー券の申請・発行事務)</t>
    <phoneticPr fontId="1"/>
  </si>
  <si>
    <t>https://www.city.kasai.hyogo.jp/site/koureisyahukushi/44032.html</t>
  </si>
  <si>
    <t>福祉部長寿介護課
0790-42-8728</t>
    <phoneticPr fontId="1"/>
  </si>
  <si>
    <t>市内バス無料乗車券配布事業</t>
  </si>
  <si>
    <t>2,411
（令和5年度実績額）</t>
    <rPh sb="7" eb="9">
      <t>レイワ</t>
    </rPh>
    <rPh sb="10" eb="12">
      <t>ネンド</t>
    </rPh>
    <rPh sb="12" eb="15">
      <t>ジッセキガク</t>
    </rPh>
    <phoneticPr fontId="1"/>
  </si>
  <si>
    <t>加西市内を走る路線バス、コミュニティバスについて、市内在住で、75歳以上の方、中学生以下の子ども、障がい者手帳所持者、妊娠中の方、乳幼児同伴の保護者、65歳以上の運転免許返戻者に、市内バス無料乗車券を配布し、市内の移動を容易にする。</t>
    <phoneticPr fontId="1"/>
  </si>
  <si>
    <t>https://www.city.kasai.hyogo.jp/soshiki/3/2200.html</t>
  </si>
  <si>
    <t>政策部政策課
0790ｰ42ｰ8700</t>
    <phoneticPr fontId="1"/>
  </si>
  <si>
    <t>地域主体型交通運行事業</t>
  </si>
  <si>
    <t>買物弱者の支援に限定した事業ではないが、鉄道・バス等の運行が十分でない公共交通不便地域に対する移動支援策として、地域団体が実施主体となり地域住民の移動を支える地域主体型交通の運行を実施</t>
    <phoneticPr fontId="1"/>
  </si>
  <si>
    <t>地域団体</t>
  </si>
  <si>
    <t>https://www.city.kasai.hyogo.jp/site/koukyoukoutuu-kyougikai/2584.html</t>
  </si>
  <si>
    <t>淡路市</t>
    <rPh sb="0" eb="3">
      <t>アワジシ</t>
    </rPh>
    <phoneticPr fontId="1"/>
  </si>
  <si>
    <t>福祉タクシー等利用助成事業</t>
    <phoneticPr fontId="1"/>
  </si>
  <si>
    <t>在宅の心身障害者及び高齢者が、通院、買物等のために、交通手段の確保を図り、社会活動の範囲の拡大と社会参加を促進することを目的とする。
【対象者及び助成額】
住民税非課税世帯及び自動車税・軽自動車税の減免を受けていない世帯に属する次のいずれかの方
①７０歳以上の高齢者、要介護認定者
②身体障害者手帳1級又は2級、療育手帳A判定、精神障害者手帳１級の交付を受けた方
①の方は年間10,800円、②の方は年間21,600円を限度としてタクシー乗車１回につき2,100円、コミバス回数券は購入代金の半分を助成。</t>
    <phoneticPr fontId="1"/>
  </si>
  <si>
    <t>https://www.city.awaji.lg.jp/site/koureifukusiservice/fukusitaxi.html</t>
    <phoneticPr fontId="1"/>
  </si>
  <si>
    <t>長寿介護課
0799-64-2511</t>
    <phoneticPr fontId="1"/>
  </si>
  <si>
    <t>コミュニティバス運行事業
（北部生活観光バス）
（岩屋コミュニティバス）
（山田デマンド交通）</t>
    <phoneticPr fontId="1"/>
  </si>
  <si>
    <t>買物弱者の支援と位置付けた事業ではないが、公共交通の利用に不便を感じている地域に対する移動支援策として、市の委託事業で運行している地域住民主体の自主運行バスや市運行管理のコミュニティバスを実施。</t>
    <phoneticPr fontId="1"/>
  </si>
  <si>
    <t>事業者,
タクシー、バス事業者等,</t>
    <phoneticPr fontId="1"/>
  </si>
  <si>
    <t>https://www.city.awaji.lg.jp/soshiki/toshisoumu/</t>
    <phoneticPr fontId="1"/>
  </si>
  <si>
    <t>都市総務課
0799-64-2125</t>
    <phoneticPr fontId="1"/>
  </si>
  <si>
    <t>加東市</t>
    <rPh sb="0" eb="3">
      <t>カトウシ</t>
    </rPh>
    <phoneticPr fontId="1"/>
  </si>
  <si>
    <t>かとうふまねっと教室</t>
  </si>
  <si>
    <t>ふまねっと運動後、参加者が買い物を希望される場合にふまねっと教室のスタッフ（看護師やふまねっとサポーター）が見守り支援実施。</t>
    <phoneticPr fontId="1"/>
  </si>
  <si>
    <t>事業対象者、要支援１・３の方を対象にふまねっと運動で継続的な運動支援、自由時間では買い物支援を併せて実施。必要な方には移動支援を実施。買い物ができるショッピングパーク等で開催。</t>
    <phoneticPr fontId="1"/>
  </si>
  <si>
    <t>https://www.city.kato.lg.jp/kakukanogoannai/kenkoufukushibu/kourei/1455789334805.html</t>
  </si>
  <si>
    <t>健康福祉部高齢介護課
0795-43-0440</t>
    <phoneticPr fontId="1"/>
  </si>
  <si>
    <t>社会資源冊子「加東市ちょっとした困りごとお助け帳」の作成</t>
  </si>
  <si>
    <t>高齢や運転免許証返納等を理由に移動に困る市内高齢者の方等を対象に、商品の宅配やサービスの提供、相談対応ができる事業者を一覧にしたパンフレットを作成し、必要な方へ配布。</t>
    <phoneticPr fontId="1"/>
  </si>
  <si>
    <t>https://www.city.kato.lg.jp/kakukanogoannai/kenkoufukushibu/kourei/10970.html</t>
  </si>
  <si>
    <t>移動店舗の運行</t>
  </si>
  <si>
    <t>加東市滝野地域の活性化及び買い物弱者支援として、加東市と滝野地域連絡会とコープこうべが連携協定を締結し、移動店舗を運行。</t>
    <phoneticPr fontId="1"/>
  </si>
  <si>
    <t>コープこうべ</t>
    <phoneticPr fontId="1"/>
  </si>
  <si>
    <t>たつの市</t>
    <rPh sb="3" eb="4">
      <t>シ</t>
    </rPh>
    <phoneticPr fontId="1"/>
  </si>
  <si>
    <t>高齢者タクシー事業</t>
  </si>
  <si>
    <t>交通手段の確保に要する経費の一部を助成</t>
    <phoneticPr fontId="1"/>
  </si>
  <si>
    <t>交通手段を持たない高齢者等の世帯に対し、交通手段の確保に要する経費の一部を助成することにより、高齢者等の買物弱者の支援となる。</t>
    <phoneticPr fontId="1"/>
  </si>
  <si>
    <t>https://www.city.tatsuno.lg.jp/kounenfukushi/taxi.html</t>
  </si>
  <si>
    <t>福祉部高年福祉課
0791-64-3152</t>
    <phoneticPr fontId="1"/>
  </si>
  <si>
    <t>高齢者タクシー利用券及び障害者福祉タクシー利用券の交付を受けていない７５歳以上の高齢者がいる世帯で、高齢者おでかけ支援券（タクシー利用券）の交付を希望する世帯に対し、交通手段の確保に要する経費の一部を助成することにより、高齢者等の買物弱者の支援となる。</t>
    <phoneticPr fontId="1"/>
  </si>
  <si>
    <t>https://www.city.tatsuno.lg.jp/kounenfukushi/koureitaxi.html</t>
    <phoneticPr fontId="1"/>
  </si>
  <si>
    <t>市民乗り合いタクシー運行事業</t>
  </si>
  <si>
    <t>買物弱者の支援と位置付けた事業ではないが、交通弱者が移動しやすい地域公共交通網を構築するため、自宅と商業施設や病院等をドアtoドアで移動可能なデマンド交通を市内全域で運行している。（区域運行）</t>
    <phoneticPr fontId="1"/>
  </si>
  <si>
    <t>たつの市地域公共交通会議</t>
    <phoneticPr fontId="1"/>
  </si>
  <si>
    <t>https://www.city.tatsuno.lg.jp/kikaku/demand.html</t>
    <phoneticPr fontId="1"/>
  </si>
  <si>
    <t>たつの市地域公共交通会議事務局（たつの市企画財政部ふるさと創造課）
0791-64-3121</t>
    <phoneticPr fontId="1"/>
  </si>
  <si>
    <t>障害者福祉タクシー利用料助成事業</t>
    <phoneticPr fontId="1"/>
  </si>
  <si>
    <t>外出困難な在宅の重度障害者(児)に対し、社会活動に参加できるよう日常生活に必要な交通手段を確保することに要する経費の一部を助成することにより、買い物弱者の支援となる。
【対象者】
次のいずれにも該当するもの
①重度障害者(児)（※）で在宅生活をしているもの
※重度障害者(児)…身体障害者手帳１級又は2級、療育手帳Ａ（重度）判定、精神障害者保健福祉手帳１級所持者
②本人又は生計を一にするものが自動車税又は軽自動車税の減免を受けていないもの
③高齢者タクシーの助成を受けていないもの</t>
    <phoneticPr fontId="1"/>
  </si>
  <si>
    <t>https://www.city.tatsuno.lg.jp/chiikifukushi/syougaifukushitaxi.html</t>
    <phoneticPr fontId="1"/>
  </si>
  <si>
    <t>福祉部地域福祉課
0791-64-3204</t>
    <phoneticPr fontId="1"/>
  </si>
  <si>
    <t>高齢者買物サポート事業</t>
    <phoneticPr fontId="1"/>
  </si>
  <si>
    <t>買物支援サービスの情報を掲載した冊子を作成し、配布</t>
    <phoneticPr fontId="1"/>
  </si>
  <si>
    <t>買物等の外出が難しく、日常生活に支障を感じている高齢者等に対し、宅配、訪問サービスを提供できる店（事業所）の情報を集めた冊子「生活いろいろお助け帳」を作成し配布する。
※地域支援事業交付金を活用</t>
    <phoneticPr fontId="1"/>
  </si>
  <si>
    <t>https://www.city.tatsuno.lg.jp/kounenfukushi/tiikihoukatusienka.html</t>
    <phoneticPr fontId="1"/>
  </si>
  <si>
    <t>健康部地域包括支援課
0791‐64‐3270</t>
    <phoneticPr fontId="1"/>
  </si>
  <si>
    <t>猪名川町</t>
    <rPh sb="0" eb="4">
      <t>イナガワチョウ</t>
    </rPh>
    <phoneticPr fontId="1"/>
  </si>
  <si>
    <t>①所得区分に応じた金額を助成する
対象内容：阪急バス㈱が販売する「ハニカグランドパス70」
対象者：町内に１年以上居住している７０歳以上の高齢者</t>
    <phoneticPr fontId="1"/>
  </si>
  <si>
    <t>https://www.town.inagawa.lg.jp/iryou/kourei/kourei_hukushi/1617004954906.html</t>
    <phoneticPr fontId="1"/>
  </si>
  <si>
    <t>猪名川町生活部福祉課
072-766-8701</t>
    <phoneticPr fontId="1"/>
  </si>
  <si>
    <t>市川町</t>
    <rPh sb="0" eb="3">
      <t>イチカワチョウ</t>
    </rPh>
    <phoneticPr fontId="1"/>
  </si>
  <si>
    <t>公共交通運営事業
（市川町買い物バス）</t>
    <phoneticPr fontId="1"/>
  </si>
  <si>
    <t>平成29年４月より、町内の各停留所と商業施設を結ぶ買い物バスを運行開始。車を運転できない方やお年寄りの方たちが、買い物に行く移動手段として利用できる。</t>
    <phoneticPr fontId="1"/>
  </si>
  <si>
    <t>https://www.town.ichikawa.lg.jp/info/628</t>
    <phoneticPr fontId="1"/>
  </si>
  <si>
    <t>企画政策課
0790-26-1010</t>
    <phoneticPr fontId="1"/>
  </si>
  <si>
    <t>福崎町</t>
    <rPh sb="0" eb="3">
      <t>フクサキチョウ</t>
    </rPh>
    <phoneticPr fontId="1"/>
  </si>
  <si>
    <t>移動販売サポート事業</t>
  </si>
  <si>
    <t>商店が無い等、利便性の低い地域、要望の多い地域を対象に、地域住民の買い物の利便性を向上することを目的としており、
福崎町からは商工会へ移動販売サポート事業費として250千円を計上。商工会が事業主体となり、福崎町の支援を受けながら、民間商店に移動販売車の運営委託をしている。</t>
    <phoneticPr fontId="1"/>
  </si>
  <si>
    <t>地域振興課　商工係
0790-22-0560（代）
（内線391）</t>
    <rPh sb="27" eb="29">
      <t>ナイセン</t>
    </rPh>
    <phoneticPr fontId="1"/>
  </si>
  <si>
    <t>巡回バス「サルビア号」</t>
    <phoneticPr fontId="1"/>
  </si>
  <si>
    <t>交通弱者の買い物や通院等を目的とし、1回100円で町内のバス停から店舗・病院・役場等主要施設付近を運行している。
民間交通会社1社が運営主体となっており、福崎町は当会社に補助金を出している。</t>
    <phoneticPr fontId="1"/>
  </si>
  <si>
    <t xml:space="preserve">福祉課
0790-22-0560（代）
（内線351）
</t>
    <rPh sb="21" eb="23">
      <t>ナイセン</t>
    </rPh>
    <phoneticPr fontId="1"/>
  </si>
  <si>
    <t>やすらぎタクシー運賃助成事業</t>
  </si>
  <si>
    <t>70歳以上の高齢者単身世帯・高齢者夫婦または高齢者と障害者で構成される世帯に対し、町が契約したタクシー会社で利用できる助成券（500円券）を、1対象世帯あたり最大年30枚交付する。</t>
    <phoneticPr fontId="1"/>
  </si>
  <si>
    <t>https://www.town.hyogo-taishi.lg.jp/soshikikarasagasu/kounenkaigo/koureisyahukusi/nitijyouseikatusumai/1421286540389.html</t>
  </si>
  <si>
    <t>高年介護課
079-276-6639
高年福祉係</t>
    <phoneticPr fontId="1"/>
  </si>
  <si>
    <t>高齢者等買い物支援事業</t>
  </si>
  <si>
    <t>町が貸し出す車両で、自治会内のボランティアが自治会内の高齢者等を無料で町内の商業施設へ送迎する。車両リース代、ボランティア保険料等を町が負担する。</t>
    <phoneticPr fontId="1"/>
  </si>
  <si>
    <t>自治会ボランティア</t>
    <rPh sb="0" eb="3">
      <t>ジチカイ</t>
    </rPh>
    <phoneticPr fontId="1"/>
  </si>
  <si>
    <t>https://www.town.hyogo-taishi.lg.jp/soshikikarasagasu/kounenkaigo/koureisyahukusi/1454046984341.html</t>
  </si>
  <si>
    <t>上郡町</t>
    <rPh sb="0" eb="3">
      <t>カミゴオリチョウ</t>
    </rPh>
    <phoneticPr fontId="1"/>
  </si>
  <si>
    <t>地域公共交通活性化事業
（ほほえみタクシー）</t>
    <phoneticPr fontId="1"/>
  </si>
  <si>
    <t>生活交通の確保等を目的に高齢者等交通弱者の移動手段として、町と運送事業協定を締結している事業者の車両を活用したデマンドタクシーの運行を実施。</t>
    <phoneticPr fontId="1"/>
  </si>
  <si>
    <t>https://www.town.kamigori.hyogo.jp/soshiki/kikakuseisakuka/gyomuannai/16/2/5350.html</t>
  </si>
  <si>
    <t>企画広報課　企画調整担当
0791-52-1112</t>
    <phoneticPr fontId="1"/>
  </si>
  <si>
    <t>交通機関等が利用困難な在宅高齢者等に対し、タクシー等の運賃の一部を助成して外出を支援することで閉じこもりを予防し、住み慣れた地域社会で自立した生活が送れるように支援することを目的としている。</t>
    <phoneticPr fontId="1"/>
  </si>
  <si>
    <t>https://www.town.kamigori.hyogo.jp/soshiki/kenkofukushika/gyomuannai/5/1/1335.html</t>
  </si>
  <si>
    <t>健康福祉課　地域福祉係
0791-52-1114</t>
    <phoneticPr fontId="1"/>
  </si>
  <si>
    <t>佐用町</t>
    <rPh sb="0" eb="3">
      <t>サヨウチョウ</t>
    </rPh>
    <phoneticPr fontId="1"/>
  </si>
  <si>
    <t>買物不便地域移動販売促進事業</t>
  </si>
  <si>
    <t>町内で移動販売を実施する事業者に対し移動販売車両の運行に係る経費を補助。
①車両購入費　対象経費の2/3、上限1,000万円
②燃料費　対象経費の10/10
③修繕・消耗品・車検費用　対象経費の10/10　上限30万円
④タイヤ購入費　対象経費の10/10　上限10万円</t>
    <phoneticPr fontId="1"/>
  </si>
  <si>
    <t>https://www.town.sayo.lg.jp/cms-sypher/www/service/detail.jsp?id=7989</t>
  </si>
  <si>
    <t>商工観光課商工振興室
0790-82-0670</t>
    <phoneticPr fontId="1"/>
  </si>
  <si>
    <t>奈良県</t>
    <rPh sb="0" eb="3">
      <t>ナラケン</t>
    </rPh>
    <phoneticPr fontId="1"/>
  </si>
  <si>
    <t>奈良市</t>
    <rPh sb="0" eb="3">
      <t>ナラシ</t>
    </rPh>
    <phoneticPr fontId="1"/>
  </si>
  <si>
    <t>奈良市買い物支援ネットワーク</t>
  </si>
  <si>
    <t>移動販売を行う民間事業者、市社会福祉協議会、地域包括支援センターなどとともに、買い物支援ネットワークを立ち上げ、買い物に困っている地域の情報を共有し、移動販売車による買い物支援を実施している。</t>
    <phoneticPr fontId="1"/>
  </si>
  <si>
    <t>自治体,
事業者,
社会福祉協議会,</t>
    <phoneticPr fontId="1"/>
  </si>
  <si>
    <t>https://www.city.nara.lg.jp/site/kaimono/</t>
  </si>
  <si>
    <t>大和高田市</t>
    <rPh sb="0" eb="4">
      <t>ヤマトタカダ</t>
    </rPh>
    <rPh sb="4" eb="5">
      <t>シ</t>
    </rPh>
    <phoneticPr fontId="1"/>
  </si>
  <si>
    <t>買い物支援事業「移動販売」</t>
  </si>
  <si>
    <t>移動販売を行う民間事業者と協定を締結し、地域の公民館や集会所で移動販売を実施。</t>
    <phoneticPr fontId="1"/>
  </si>
  <si>
    <t>市民生活協同組合ならコープ
株式会社近商ストア</t>
    <phoneticPr fontId="1"/>
  </si>
  <si>
    <t>https://www.city.yamatotakada.nara.jp/soshikikarasagasu/chiikihokatsukaresuishinka/6525.html</t>
  </si>
  <si>
    <t>大和高田市</t>
    <rPh sb="0" eb="5">
      <t>ヤマトタカダシ</t>
    </rPh>
    <phoneticPr fontId="1"/>
  </si>
  <si>
    <t>買物配達サービス情報提供</t>
  </si>
  <si>
    <t>市内（一部近隣市含む）の小売商店や大規模小売店等で買物配達サービスを実施している店舗の情報を市ホームページで公開している。</t>
    <phoneticPr fontId="1"/>
  </si>
  <si>
    <t>市内・近隣市小売商店
市内・近隣市大規模小売店</t>
    <phoneticPr fontId="1"/>
  </si>
  <si>
    <t>https://www.city.yamatotakada.nara.jp/soshikikarasagasu/shokoshinkoka/sangyoshinko/1819.html</t>
  </si>
  <si>
    <t>大和郡山市</t>
    <rPh sb="0" eb="4">
      <t>ヤマトコオリヤマ</t>
    </rPh>
    <rPh sb="4" eb="5">
      <t>シ</t>
    </rPh>
    <phoneticPr fontId="1"/>
  </si>
  <si>
    <t>公民連携買い物支援ネットワーク事業</t>
  </si>
  <si>
    <t>移動販売を行う民間事業者と協定を締結し、公共交通空白地において、徒歩で買い物が困難な高齢者等を対象として、公民館等の公共的空間で移動販売を実施している。</t>
    <phoneticPr fontId="1"/>
  </si>
  <si>
    <t>https://www.city.yamatokoriyama.lg.jp/soshiki/machidukuri_senryaku/torikumi/4/10865.html</t>
  </si>
  <si>
    <t>天理市</t>
    <rPh sb="0" eb="3">
      <t>テンリシ</t>
    </rPh>
    <phoneticPr fontId="1"/>
  </si>
  <si>
    <t>天理市とならコープによる住民の買物支援事業</t>
    <phoneticPr fontId="1"/>
  </si>
  <si>
    <t>ならコープと買物支援に関する協定を締結し、市南部(週1回、16カ所)及び、山間部(週1回、10カ所)で移動販売を実施。</t>
    <phoneticPr fontId="1"/>
  </si>
  <si>
    <t>総合政策課
0743-63-1001（代表）
(内線463）</t>
    <rPh sb="19" eb="21">
      <t>ダイヒョウ</t>
    </rPh>
    <rPh sb="24" eb="26">
      <t>ナイセン</t>
    </rPh>
    <phoneticPr fontId="1"/>
  </si>
  <si>
    <t>AIデマンド交通「チョイソコてんり」運行事業</t>
    <phoneticPr fontId="1"/>
  </si>
  <si>
    <t>通院や買物等の日常生活における交通手段として、乗合型AIデマンド交通の運行を行う。</t>
    <phoneticPr fontId="1"/>
  </si>
  <si>
    <t>御所市</t>
    <rPh sb="0" eb="3">
      <t>ゴセシ</t>
    </rPh>
    <phoneticPr fontId="1"/>
  </si>
  <si>
    <t>住民主体型ボランティア団体による付添支援サービス事業</t>
    <phoneticPr fontId="1"/>
  </si>
  <si>
    <t>付き添い支援</t>
    <rPh sb="0" eb="1">
      <t>ツ</t>
    </rPh>
    <rPh sb="2" eb="3">
      <t>ソ</t>
    </rPh>
    <rPh sb="4" eb="6">
      <t>シエン</t>
    </rPh>
    <phoneticPr fontId="1"/>
  </si>
  <si>
    <t>令和４年１月より住民主体型ボランティア団体による市内の医療機関やスーパーなどの商店への自家用車を使用した付添支援サービスを有償ボランティアとして開始。一人暮らしや自家用車等の交通手段を持たない買い物弱者の高齢者に対し支援を行っている。　　　　　　　　　　　　　　　　　　　　　　　　　　　　　　　　　　【開始】令和４年１月～　　　　　　　　　　　　　　　　　　　　　　　　　　　　　　　　　　　　　　　　　　　　　　　　　【頻度】月曜日から金曜日　９：００～１６：００　（年末年始・祝日は不可）
【場所】付添支援先は、御所市全域。利用対象は、元町及び掖上中学校区在住者　　　　　　　　　　　　　　　　　　　　　　　　　　　　　　　　　　　　　　　　　　　　　　　　　　　　　　　　　　　　　　　　　　　　　　　　　　　　　　　　　　　　　　　　　　　　　　　【平均利用者数】週18～19名             　　　　　　　　　　　　　　　　　　　　　　　　　　　　　　　　　　　　　　　　　　　　　　　　　　　　　　【概要詳細】サービス利用利用対象者は、上記中学校区在住者で、団体の会員である者。サービス提供者も同団体の会員であること。サービス利用者で要支援１・２及び総合事業対象者で、団体から申請があり、当課で対象と認めたものついては、利用実績に対し、補助金を交付している。（交付回数に制限あり）</t>
    <phoneticPr fontId="1"/>
  </si>
  <si>
    <t>住民主体型ボランティア団体</t>
  </si>
  <si>
    <t>健康福祉部高齢対策課　　　　　　　　　　　　　　　　　高齢対策係　　　　　　　　　　　　　　　　　　　　　　　　　　　　　　　　　0745-44-3493(直通)</t>
    <phoneticPr fontId="1"/>
  </si>
  <si>
    <t>住民の買い物支援事業
（地域課題解決型）</t>
    <phoneticPr fontId="1"/>
  </si>
  <si>
    <t>平成30年度にならコープと「御所市とならコープによる住民の買い物支援事業に関する覚書」を締結し、移動販売店舗車を活用した取組みを通じて買い物弱者の支援を図る。
【開始】平成31年２月～
【頻度】毎週火曜日と金曜日
【場所】市内14地域に販売
【平均利用者数】1か所平均利用者５～７名</t>
    <rPh sb="115" eb="117">
      <t>チイキ</t>
    </rPh>
    <phoneticPr fontId="1"/>
  </si>
  <si>
    <t>ならコープ</t>
  </si>
  <si>
    <t>香芝市</t>
  </si>
  <si>
    <t>香芝市デマンド交通</t>
  </si>
  <si>
    <t>市内の日常生活（通院・買い物）を支える交通手段
市内全域を区域とし、自宅と共通乗降場所（市内約280箇所）
で乗降が可能、事前予約制の乗合交通
運行日時：平日（月〜金）午前9：00〜午後16：30
料金：中学生以上200円、小学生100円、小学生未満無料</t>
    <phoneticPr fontId="1"/>
  </si>
  <si>
    <t>https://www.city.kashiba.lg.jp/site/anzen-seikatsu/</t>
    <phoneticPr fontId="1"/>
  </si>
  <si>
    <t>生活安全課
0745-44-3304</t>
    <phoneticPr fontId="1"/>
  </si>
  <si>
    <t>葛城市</t>
    <rPh sb="0" eb="3">
      <t>カツラギシ</t>
    </rPh>
    <phoneticPr fontId="1"/>
  </si>
  <si>
    <t>葛城市買い物支援事業</t>
    <phoneticPr fontId="1"/>
  </si>
  <si>
    <t>移動販売のできる事業所と買い物支援事業に関する覚書を交わすことで、高齢者ニーズ調査により買い物に困っている地域の区長に働きかけ、販売場所を確保するなどの支援を行っている。</t>
    <phoneticPr fontId="1"/>
  </si>
  <si>
    <t>安堵町</t>
    <rPh sb="0" eb="3">
      <t>アンドチョウ</t>
    </rPh>
    <phoneticPr fontId="1"/>
  </si>
  <si>
    <t>町内に食料品の販売店舗が少ないため、移動販売が可能な食料品販売業者と住民の買物支援事業に関する協定書を締結し実施。</t>
    <phoneticPr fontId="1"/>
  </si>
  <si>
    <t>三宅町</t>
    <rPh sb="0" eb="3">
      <t>ミヤケチョウ</t>
    </rPh>
    <phoneticPr fontId="1"/>
  </si>
  <si>
    <t>地域公共交通事業</t>
  </si>
  <si>
    <t>需用費・役務費・物品購入費含む</t>
    <phoneticPr fontId="1"/>
  </si>
  <si>
    <t>買物弱者の支援と位置づけた事業ではないが、町が契約したタクシー運行事業者に限り補助券が利用できる。1回の乗車につき、2枚の補助券利用を限度とし、運賃から補助額を差し引いて乗車が可能。
【利用条件】
　・65歳以上で普通運転免許なし
　・65歳以上で自動車の所有なし
　・妊婦　など
【補助券交付枚数】
　48枚（1名につき）
【利用形態】
　・自宅又は町内からの出発
　・町内又は自宅への到着</t>
    <rPh sb="0" eb="2">
      <t>カイモノ</t>
    </rPh>
    <phoneticPr fontId="1"/>
  </si>
  <si>
    <t>政策推進課
電話　0745-44-3070</t>
    <phoneticPr fontId="1"/>
  </si>
  <si>
    <t>明日香村</t>
    <rPh sb="0" eb="4">
      <t>アスカムラ</t>
    </rPh>
    <phoneticPr fontId="1"/>
  </si>
  <si>
    <t>明日香赤かめ周遊バス高齢者・障がい者優待乗車利用委託事業</t>
  </si>
  <si>
    <t>村民の高齢者及び障がい者の外出支援のために、明日香赤かめ周遊バス高齢者・障がい者優待乗車利用券の事業を実施</t>
    <phoneticPr fontId="1"/>
  </si>
  <si>
    <t>奈良交通（株）</t>
  </si>
  <si>
    <t>総合政策課
0744-54-9018</t>
    <phoneticPr fontId="1"/>
  </si>
  <si>
    <t>あすかデマンド乗合交通買い物支援事業</t>
  </si>
  <si>
    <t>村民の高齢者及び障がい者の外出支援のために、あすかデマンド乗合交通の利用者の買い物における添乗支援を実施</t>
    <phoneticPr fontId="1"/>
  </si>
  <si>
    <t>明日香村社会福祉協議会</t>
  </si>
  <si>
    <t>吉野町</t>
    <rPh sb="0" eb="3">
      <t>ヨシノチョウ</t>
    </rPh>
    <phoneticPr fontId="1"/>
  </si>
  <si>
    <t>負担金及び交付金
補助及び交付金</t>
    <phoneticPr fontId="1"/>
  </si>
  <si>
    <t>買物弱者の支援と位置付けた事業ではないが、町内に住民基本台帳を有する75歳以上の高齢者を対象として、高齢者の社会参加並びに健康で楽しく生きがいをもって生活できるよう支援することを目的にタクシーの初乗り運賃を助成する事業を実施。</t>
    <phoneticPr fontId="1"/>
  </si>
  <si>
    <t>長寿福祉課
0746-32-8856</t>
    <phoneticPr fontId="1"/>
  </si>
  <si>
    <t>障がい者移動支援事業</t>
    <phoneticPr fontId="1"/>
  </si>
  <si>
    <t>買物弱者の支援と位置付けた事業ではないが、町内に住民基本台帳を有する障がい者の社会参加並びに健康で楽しく生きがいをもって生活できるよう、タクシー利用券を交付することで、外出を促し、地域からの孤立化や引きこもりを防止することを目的にタクシーの初乗り運賃を助成する事業を実施。</t>
    <phoneticPr fontId="1"/>
  </si>
  <si>
    <t>地域公共交通活性化事業</t>
  </si>
  <si>
    <t>需用費
役務費
委託料</t>
    <phoneticPr fontId="1"/>
  </si>
  <si>
    <t>令和4年度より路線定期運行型のコミュニティバスに替わり予約乗合型(デマンド)バスを運行している。町内であればある程度好きな時間に行きたい乗降ポイントまで移動することが可能である。
【運行時間】8：00～17：00
【運賃】町内在住登録済の方：200円(小人：100円)
　　　　上記以外の方：500円(小人：250円)</t>
    <phoneticPr fontId="1"/>
  </si>
  <si>
    <t>http://www.town.yoshino.nara.jp/chomin/douro-kasen/</t>
  </si>
  <si>
    <t>協働のまち推進課
0746-39-9070</t>
    <phoneticPr fontId="1"/>
  </si>
  <si>
    <t>買物支援事業</t>
  </si>
  <si>
    <t>65歳以上の一人暮らし高齢者等で、買い物に不便を感じている方を地区民生委員等の協力により送迎することで、外出支援や交流の機会を創出し、閉じこもり防止や介護予防につなげ、悩みごとや困りごと等の相談の場、早期発見の場となることを目的に実施。</t>
    <phoneticPr fontId="1"/>
  </si>
  <si>
    <t>川上村</t>
    <rPh sb="0" eb="2">
      <t>カワカミ</t>
    </rPh>
    <rPh sb="2" eb="3">
      <t>ムラ</t>
    </rPh>
    <phoneticPr fontId="1"/>
  </si>
  <si>
    <t>移動スーパー、宅配＋生活支援と見守り事業</t>
    <phoneticPr fontId="1"/>
  </si>
  <si>
    <t>買い物支援のため、民間企業と協業して移動スーパーの運行や宅配事業を実施。また、販売や宅配時に高齢者の見守り活動を行っている。</t>
    <phoneticPr fontId="1"/>
  </si>
  <si>
    <t>一般社団法人</t>
    <phoneticPr fontId="1"/>
  </si>
  <si>
    <t>http://kawakamilife.com/</t>
    <phoneticPr fontId="1"/>
  </si>
  <si>
    <t>くらし定住課
0746-52-0111</t>
    <phoneticPr fontId="1"/>
  </si>
  <si>
    <t>川上村</t>
    <rPh sb="0" eb="3">
      <t>カワカミムラ</t>
    </rPh>
    <phoneticPr fontId="1"/>
  </si>
  <si>
    <t>路線バス利用促進事業</t>
    <phoneticPr fontId="1"/>
  </si>
  <si>
    <t>通院や買い物などに必要な移動手段を支援するために、広域コミュニティバスを村民が利用した場合、運賃の一部を補助する。</t>
    <phoneticPr fontId="1"/>
  </si>
  <si>
    <t>総務税務課
0746-52-0111</t>
    <phoneticPr fontId="1"/>
  </si>
  <si>
    <t>やまぶきタクシー事業</t>
  </si>
  <si>
    <t>通院や買い物などに必要な移動手段を支援するために、村内タクシー業者を村民が村内で利用した場合、運賃の半額を補助する。</t>
    <phoneticPr fontId="1"/>
  </si>
  <si>
    <t>和歌山県</t>
    <rPh sb="0" eb="4">
      <t>ワカヤマケン</t>
    </rPh>
    <phoneticPr fontId="1"/>
  </si>
  <si>
    <t>和歌山県</t>
  </si>
  <si>
    <t>過疎集落再生・活性化支援事業</t>
  </si>
  <si>
    <t>買物支援（代行、送迎、宅配等）、配食サービス,
公設民営店舗の整備、運営,
新規出店事業、空き家利用,
移動販売事業,</t>
    <phoneticPr fontId="1"/>
  </si>
  <si>
    <t>住民生活の一体性が確保できる「ふるさと生活圏」を形成し、地域住民が主体となって、くらしや産業、担い手等の地域が直面している様々な課題について話し合い、解決するために行う取組を総合的に支援し、過疎集落の維持・活性化を図る。
【取組事例】
・買い物支援バスの運行</t>
    <phoneticPr fontId="1"/>
  </si>
  <si>
    <t>住民団体</t>
  </si>
  <si>
    <t>https://www.pref.wakayama.lg.jp/prefg/022200/kasosaisei/index.html</t>
  </si>
  <si>
    <t>地域振興部地域政策局地域振興課
073-441-2426</t>
    <phoneticPr fontId="1"/>
  </si>
  <si>
    <t>和歌山市</t>
    <rPh sb="0" eb="4">
      <t>ワカヤマシ</t>
    </rPh>
    <phoneticPr fontId="1"/>
  </si>
  <si>
    <t>和歌山市商業活性化支援事業補助金</t>
  </si>
  <si>
    <t>本市商業の活性化のために商業活性化支援事業を行う者に対し、予算の範囲内で補助金を交付。
【買物弱者に対応する活用イメージ】
商店街の組合や個店が、移動販売や宅配サービス等、商店街の魅力向上のために新たに実施する事業に対し補助</t>
    <phoneticPr fontId="1"/>
  </si>
  <si>
    <t>・商店街振興組合又は
商店街振興組合連合会
・事業協同組合又
は協同組合連合会　等</t>
    <phoneticPr fontId="1"/>
  </si>
  <si>
    <t xml:space="preserve">https://www.city.wakayama.wakayama.jp/1016047/sangyoukigyousien/1002106.html
</t>
    <phoneticPr fontId="1"/>
  </si>
  <si>
    <t>産業交流局産業部商工振興課商工振興班
073-435-1233</t>
    <phoneticPr fontId="1"/>
  </si>
  <si>
    <t>橋本市</t>
    <rPh sb="0" eb="3">
      <t>ハシモトシ</t>
    </rPh>
    <phoneticPr fontId="1"/>
  </si>
  <si>
    <t>高齢者の買い物支援に関し、第1層協議体及び第2層協議体（学文路地区・恋野地区・紀見東地区・山田地区等）が中心となり日の丸観光バス株式会社（かつらぎ町佐野）と連携し、橋本市の一部地域で週1回の頻度で移動販売を実施。生鮮食品・菓子類・日用品等を取扱い。</t>
    <phoneticPr fontId="1"/>
  </si>
  <si>
    <t>毎週木曜日に移動販売車による販売を行っている。</t>
    <phoneticPr fontId="1"/>
  </si>
  <si>
    <t>スーパーマツゲンが「ゲンキ宅配便」と称して宅配便サービスを実施中。パソコン（携帯・スマートフォンも含む）・電話・FAXで注文を受け付け、 2,000円以上の買上で送料は無料。（一部地域を除く） 2,000円以下は別途300円が必要。
パソコン・FAXは24時間受付。13時までの注文商品は当日配送、13時以降は翌日配達。
電話での受付時間は9:00～13:00で、即日配達。</t>
    <phoneticPr fontId="1"/>
  </si>
  <si>
    <t>御坊市</t>
    <rPh sb="0" eb="3">
      <t>ゴボウシ</t>
    </rPh>
    <phoneticPr fontId="1"/>
  </si>
  <si>
    <t>外出支援事業（高齢者及び障がい者）</t>
    <phoneticPr fontId="1"/>
  </si>
  <si>
    <t>高齢者（75歳以上の住民税非課税）や重度障がい児（者）の方の外出支援のため、タクシーほか地域の公共交通機関で利用可能な外出支援券を交付します。</t>
    <phoneticPr fontId="1"/>
  </si>
  <si>
    <t>https://www.city.gobo.lg.jp/sosiki/siminfukusi/kaigo/tanto/kourei/koureihukushi/1383098631604.html</t>
    <phoneticPr fontId="1"/>
  </si>
  <si>
    <t>御坊市 市民福祉部 介護福祉課（電話:0738-23-5851）、健康福祉課（電話：0738‐23-5645）</t>
    <phoneticPr fontId="1"/>
  </si>
  <si>
    <t>田辺市</t>
    <rPh sb="0" eb="3">
      <t>タナベシ</t>
    </rPh>
    <phoneticPr fontId="1"/>
  </si>
  <si>
    <t>集落支援員による見守り活動と連動した買い物支援事業</t>
    <phoneticPr fontId="1"/>
  </si>
  <si>
    <t xml:space="preserve"> 中辺路町商工会と市が連携して実施する買い物支援事業に対し、人的支援を行うもの。
　市の集落支援員が実施する、限界集落の高齢者宅への見守り活動に併せて、買い物支援を行う。商品の調達は中辺路町商工会が行い、配達は集落支援員が行う。</t>
    <phoneticPr fontId="1"/>
  </si>
  <si>
    <t>新宮市</t>
    <rPh sb="0" eb="2">
      <t>シングウ</t>
    </rPh>
    <rPh sb="2" eb="3">
      <t>シ</t>
    </rPh>
    <phoneticPr fontId="1"/>
  </si>
  <si>
    <t>買い物お助け協力店推進事業</t>
  </si>
  <si>
    <t>0
（隔年事業のため、今年度の予算なし）</t>
    <rPh sb="3" eb="5">
      <t>カクネン</t>
    </rPh>
    <rPh sb="5" eb="7">
      <t>ジギョウ</t>
    </rPh>
    <rPh sb="11" eb="14">
      <t>コンネンド</t>
    </rPh>
    <rPh sb="15" eb="17">
      <t>ヨサン</t>
    </rPh>
    <phoneticPr fontId="1"/>
  </si>
  <si>
    <t>配送サービス協力店掲載カタログの
作成</t>
    <phoneticPr fontId="1"/>
  </si>
  <si>
    <t>市内で配送サービスを行っているお店を「買い物お助け協力店」として認定し、市で作成するカタログに掲載。福祉機関や高齢者関連施設に配布し、広報を行う。掲載店舗には、訪問時に高齢者などの見守りの協力も依頼している。（掲載カタログは隔年で更新しており、６年度は更新なし。）</t>
    <phoneticPr fontId="1"/>
  </si>
  <si>
    <t>商工観光課
0735-23-3357</t>
    <phoneticPr fontId="1"/>
  </si>
  <si>
    <t>重度心身障害者（児）福祉タクシー助成事業</t>
    <phoneticPr fontId="1"/>
  </si>
  <si>
    <t>市内の身体障害者手帳１級～２級、療育手帳A、精神保健福祉手帳１級の方にタクシーの利用券を交付。
タクシーを利用した場合、基本料金から１割を割り引いた額を助成する。年間の利用回数は３０回が限度。（市内に営業所のあるタクシー業者に限る。）</t>
    <phoneticPr fontId="1"/>
  </si>
  <si>
    <t>福祉課
0735-29-7280</t>
    <phoneticPr fontId="1"/>
  </si>
  <si>
    <t>熊野川町公共交通運行事業</t>
    <phoneticPr fontId="1"/>
  </si>
  <si>
    <t>熊野川地域の交通不便地域や交通空白地の解消及び日常生活（買物、通院等）の交通手段の利便向上のため、熊野川町内の移動手段、幹線路線バスへの接続を目的とした、事前予約制の乗合タクシー運行事業。</t>
    <phoneticPr fontId="1"/>
  </si>
  <si>
    <t>熊野川行政局　
住民生活課
0735-44-0301</t>
    <phoneticPr fontId="1"/>
  </si>
  <si>
    <t>高齢者福祉タクシー事業</t>
    <phoneticPr fontId="1"/>
  </si>
  <si>
    <t>買物だけに限定された制度ではないが、日常生活の交通手段の利便向上のため、熊野川地域に住民登録している65歳以上の住民税非課税の市民に年間24枚タクシー券を交付し、1回につき２分の１に相当する額で3,500円を限度に補助する制度。</t>
    <phoneticPr fontId="1"/>
  </si>
  <si>
    <t>地域団体</t>
    <rPh sb="0" eb="2">
      <t>チイキ</t>
    </rPh>
    <rPh sb="2" eb="4">
      <t>ダンタイ</t>
    </rPh>
    <phoneticPr fontId="1"/>
  </si>
  <si>
    <t>九度山町</t>
  </si>
  <si>
    <t>シルバータクシー助成事業</t>
  </si>
  <si>
    <t>満75歳以上の一人暮らしの高齢者および満75歳以上で構成される高齢者世帯に対し年間36枚のチケットを交付、また同居親族のある満75歳以上の高齢者世帯には年間12枚のチケットを交付し、タクシー料金の一部を助成する。</t>
    <phoneticPr fontId="1"/>
  </si>
  <si>
    <t>福祉課
0736-54-2019（代表）</t>
    <phoneticPr fontId="1"/>
  </si>
  <si>
    <t>和歌山県</t>
    <rPh sb="0" eb="3">
      <t>ワカヤマケン</t>
    </rPh>
    <phoneticPr fontId="1"/>
  </si>
  <si>
    <t>広川町</t>
    <rPh sb="0" eb="1">
      <t>ヒロガワ</t>
    </rPh>
    <rPh sb="1" eb="2">
      <t>マチ</t>
    </rPh>
    <phoneticPr fontId="1"/>
  </si>
  <si>
    <t>（株）松源に移動巡回販売業務を委託。
（株）松源は、町内の高齢者等買い物弱者が存在する集落を巡回し、食料品、生活必需品等の販売を行う。
H28.4月より毎週火曜日に、またH30.7月からは毎週2回巡回してもらっている。
町からの支援は、移動販売車の無償貸与（令和４年度中に貸与終了）のみで、業務委託料は無償で実施してもらっている。ただし、初年度に限り業務準備委託料として600,000円を支払っている。</t>
    <phoneticPr fontId="1"/>
  </si>
  <si>
    <t>https://www.town.hirogawa.wakayama.jp/sangyou/idouhanbai.html</t>
    <phoneticPr fontId="1"/>
  </si>
  <si>
    <t>広川町役場
地域振興課
0737-23-7764</t>
    <phoneticPr fontId="1"/>
  </si>
  <si>
    <t>物産販売・飲食施設指定管理事業</t>
    <phoneticPr fontId="1"/>
  </si>
  <si>
    <t>町の観光拠点である「稲むらの火の館」前に、観光客向けの物産販売・飲食施設「道あかり」（令和３年７月オープン）を整備。当該地区は、H19.3月まで中堅スーパーが営業を行っていたが、撤退により高齢者等の買い物対策が課題となっていたため、同施設で日用品・食料品なども販売し、ある程度の日常の買い物ができるよう支援する。
予算は、当該施設を運営する民間会社への指定管理料。</t>
    <phoneticPr fontId="1"/>
  </si>
  <si>
    <t>指定管理事業者</t>
    <rPh sb="0" eb="2">
      <t>シテイ</t>
    </rPh>
    <rPh sb="2" eb="7">
      <t>カンリジギョウシャ</t>
    </rPh>
    <phoneticPr fontId="1"/>
  </si>
  <si>
    <t>'https://www.town.hirogawa.wakayama.jp/kankou/michiakari.html</t>
  </si>
  <si>
    <t>外出支援事業</t>
    <phoneticPr fontId="1"/>
  </si>
  <si>
    <t>在宅にて生活をしている身体障害者手帳（1・2級）、療育手帳（A1・Ａ2） 、精神障害者保健福祉手帳の所持者、７５歳以上の方、７０歳以上の運転免許証を返納した方を対象に、タクシー・バスを利用した場合にかかる料金の支払いに使用できる外出支援券（100円券120枚）を交付する。</t>
  </si>
  <si>
    <t>http://www.town.mihama.wakayama.jp/docs/2022041400012/</t>
    <phoneticPr fontId="1"/>
  </si>
  <si>
    <t>かがやく長寿課
0738-23-4950</t>
    <phoneticPr fontId="1"/>
  </si>
  <si>
    <t>日高町</t>
    <rPh sb="0" eb="3">
      <t>ヒダカチョウ</t>
    </rPh>
    <phoneticPr fontId="1"/>
  </si>
  <si>
    <t>町内の高齢者(75歳以上又は65歳以上74歳以下で運転免許を保有しない方)に日高郡内のバス及びタクシーで使用できる助成券(年間12,000円分)を無償配布。
また、希望者には2冊目以降、同様の助成券を8,000円で、小口(3,000円分)を2,000円で販売。
※以下の福祉タクシー券助成事業と併用可能。</t>
    <phoneticPr fontId="1"/>
  </si>
  <si>
    <t>いきいき長寿課
0738-63-3807</t>
    <phoneticPr fontId="1"/>
  </si>
  <si>
    <t>福祉タクシー券助成事業</t>
  </si>
  <si>
    <t>町内の重度心身障害児者(身体障害者手帳1級～2級、療育手帳A1～A2、精神障害者保険福祉手帳1級～2級)にタクシー利用の際の基本料金（初乗り運賃、年間50回分)を助成。社会福祉協議会に業務を委託。</t>
    <phoneticPr fontId="1"/>
  </si>
  <si>
    <t>子育て福祉健康課
0738-63-3801</t>
    <phoneticPr fontId="1"/>
  </si>
  <si>
    <t>みなべ町</t>
    <rPh sb="3" eb="4">
      <t>チョウ</t>
    </rPh>
    <phoneticPr fontId="1"/>
  </si>
  <si>
    <t>コミュニティバス等運行業務</t>
    <rPh sb="8" eb="9">
      <t>トウ</t>
    </rPh>
    <rPh sb="9" eb="13">
      <t>ウンコウギョウム</t>
    </rPh>
    <phoneticPr fontId="1"/>
  </si>
  <si>
    <t>町内を巡回するコミュニティバス（デマンドタクシー方式）で、交通弱者のための買い物や通院等の支援をする。又、基本路線から離れた地区にはデマンド停留所を設け、予約に応じて寄り道運行する。</t>
    <phoneticPr fontId="1"/>
  </si>
  <si>
    <t>https://www.town.minabe.lg.jp/kurashi/08/02/2013091200271.html</t>
    <phoneticPr fontId="1"/>
  </si>
  <si>
    <t>政策推進課
0739-72-2142</t>
    <phoneticPr fontId="1"/>
  </si>
  <si>
    <t>那智勝浦町</t>
    <rPh sb="0" eb="4">
      <t>ナチカツウラ</t>
    </rPh>
    <rPh sb="4" eb="5">
      <t>チョウ</t>
    </rPh>
    <phoneticPr fontId="1"/>
  </si>
  <si>
    <t>高齢者等路線バス交通費助成事業</t>
    <phoneticPr fontId="1"/>
  </si>
  <si>
    <t>交通費の無料化</t>
    <phoneticPr fontId="1"/>
  </si>
  <si>
    <t>買い物弱者の支援と位置付けた事業ではないが、後期高齢者医療被保険者証を提示した方を対象に、町営バス全5線および路線バス（熊野御坊南海バス）那智山線の運賃の無料化を実施。※新勝線は対象外</t>
    <phoneticPr fontId="1"/>
  </si>
  <si>
    <t>自治体,
タクシー、バス事業者等,</t>
    <phoneticPr fontId="1"/>
  </si>
  <si>
    <t>https://www.town.nachikatsuura.wakayama.jp/info/910</t>
    <phoneticPr fontId="1"/>
  </si>
  <si>
    <t>総務課管財係
0735-29-7121</t>
    <phoneticPr fontId="1"/>
  </si>
  <si>
    <t>高齢者等路線バス交通費助成事業</t>
  </si>
  <si>
    <t>買い物弱者の支援と位置付けた事業ではないが、4月1日現在で満70歳以上の方に対してバス、タクシーの利用券（3,000円/年）を交付。条件は町内に1年以上住居を有し、前年度の住民税が非課税世帯の方であること。 ※要申請</t>
    <phoneticPr fontId="1"/>
  </si>
  <si>
    <t>福祉課高齢者支援係
0735-29-7039</t>
    <phoneticPr fontId="1"/>
  </si>
  <si>
    <t>北山村</t>
    <rPh sb="0" eb="3">
      <t>キタヤマムラ</t>
    </rPh>
    <phoneticPr fontId="1"/>
  </si>
  <si>
    <t>村民の交通手段の確保と福祉サービスの向上に資することを目的として福祉バスを運行している。</t>
    <phoneticPr fontId="1"/>
  </si>
  <si>
    <t>総務課
0735-49-2331</t>
    <phoneticPr fontId="1"/>
  </si>
  <si>
    <t>鳥取県</t>
    <rPh sb="0" eb="3">
      <t>トットリケン</t>
    </rPh>
    <phoneticPr fontId="1"/>
  </si>
  <si>
    <t>みんなで支える買物安心確保事業</t>
    <rPh sb="4" eb="5">
      <t>ササ</t>
    </rPh>
    <rPh sb="7" eb="8">
      <t>カ</t>
    </rPh>
    <rPh sb="8" eb="9">
      <t>モノ</t>
    </rPh>
    <rPh sb="9" eb="11">
      <t>アンシン</t>
    </rPh>
    <rPh sb="11" eb="13">
      <t>カクホ</t>
    </rPh>
    <rPh sb="13" eb="15">
      <t>ジギョウ</t>
    </rPh>
    <phoneticPr fontId="1"/>
  </si>
  <si>
    <t>市町村が買物環境確保計画に基づいて主体的に行う、住民の買物環境の維持確保に資する事業</t>
    <rPh sb="13" eb="14">
      <t>モト</t>
    </rPh>
    <rPh sb="17" eb="20">
      <t>シュタイテキ</t>
    </rPh>
    <rPh sb="21" eb="22">
      <t>オコナ</t>
    </rPh>
    <rPh sb="24" eb="26">
      <t>ジュウミン</t>
    </rPh>
    <rPh sb="27" eb="28">
      <t>カ</t>
    </rPh>
    <rPh sb="28" eb="29">
      <t>モノ</t>
    </rPh>
    <rPh sb="29" eb="31">
      <t>カンキョウ</t>
    </rPh>
    <rPh sb="32" eb="34">
      <t>イジ</t>
    </rPh>
    <rPh sb="34" eb="36">
      <t>カクホ</t>
    </rPh>
    <rPh sb="37" eb="38">
      <t>シ</t>
    </rPh>
    <rPh sb="40" eb="42">
      <t>ジギョウ</t>
    </rPh>
    <phoneticPr fontId="1"/>
  </si>
  <si>
    <t>市町村が買物環境確保計画に基づいて主体的に行う事業に対して包括的・弾力的に支援を行う。また、広域移動販売事業者に対し運営費等の支援を行う。</t>
    <rPh sb="0" eb="3">
      <t>シチョウソン</t>
    </rPh>
    <rPh sb="4" eb="6">
      <t>カイモノ</t>
    </rPh>
    <rPh sb="6" eb="8">
      <t>カンキョウ</t>
    </rPh>
    <rPh sb="8" eb="10">
      <t>カクホ</t>
    </rPh>
    <rPh sb="10" eb="12">
      <t>ケイカク</t>
    </rPh>
    <rPh sb="13" eb="14">
      <t>モト</t>
    </rPh>
    <rPh sb="17" eb="19">
      <t>シュタイ</t>
    </rPh>
    <rPh sb="19" eb="20">
      <t>テキ</t>
    </rPh>
    <rPh sb="21" eb="22">
      <t>オコナ</t>
    </rPh>
    <rPh sb="23" eb="25">
      <t>ジギョウ</t>
    </rPh>
    <rPh sb="26" eb="27">
      <t>タイ</t>
    </rPh>
    <rPh sb="29" eb="31">
      <t>ホウカツ</t>
    </rPh>
    <rPh sb="31" eb="32">
      <t>テキ</t>
    </rPh>
    <rPh sb="33" eb="35">
      <t>ダンリョク</t>
    </rPh>
    <rPh sb="35" eb="36">
      <t>テキ</t>
    </rPh>
    <rPh sb="37" eb="39">
      <t>シエン</t>
    </rPh>
    <rPh sb="40" eb="41">
      <t>オコナ</t>
    </rPh>
    <rPh sb="46" eb="48">
      <t>コウイキ</t>
    </rPh>
    <rPh sb="48" eb="52">
      <t>イドウハンバイ</t>
    </rPh>
    <rPh sb="52" eb="55">
      <t>ジギョウシャ</t>
    </rPh>
    <rPh sb="56" eb="57">
      <t>タイ</t>
    </rPh>
    <rPh sb="58" eb="61">
      <t>ウンエイヒ</t>
    </rPh>
    <rPh sb="61" eb="62">
      <t>ナド</t>
    </rPh>
    <rPh sb="63" eb="65">
      <t>シエン</t>
    </rPh>
    <rPh sb="66" eb="67">
      <t>オコナ</t>
    </rPh>
    <phoneticPr fontId="1"/>
  </si>
  <si>
    <t>県は市町村に補助するが、事業主体は市町村、事業者等誰でも可</t>
    <rPh sb="0" eb="1">
      <t>ケン</t>
    </rPh>
    <rPh sb="2" eb="5">
      <t>シチョウソン</t>
    </rPh>
    <rPh sb="6" eb="8">
      <t>ホジョ</t>
    </rPh>
    <rPh sb="12" eb="16">
      <t>ジギョウシュタイ</t>
    </rPh>
    <rPh sb="17" eb="20">
      <t>シチョウソン</t>
    </rPh>
    <rPh sb="21" eb="24">
      <t>ジギョウシャ</t>
    </rPh>
    <rPh sb="24" eb="25">
      <t>ナド</t>
    </rPh>
    <rPh sb="25" eb="26">
      <t>ダレ</t>
    </rPh>
    <rPh sb="28" eb="29">
      <t>カ</t>
    </rPh>
    <phoneticPr fontId="1"/>
  </si>
  <si>
    <t xml:space="preserve">https://www.pref.tottori.lg.jp/kaimonokankyo/
</t>
  </si>
  <si>
    <t>中山間・地域振興課
0857-26-7986</t>
    <rPh sb="0" eb="3">
      <t>チュウサンカン</t>
    </rPh>
    <rPh sb="4" eb="6">
      <t>チイキ</t>
    </rPh>
    <rPh sb="6" eb="8">
      <t>シンコウ</t>
    </rPh>
    <rPh sb="8" eb="9">
      <t>カ</t>
    </rPh>
    <phoneticPr fontId="1"/>
  </si>
  <si>
    <t>鳥取県</t>
    <rPh sb="0" eb="3">
      <t>トットリケン</t>
    </rPh>
    <phoneticPr fontId="3"/>
  </si>
  <si>
    <t>まちなか振興ビジネス活性化支援事業</t>
  </si>
  <si>
    <t>地域課題の解決に資する環境整備・新規出店等を実施する事業</t>
    <rPh sb="16" eb="20">
      <t>シンキシュッテン</t>
    </rPh>
    <phoneticPr fontId="1"/>
  </si>
  <si>
    <t>まちなかにおける中小企業の振興に寄与するため、まちなかを振興する観点で商店街振興組合等が地域課題に対応する事業を市を通じて支援。（間接補助事業）</t>
  </si>
  <si>
    <t>https://www.pref.tottori.lg.jp/239937.htm</t>
  </si>
  <si>
    <t>商工労働部企業支援課（0857－26－7215）</t>
  </si>
  <si>
    <t>鳥取市</t>
    <rPh sb="0" eb="3">
      <t>トットリシ</t>
    </rPh>
    <phoneticPr fontId="1"/>
  </si>
  <si>
    <t>鳥取市中山間地域・買い物支援事業</t>
    <rPh sb="0" eb="3">
      <t>トットリシ</t>
    </rPh>
    <rPh sb="3" eb="8">
      <t>チュウサンカンチイキ</t>
    </rPh>
    <rPh sb="9" eb="10">
      <t>カ</t>
    </rPh>
    <rPh sb="11" eb="12">
      <t>モノ</t>
    </rPh>
    <rPh sb="12" eb="14">
      <t>シエン</t>
    </rPh>
    <rPh sb="14" eb="16">
      <t>ジギョウ</t>
    </rPh>
    <phoneticPr fontId="1"/>
  </si>
  <si>
    <t>（1）移動販売車等導入助成
買い物困難地域に対して、日用品生活物資を供給するための移動販売車や店舗購入等を支援する。
（2）移動販売車運営費助成
移動販売車の運営に係る経費を支援する。
（原則5年間、補助率逓減あり）
（3）買い物福祉サービス支援事業
移動販売と見守り等の福祉サービスを組み合わせた取組を支援する。</t>
    <rPh sb="3" eb="5">
      <t>イドウ</t>
    </rPh>
    <rPh sb="5" eb="7">
      <t>ハンバイ</t>
    </rPh>
    <rPh sb="7" eb="8">
      <t>シャ</t>
    </rPh>
    <rPh sb="8" eb="9">
      <t>トウ</t>
    </rPh>
    <rPh sb="9" eb="11">
      <t>ドウニュウ</t>
    </rPh>
    <rPh sb="11" eb="13">
      <t>ジョセイ</t>
    </rPh>
    <rPh sb="14" eb="15">
      <t>カ</t>
    </rPh>
    <rPh sb="16" eb="17">
      <t>モノ</t>
    </rPh>
    <rPh sb="17" eb="19">
      <t>コンナン</t>
    </rPh>
    <rPh sb="19" eb="21">
      <t>チイキ</t>
    </rPh>
    <rPh sb="22" eb="23">
      <t>タイ</t>
    </rPh>
    <rPh sb="26" eb="29">
      <t>ニチヨウヒン</t>
    </rPh>
    <rPh sb="29" eb="31">
      <t>セイカツ</t>
    </rPh>
    <rPh sb="31" eb="33">
      <t>ブッシ</t>
    </rPh>
    <rPh sb="34" eb="36">
      <t>キョウキュウ</t>
    </rPh>
    <rPh sb="41" eb="43">
      <t>イドウ</t>
    </rPh>
    <rPh sb="43" eb="45">
      <t>ハンバイ</t>
    </rPh>
    <rPh sb="45" eb="46">
      <t>シャ</t>
    </rPh>
    <rPh sb="47" eb="49">
      <t>テンポ</t>
    </rPh>
    <rPh sb="49" eb="51">
      <t>コウニュウ</t>
    </rPh>
    <rPh sb="51" eb="52">
      <t>トウ</t>
    </rPh>
    <rPh sb="53" eb="55">
      <t>シエン</t>
    </rPh>
    <rPh sb="62" eb="64">
      <t>イドウ</t>
    </rPh>
    <rPh sb="64" eb="66">
      <t>ハンバイ</t>
    </rPh>
    <rPh sb="66" eb="67">
      <t>シャ</t>
    </rPh>
    <rPh sb="67" eb="69">
      <t>ウンエイ</t>
    </rPh>
    <rPh sb="69" eb="70">
      <t>ヒ</t>
    </rPh>
    <rPh sb="70" eb="72">
      <t>ジョセイ</t>
    </rPh>
    <rPh sb="73" eb="75">
      <t>イドウ</t>
    </rPh>
    <rPh sb="75" eb="77">
      <t>ハンバイ</t>
    </rPh>
    <rPh sb="77" eb="78">
      <t>シャ</t>
    </rPh>
    <rPh sb="79" eb="81">
      <t>ウンエイ</t>
    </rPh>
    <rPh sb="82" eb="83">
      <t>カカ</t>
    </rPh>
    <rPh sb="84" eb="86">
      <t>ケイヒ</t>
    </rPh>
    <rPh sb="87" eb="89">
      <t>シエン</t>
    </rPh>
    <rPh sb="94" eb="96">
      <t>ゲンソク</t>
    </rPh>
    <rPh sb="97" eb="99">
      <t>ネンカン</t>
    </rPh>
    <rPh sb="100" eb="103">
      <t>ホジョリツ</t>
    </rPh>
    <rPh sb="103" eb="105">
      <t>テイゲン</t>
    </rPh>
    <rPh sb="112" eb="113">
      <t>カ</t>
    </rPh>
    <rPh sb="114" eb="115">
      <t>モノ</t>
    </rPh>
    <rPh sb="115" eb="117">
      <t>フクシ</t>
    </rPh>
    <rPh sb="121" eb="123">
      <t>シエン</t>
    </rPh>
    <rPh sb="123" eb="125">
      <t>ジギョウ</t>
    </rPh>
    <rPh sb="126" eb="128">
      <t>イドウ</t>
    </rPh>
    <rPh sb="128" eb="130">
      <t>ハンバイ</t>
    </rPh>
    <rPh sb="131" eb="133">
      <t>ミマモ</t>
    </rPh>
    <rPh sb="134" eb="135">
      <t>トウ</t>
    </rPh>
    <rPh sb="136" eb="138">
      <t>フクシ</t>
    </rPh>
    <rPh sb="143" eb="144">
      <t>ク</t>
    </rPh>
    <rPh sb="145" eb="146">
      <t>ア</t>
    </rPh>
    <rPh sb="149" eb="151">
      <t>トリクミ</t>
    </rPh>
    <rPh sb="152" eb="154">
      <t>シエン</t>
    </rPh>
    <phoneticPr fontId="1"/>
  </si>
  <si>
    <t>市内に居住する個人、団体（事業者、住民代表、ＮＰＯ等）</t>
    <rPh sb="0" eb="2">
      <t>シナイ</t>
    </rPh>
    <phoneticPr fontId="1"/>
  </si>
  <si>
    <t xml:space="preserve">https://www.city.tottori.lg.jp/www/contents/1372306926679/index.html
</t>
  </si>
  <si>
    <t>地域振興課
0857-30-8172</t>
    <rPh sb="0" eb="5">
      <t>チイキシンコウカ</t>
    </rPh>
    <phoneticPr fontId="1"/>
  </si>
  <si>
    <t>鳥取市中山間地域小さな拠点づくり支援事業</t>
    <rPh sb="0" eb="3">
      <t>トットリシ</t>
    </rPh>
    <rPh sb="3" eb="6">
      <t>チュウサンカン</t>
    </rPh>
    <rPh sb="6" eb="8">
      <t>チイキ</t>
    </rPh>
    <rPh sb="16" eb="18">
      <t>シエン</t>
    </rPh>
    <rPh sb="18" eb="20">
      <t>ジギョウ</t>
    </rPh>
    <phoneticPr fontId="1"/>
  </si>
  <si>
    <t>小さな拠点促進支援事業</t>
    <rPh sb="0" eb="1">
      <t>チイ</t>
    </rPh>
    <rPh sb="3" eb="5">
      <t>キョテン</t>
    </rPh>
    <rPh sb="5" eb="11">
      <t>ソクシンシエンジギョウ</t>
    </rPh>
    <phoneticPr fontId="1"/>
  </si>
  <si>
    <t>中山間地域の複数集落や地域住民が連携して取り組む「小さな拠点」の形成など、暮らしを守る機能の仕組みづくりを支援する。</t>
  </si>
  <si>
    <t>地域運営組織又は市長が同等と認める団体</t>
    <rPh sb="0" eb="2">
      <t>チイキ</t>
    </rPh>
    <rPh sb="2" eb="4">
      <t>ウンエイ</t>
    </rPh>
    <rPh sb="4" eb="6">
      <t>ソシキ</t>
    </rPh>
    <rPh sb="6" eb="7">
      <t>マタ</t>
    </rPh>
    <rPh sb="8" eb="10">
      <t>シチョウ</t>
    </rPh>
    <rPh sb="11" eb="13">
      <t>ドウトウ</t>
    </rPh>
    <rPh sb="14" eb="15">
      <t>ミト</t>
    </rPh>
    <rPh sb="17" eb="19">
      <t>ダンタイ</t>
    </rPh>
    <phoneticPr fontId="1"/>
  </si>
  <si>
    <t>https://www.city.tottori.lg.jp/www/contents/1518740177055/index.html</t>
  </si>
  <si>
    <t>まちなかコミュニティビジネス支援事業</t>
  </si>
  <si>
    <t>本市のまちなかにおいて、生活の維持やコミュニティの活性化を図るため、地域が抱える課題を解決するコミュニティビジネスの起業に対する取組を支援する。</t>
  </si>
  <si>
    <t>https://www.city.tottori.lg.jp/www/contents/1333610597012/index.html</t>
  </si>
  <si>
    <t>経済・雇用戦略課
0857-30-8282</t>
  </si>
  <si>
    <t>環境整備等⽀援事業</t>
  </si>
  <si>
    <t>まちなかにおける中小企業の振興に寄与するため、まちなかを振興する観点で商店街振興組合等が地域課題に対応する事業を支援する。</t>
  </si>
  <si>
    <t>商店街組合等</t>
  </si>
  <si>
    <t>https://www.city.tottori.lg.jp/www/contents/1643785261705/index.html</t>
  </si>
  <si>
    <t>高齢者等公共交通利用支援事業</t>
  </si>
  <si>
    <t>買物弱者の支援と位置付けた事業ではないが、免許証返納者及び高齢者(65歳以上)を対象に、路線バス定期券の購入支援を行うことで、免許証返納者および高齢者の生活し、公共交通機関の利用促進を図っている。</t>
  </si>
  <si>
    <t>https://www.city.tottori.lg.jp/www/contents/1585126606519/index.html</t>
  </si>
  <si>
    <t>交通政策課
0857-30-8326</t>
  </si>
  <si>
    <t>地域主体型生活交通確保支援事業</t>
  </si>
  <si>
    <t>買物弱者の支援と位置付けた事業ではないが、公共交通空白地域における生活交通の確保を目的として、ＮＰＯ等が運行する共助交通を支援している。</t>
  </si>
  <si>
    <t>地縁組織（まちづくり協議会）</t>
  </si>
  <si>
    <t>https://www.city.tottori.lg.jp/www/contents/1464844125506/index.html</t>
  </si>
  <si>
    <t>鳥取県</t>
  </si>
  <si>
    <t>倉吉市</t>
  </si>
  <si>
    <t>倉吉市交通空白地有償運送導入・運行支援事業</t>
  </si>
  <si>
    <t>住民の移動支援</t>
    <rPh sb="0" eb="2">
      <t>ジュウミン</t>
    </rPh>
    <rPh sb="3" eb="7">
      <t>イドウ</t>
    </rPh>
    <phoneticPr fontId="49"/>
  </si>
  <si>
    <t>買物弱者の支援と位置付けた事業ではないが、公共交通の利用に不便を感じている地域に対する交通支援策として、地元のNPO団体が運行する「交通空白地有償運送」への支援を実施。
週３日の日中、路線バスの下り１便に対応し、降車した会員を自宅まで移送している。</t>
    <rPh sb="21" eb="25">
      <t>コウキョウコウツウ</t>
    </rPh>
    <rPh sb="26" eb="28">
      <t>リヨウ</t>
    </rPh>
    <rPh sb="29" eb="31">
      <t>フベン</t>
    </rPh>
    <rPh sb="32" eb="33">
      <t>カン</t>
    </rPh>
    <rPh sb="37" eb="39">
      <t>チイキ</t>
    </rPh>
    <rPh sb="40" eb="41">
      <t>タイ</t>
    </rPh>
    <rPh sb="43" eb="45">
      <t>コウツウ</t>
    </rPh>
    <rPh sb="45" eb="48">
      <t>シエンサク</t>
    </rPh>
    <rPh sb="52" eb="54">
      <t>ジモト</t>
    </rPh>
    <rPh sb="58" eb="60">
      <t>ダンタイ</t>
    </rPh>
    <rPh sb="61" eb="63">
      <t>ウンコウ</t>
    </rPh>
    <rPh sb="78" eb="80">
      <t>シエン</t>
    </rPh>
    <rPh sb="81" eb="83">
      <t>ジッシ</t>
    </rPh>
    <rPh sb="85" eb="86">
      <t>シュウ</t>
    </rPh>
    <rPh sb="87" eb="88">
      <t>ニチ</t>
    </rPh>
    <rPh sb="89" eb="91">
      <t>ニッチュウ</t>
    </rPh>
    <rPh sb="117" eb="119">
      <t>イソウ</t>
    </rPh>
    <phoneticPr fontId="49"/>
  </si>
  <si>
    <t>NPO法人</t>
    <phoneticPr fontId="1"/>
  </si>
  <si>
    <t>企画課（0858-22-8161）</t>
    <rPh sb="0" eb="3">
      <t>キカクカ</t>
    </rPh>
    <phoneticPr fontId="14"/>
  </si>
  <si>
    <t>市町村内バス等支援補助事業（乗合タクシー）</t>
  </si>
  <si>
    <t>買物弱者の支援と位置付けた事業ではないが、公共交通の利用に不便を感じている地域に対する交通支援策として、タクシー事業者が運行する「予約型乗合タクシー」への支援を実施。
乗り合いながら自宅近くと路線バスとの乗り換え地点間を送迎することで、バス停から離れた地域であっても出かけることが可能。</t>
    <rPh sb="60" eb="62">
      <t>ウンコウ</t>
    </rPh>
    <rPh sb="65" eb="67">
      <t>ヨヤク</t>
    </rPh>
    <rPh sb="67" eb="68">
      <t>ガタ</t>
    </rPh>
    <rPh sb="68" eb="70">
      <t>ノリア</t>
    </rPh>
    <rPh sb="77" eb="79">
      <t>シエン</t>
    </rPh>
    <rPh sb="80" eb="82">
      <t>ジッシ</t>
    </rPh>
    <rPh sb="84" eb="85">
      <t>ジョウ</t>
    </rPh>
    <rPh sb="86" eb="87">
      <t>ゴウ</t>
    </rPh>
    <rPh sb="91" eb="93">
      <t>ジタク</t>
    </rPh>
    <rPh sb="93" eb="94">
      <t>チカ</t>
    </rPh>
    <rPh sb="96" eb="98">
      <t>ロセン</t>
    </rPh>
    <rPh sb="102" eb="103">
      <t>ノ</t>
    </rPh>
    <rPh sb="104" eb="105">
      <t>カ</t>
    </rPh>
    <rPh sb="106" eb="108">
      <t>チテン</t>
    </rPh>
    <rPh sb="108" eb="109">
      <t>カン</t>
    </rPh>
    <rPh sb="110" eb="112">
      <t>ソウゲイ</t>
    </rPh>
    <phoneticPr fontId="49"/>
  </si>
  <si>
    <t>https://www.city.kurayoshi.lg.jp/1922.htm</t>
  </si>
  <si>
    <t>倉吉市共助交通等導入検討支援事業</t>
  </si>
  <si>
    <t>住民の移動支援の検討</t>
    <rPh sb="0" eb="2">
      <t>ジュウミン</t>
    </rPh>
    <rPh sb="3" eb="7">
      <t>イドウ</t>
    </rPh>
    <rPh sb="8" eb="10">
      <t>ケン</t>
    </rPh>
    <phoneticPr fontId="49"/>
  </si>
  <si>
    <t>買物弱者の支援と位置付けた事業ではないが、交通空白地域等において、交通空白地有償運送及び共助交通の導入等を検討する協議会に対し支援を実施。様々な形態の中から地域に合わせた検討を行い、地域住民の移動の不便を解消する取り組みを支援するもの。</t>
    <rPh sb="51" eb="52">
      <t>トウ</t>
    </rPh>
    <rPh sb="61" eb="62">
      <t>タイ</t>
    </rPh>
    <rPh sb="63" eb="65">
      <t>シエン</t>
    </rPh>
    <rPh sb="66" eb="68">
      <t>ジッシ</t>
    </rPh>
    <rPh sb="69" eb="71">
      <t>サマザマ</t>
    </rPh>
    <rPh sb="72" eb="74">
      <t>ケイタイ</t>
    </rPh>
    <rPh sb="75" eb="76">
      <t>ナカ</t>
    </rPh>
    <rPh sb="78" eb="80">
      <t>チイキ</t>
    </rPh>
    <rPh sb="81" eb="82">
      <t>ア</t>
    </rPh>
    <rPh sb="85" eb="87">
      <t>ケントウ</t>
    </rPh>
    <rPh sb="88" eb="89">
      <t>オコナ</t>
    </rPh>
    <rPh sb="91" eb="93">
      <t>チイキ</t>
    </rPh>
    <rPh sb="93" eb="95">
      <t>ジュウミン</t>
    </rPh>
    <rPh sb="96" eb="98">
      <t>イドウ</t>
    </rPh>
    <rPh sb="99" eb="101">
      <t>フベン</t>
    </rPh>
    <rPh sb="102" eb="104">
      <t>カイショウ</t>
    </rPh>
    <rPh sb="106" eb="107">
      <t>ト</t>
    </rPh>
    <rPh sb="108" eb="109">
      <t>ク</t>
    </rPh>
    <rPh sb="111" eb="113">
      <t>シエン</t>
    </rPh>
    <phoneticPr fontId="49"/>
  </si>
  <si>
    <t>住民団体</t>
    <rPh sb="0" eb="4">
      <t>ジュウ</t>
    </rPh>
    <phoneticPr fontId="14"/>
  </si>
  <si>
    <t>https://www.city.kurayoshi.lg.jp/1917.htm</t>
  </si>
  <si>
    <t>倉吉市共助交通運行支援事業</t>
  </si>
  <si>
    <t>買物弱者の支援と位置付けた事業ではないが、住民の助け合いにより無償で運行される移動手段に対し支援を実施。
カーシェアリングやデマンド型など様々な形態の中から地域の実情に合わせた共助の運行方法を取ることで、地域住民の移動に関する不便を解消するもの。</t>
    <rPh sb="24" eb="25">
      <t>タス</t>
    </rPh>
    <rPh sb="26" eb="27">
      <t>ア</t>
    </rPh>
    <rPh sb="31" eb="33">
      <t>ムショウ</t>
    </rPh>
    <rPh sb="34" eb="36">
      <t>ウンコウ</t>
    </rPh>
    <rPh sb="39" eb="41">
      <t>イドウ</t>
    </rPh>
    <rPh sb="41" eb="43">
      <t>シュダン</t>
    </rPh>
    <rPh sb="44" eb="45">
      <t>タイ</t>
    </rPh>
    <rPh sb="46" eb="48">
      <t>シエン</t>
    </rPh>
    <rPh sb="49" eb="51">
      <t>ジッシ</t>
    </rPh>
    <rPh sb="66" eb="67">
      <t>ガタ</t>
    </rPh>
    <rPh sb="69" eb="71">
      <t>サマザマ</t>
    </rPh>
    <rPh sb="72" eb="74">
      <t>ケイタイ</t>
    </rPh>
    <rPh sb="75" eb="76">
      <t>ナカ</t>
    </rPh>
    <rPh sb="78" eb="80">
      <t>チイキ</t>
    </rPh>
    <rPh sb="81" eb="83">
      <t>ジツジョウ</t>
    </rPh>
    <rPh sb="84" eb="85">
      <t>ア</t>
    </rPh>
    <rPh sb="88" eb="90">
      <t>キョウジョ</t>
    </rPh>
    <rPh sb="91" eb="93">
      <t>ウンコウ</t>
    </rPh>
    <rPh sb="93" eb="95">
      <t>ホウホウ</t>
    </rPh>
    <rPh sb="96" eb="97">
      <t>ト</t>
    </rPh>
    <rPh sb="102" eb="104">
      <t>チイキ</t>
    </rPh>
    <rPh sb="104" eb="106">
      <t>ジュウミン</t>
    </rPh>
    <rPh sb="107" eb="109">
      <t>イドウ</t>
    </rPh>
    <rPh sb="110" eb="111">
      <t>カン</t>
    </rPh>
    <rPh sb="113" eb="115">
      <t>フベン</t>
    </rPh>
    <rPh sb="116" eb="118">
      <t>カイショウ</t>
    </rPh>
    <phoneticPr fontId="49"/>
  </si>
  <si>
    <t>住民団体</t>
    <rPh sb="0" eb="2">
      <t>ジュウミン</t>
    </rPh>
    <rPh sb="2" eb="4">
      <t>ダンタイ</t>
    </rPh>
    <phoneticPr fontId="14"/>
  </si>
  <si>
    <t>関金地区版シュタットベルケの構築に向けたエネルギー・買い物支援・拠点整備×交通の連繋事業業務</t>
  </si>
  <si>
    <t>買物弱者の支援と位置付けた事業ではないが、利用者の低迷が続く路線バスを再編し、住民主体で立ち上げたスーパーに路線バスの乗り入れを可能にするとともに、予約型乗合タクシーを導入し、交通空白地の解消を行うもの。</t>
    <rPh sb="21" eb="24">
      <t>リヨウシャ</t>
    </rPh>
    <rPh sb="25" eb="30">
      <t>テイメ</t>
    </rPh>
    <rPh sb="30" eb="32">
      <t>ロセン</t>
    </rPh>
    <rPh sb="35" eb="38">
      <t>サ</t>
    </rPh>
    <rPh sb="39" eb="44">
      <t>ジュウミ</t>
    </rPh>
    <rPh sb="44" eb="45">
      <t>タ</t>
    </rPh>
    <rPh sb="46" eb="47">
      <t>ア</t>
    </rPh>
    <rPh sb="54" eb="56">
      <t>ロセン</t>
    </rPh>
    <rPh sb="59" eb="60">
      <t>ノ</t>
    </rPh>
    <rPh sb="61" eb="62">
      <t>イ</t>
    </rPh>
    <rPh sb="64" eb="66">
      <t>カノウ</t>
    </rPh>
    <rPh sb="74" eb="86">
      <t>ヨヤクガタノリアイタク</t>
    </rPh>
    <rPh sb="88" eb="93">
      <t>コウツウクウハクチ</t>
    </rPh>
    <rPh sb="94" eb="101">
      <t>カイシ</t>
    </rPh>
    <phoneticPr fontId="14"/>
  </si>
  <si>
    <t>事業者
タクシー、バス事業者等,</t>
    <phoneticPr fontId="1"/>
  </si>
  <si>
    <t>https://www.city.kurayoshi.lg.jp/5867.htm</t>
  </si>
  <si>
    <t>境港市</t>
    <rPh sb="0" eb="3">
      <t>サカイミナトシ</t>
    </rPh>
    <phoneticPr fontId="3"/>
  </si>
  <si>
    <t>境港市社会福祉協議会に委託料を支給</t>
    <rPh sb="0" eb="3">
      <t>サカイミナトシ</t>
    </rPh>
    <rPh sb="3" eb="10">
      <t>シャカイフクシキョウギカイ</t>
    </rPh>
    <rPh sb="11" eb="14">
      <t>イタクリョウ</t>
    </rPh>
    <rPh sb="15" eb="17">
      <t>シキュウ</t>
    </rPh>
    <phoneticPr fontId="1"/>
  </si>
  <si>
    <t>地域支援事業における生活支援体制整備事業の一環として、移動販売を希望する地域に対し、商店とのマッチングや高齢者の通いの場との連携等を支援。</t>
  </si>
  <si>
    <t>長寿社会課
0859-47-1039</t>
    <rPh sb="0" eb="5">
      <t>チョウジュシャカイカ</t>
    </rPh>
    <phoneticPr fontId="3"/>
  </si>
  <si>
    <t>生活支援サービス事業</t>
    <rPh sb="0" eb="4">
      <t>セイカツシエン</t>
    </rPh>
    <rPh sb="8" eb="10">
      <t>ジギョウ</t>
    </rPh>
    <phoneticPr fontId="3"/>
  </si>
  <si>
    <t>対象団体に報償費を支給</t>
    <phoneticPr fontId="1"/>
  </si>
  <si>
    <t>ひとり暮らし高齢者等へ安否確認を兼ねた生活支援サービスを行う団体に対し報償金を交付。対象となる生活支援サービスには、買物代行、ごみ出し支援、除雪作業等がある。</t>
    <rPh sb="42" eb="44">
      <t>タイショウ</t>
    </rPh>
    <rPh sb="47" eb="51">
      <t>セイカツシエン</t>
    </rPh>
    <rPh sb="58" eb="62">
      <t>カイモノダイコウ</t>
    </rPh>
    <rPh sb="70" eb="74">
      <t>ジョセツサギョウ</t>
    </rPh>
    <rPh sb="74" eb="75">
      <t>トウ</t>
    </rPh>
    <phoneticPr fontId="3"/>
  </si>
  <si>
    <t>買物環境確保推進事業</t>
    <rPh sb="0" eb="2">
      <t>カイモノ</t>
    </rPh>
    <rPh sb="2" eb="4">
      <t>カンキョウ</t>
    </rPh>
    <rPh sb="4" eb="6">
      <t>カクホ</t>
    </rPh>
    <rPh sb="6" eb="8">
      <t>スイシン</t>
    </rPh>
    <rPh sb="8" eb="10">
      <t>ジギョウ</t>
    </rPh>
    <phoneticPr fontId="1"/>
  </si>
  <si>
    <t>市内で移動販売を行う事業者に対して、移動販売車の更新費用の一部を助成する。</t>
    <rPh sb="0" eb="2">
      <t>シナイ</t>
    </rPh>
    <rPh sb="3" eb="5">
      <t>イドウ</t>
    </rPh>
    <rPh sb="5" eb="7">
      <t>ハンバイ</t>
    </rPh>
    <rPh sb="8" eb="9">
      <t>オコナ</t>
    </rPh>
    <rPh sb="10" eb="13">
      <t>ジギョウシャ</t>
    </rPh>
    <rPh sb="14" eb="15">
      <t>タイ</t>
    </rPh>
    <rPh sb="18" eb="20">
      <t>イドウ</t>
    </rPh>
    <rPh sb="20" eb="22">
      <t>ハンバイ</t>
    </rPh>
    <rPh sb="22" eb="23">
      <t>シャ</t>
    </rPh>
    <rPh sb="24" eb="26">
      <t>コウシン</t>
    </rPh>
    <rPh sb="26" eb="28">
      <t>ヒヨウ</t>
    </rPh>
    <rPh sb="29" eb="31">
      <t>イチブ</t>
    </rPh>
    <rPh sb="32" eb="34">
      <t>ジョセイ</t>
    </rPh>
    <phoneticPr fontId="1"/>
  </si>
  <si>
    <t>岩美町</t>
    <rPh sb="0" eb="3">
      <t>イワミチョウ</t>
    </rPh>
    <phoneticPr fontId="1"/>
  </si>
  <si>
    <t>高齢者交通安全対策事業</t>
    <rPh sb="0" eb="3">
      <t>コウレイシャ</t>
    </rPh>
    <rPh sb="3" eb="7">
      <t>コウツウアンゼン</t>
    </rPh>
    <rPh sb="7" eb="11">
      <t>タイサクジギョウ</t>
    </rPh>
    <phoneticPr fontId="1"/>
  </si>
  <si>
    <t>買い物弱者支援と位置づけた事業ではないが、自動車運転免許を自主返納した満70歳以上の住民に対し、返納後の移動支援として、バス回数券又はタクシー利用券を交付する。</t>
    <rPh sb="21" eb="24">
      <t>ジドウシャ</t>
    </rPh>
    <rPh sb="24" eb="28">
      <t>ウンテンメンキョ</t>
    </rPh>
    <rPh sb="29" eb="33">
      <t>ジシュヘンノウ</t>
    </rPh>
    <rPh sb="35" eb="36">
      <t>マン</t>
    </rPh>
    <rPh sb="38" eb="39">
      <t>サイ</t>
    </rPh>
    <rPh sb="39" eb="41">
      <t>イジョウ</t>
    </rPh>
    <rPh sb="42" eb="44">
      <t>ジュウミン</t>
    </rPh>
    <rPh sb="45" eb="46">
      <t>タイ</t>
    </rPh>
    <rPh sb="48" eb="51">
      <t>ヘンノウゴ</t>
    </rPh>
    <rPh sb="52" eb="56">
      <t>イドウシエン</t>
    </rPh>
    <rPh sb="62" eb="65">
      <t>カイスウケン</t>
    </rPh>
    <rPh sb="65" eb="66">
      <t>マタ</t>
    </rPh>
    <rPh sb="71" eb="74">
      <t>リヨウケン</t>
    </rPh>
    <rPh sb="75" eb="77">
      <t>コウフ</t>
    </rPh>
    <phoneticPr fontId="1"/>
  </si>
  <si>
    <t>https://www.iwami.gr.jp/3066.htm</t>
  </si>
  <si>
    <t>総務課　0857-73-1411</t>
    <rPh sb="0" eb="3">
      <t>ソウムカ</t>
    </rPh>
    <phoneticPr fontId="1"/>
  </si>
  <si>
    <t>民間路線バス利用者支援事業</t>
    <rPh sb="0" eb="4">
      <t>ミンカンロセン</t>
    </rPh>
    <rPh sb="6" eb="9">
      <t>リヨウシャ</t>
    </rPh>
    <rPh sb="9" eb="13">
      <t>シエンジギョウ</t>
    </rPh>
    <phoneticPr fontId="1"/>
  </si>
  <si>
    <t>買い物弱者支援と位置づけた事業ではないが、町内のバス移動に対する経済的負担を軽減するため、民間路線バス利用者が回数券・定期券を購入した場合に一乗車100円相当を超える部分を助成する。</t>
    <rPh sb="21" eb="23">
      <t>チョウナイ</t>
    </rPh>
    <rPh sb="26" eb="28">
      <t>イドウ</t>
    </rPh>
    <rPh sb="29" eb="30">
      <t>タイ</t>
    </rPh>
    <rPh sb="32" eb="35">
      <t>ケイザイテキ</t>
    </rPh>
    <rPh sb="35" eb="37">
      <t>フタン</t>
    </rPh>
    <rPh sb="38" eb="40">
      <t>ケイゲン</t>
    </rPh>
    <rPh sb="45" eb="49">
      <t>ミンカンロセン</t>
    </rPh>
    <rPh sb="51" eb="54">
      <t>リヨウシャ</t>
    </rPh>
    <rPh sb="55" eb="58">
      <t>カイスウケン</t>
    </rPh>
    <rPh sb="59" eb="62">
      <t>テイキケン</t>
    </rPh>
    <rPh sb="63" eb="65">
      <t>コウニュウ</t>
    </rPh>
    <rPh sb="67" eb="69">
      <t>バアイ</t>
    </rPh>
    <rPh sb="70" eb="73">
      <t>イチジョウシャ</t>
    </rPh>
    <rPh sb="76" eb="77">
      <t>エン</t>
    </rPh>
    <rPh sb="77" eb="79">
      <t>ソウトウ</t>
    </rPh>
    <rPh sb="80" eb="81">
      <t>コ</t>
    </rPh>
    <rPh sb="83" eb="85">
      <t>ブブン</t>
    </rPh>
    <rPh sb="86" eb="88">
      <t>ジョセイ</t>
    </rPh>
    <phoneticPr fontId="1"/>
  </si>
  <si>
    <t>https://www.iwami.gr.jp/dd.aspx?menuid=1079</t>
  </si>
  <si>
    <t>企画財政課　0857-73-1412</t>
    <rPh sb="0" eb="5">
      <t>キカクザイセイカ</t>
    </rPh>
    <phoneticPr fontId="1"/>
  </si>
  <si>
    <t>久松・平野・本庄・太田集落タクシー助成事業</t>
    <rPh sb="0" eb="2">
      <t>ヒサマツ</t>
    </rPh>
    <rPh sb="3" eb="5">
      <t>ヒラノ</t>
    </rPh>
    <rPh sb="6" eb="8">
      <t>ホンジョウ</t>
    </rPh>
    <rPh sb="9" eb="11">
      <t>オオタ</t>
    </rPh>
    <rPh sb="11" eb="13">
      <t>シュウラク</t>
    </rPh>
    <rPh sb="17" eb="19">
      <t>ジョセイ</t>
    </rPh>
    <rPh sb="19" eb="21">
      <t>ジギョウ</t>
    </rPh>
    <phoneticPr fontId="1"/>
  </si>
  <si>
    <t>買い物弱者支援と位置づけた事業ではないが、最寄りのバス停まで距離のある地域（公共交通空白地等）の住民に対し、タクシー料金を一部助成するチケットを発行する。</t>
    <rPh sb="21" eb="23">
      <t>モヨ</t>
    </rPh>
    <rPh sb="27" eb="28">
      <t>テイ</t>
    </rPh>
    <rPh sb="30" eb="32">
      <t>キョリ</t>
    </rPh>
    <rPh sb="35" eb="37">
      <t>チイキ</t>
    </rPh>
    <rPh sb="45" eb="46">
      <t>トウ</t>
    </rPh>
    <rPh sb="48" eb="50">
      <t>ジュウミン</t>
    </rPh>
    <rPh sb="51" eb="52">
      <t>タイ</t>
    </rPh>
    <rPh sb="58" eb="60">
      <t>リョウキン</t>
    </rPh>
    <rPh sb="61" eb="63">
      <t>イチブ</t>
    </rPh>
    <rPh sb="63" eb="65">
      <t>ジョセイ</t>
    </rPh>
    <rPh sb="72" eb="74">
      <t>ハッコウ</t>
    </rPh>
    <phoneticPr fontId="1"/>
  </si>
  <si>
    <t>代替バス運送事業</t>
    <rPh sb="0" eb="2">
      <t>ダイタイ</t>
    </rPh>
    <rPh sb="4" eb="8">
      <t>ウンソウジギョウ</t>
    </rPh>
    <phoneticPr fontId="1"/>
  </si>
  <si>
    <t>買い物弱者支援と位置づけた事業ではないが、撤退した民間路線バスの代替手段として、町が路線バスを運行する。また、買物支援策として、ダイヤの一部にマーケット等に立ち寄る「買い物便」を設けている。</t>
    <rPh sb="21" eb="23">
      <t>テッタイ</t>
    </rPh>
    <rPh sb="25" eb="29">
      <t>ミンカンロセン</t>
    </rPh>
    <rPh sb="32" eb="34">
      <t>ダイタイ</t>
    </rPh>
    <rPh sb="34" eb="36">
      <t>シュダン</t>
    </rPh>
    <rPh sb="40" eb="41">
      <t>チョウ</t>
    </rPh>
    <rPh sb="42" eb="44">
      <t>ロセン</t>
    </rPh>
    <rPh sb="47" eb="49">
      <t>ウンコウ</t>
    </rPh>
    <rPh sb="55" eb="57">
      <t>カイモノ</t>
    </rPh>
    <rPh sb="57" eb="59">
      <t>シエン</t>
    </rPh>
    <rPh sb="59" eb="60">
      <t>サク</t>
    </rPh>
    <rPh sb="68" eb="70">
      <t>イチブ</t>
    </rPh>
    <rPh sb="76" eb="77">
      <t>トウ</t>
    </rPh>
    <rPh sb="78" eb="79">
      <t>タ</t>
    </rPh>
    <rPh sb="80" eb="81">
      <t>ヨ</t>
    </rPh>
    <rPh sb="83" eb="84">
      <t>カ</t>
    </rPh>
    <rPh sb="85" eb="87">
      <t>モノビン</t>
    </rPh>
    <rPh sb="89" eb="90">
      <t>モウ</t>
    </rPh>
    <phoneticPr fontId="1"/>
  </si>
  <si>
    <t>自治体
タクシー、バス事業者等</t>
    <phoneticPr fontId="1"/>
  </si>
  <si>
    <t>高齢者等移送サービス事業</t>
    <rPh sb="0" eb="3">
      <t>コウレイシャ</t>
    </rPh>
    <rPh sb="3" eb="4">
      <t>トウ</t>
    </rPh>
    <rPh sb="4" eb="6">
      <t>イソウ</t>
    </rPh>
    <rPh sb="10" eb="12">
      <t>ジギョウ</t>
    </rPh>
    <phoneticPr fontId="1"/>
  </si>
  <si>
    <t>買い物弱者支援と位置づけた事業ではないが、公共交通空白地に居住している方や障がいを有する方などの移動支援策として、１乗車500円でタクシー移動を支援する。</t>
    <rPh sb="35" eb="36">
      <t>カタ</t>
    </rPh>
    <rPh sb="37" eb="38">
      <t>ショウ</t>
    </rPh>
    <rPh sb="41" eb="42">
      <t>ユウ</t>
    </rPh>
    <rPh sb="44" eb="45">
      <t>カタ</t>
    </rPh>
    <rPh sb="48" eb="52">
      <t>イドウシエン</t>
    </rPh>
    <rPh sb="52" eb="53">
      <t>サク</t>
    </rPh>
    <rPh sb="58" eb="60">
      <t>ジョウシャ</t>
    </rPh>
    <rPh sb="63" eb="64">
      <t>エン</t>
    </rPh>
    <rPh sb="69" eb="71">
      <t>イドウ</t>
    </rPh>
    <rPh sb="72" eb="74">
      <t>シエン</t>
    </rPh>
    <phoneticPr fontId="1"/>
  </si>
  <si>
    <t>https://www.iwami.gr.jp/1244.htm</t>
  </si>
  <si>
    <t>健康福祉課　0857-73-1322</t>
    <rPh sb="0" eb="5">
      <t>ケンコウフクシカ</t>
    </rPh>
    <phoneticPr fontId="1"/>
  </si>
  <si>
    <t>若桜町</t>
    <rPh sb="0" eb="3">
      <t>ワカサチョウ</t>
    </rPh>
    <phoneticPr fontId="1"/>
  </si>
  <si>
    <t>デマンドバス・地域コミュニティタクシー運営事業</t>
    <rPh sb="7" eb="9">
      <t>チイキ</t>
    </rPh>
    <rPh sb="19" eb="23">
      <t>ウンエイジギョウ</t>
    </rPh>
    <phoneticPr fontId="1"/>
  </si>
  <si>
    <t>　買物弱者のみを支援すると位置付けた事業ではないが、交通空白地域における、住民の買い物や通院等の移動手段を確保するため、デマンドバス及び地域コミュニティタクシーを運行する。</t>
    <rPh sb="66" eb="67">
      <t>オヨ</t>
    </rPh>
    <rPh sb="68" eb="70">
      <t>チイキ</t>
    </rPh>
    <rPh sb="81" eb="83">
      <t>ウンコウ</t>
    </rPh>
    <phoneticPr fontId="1"/>
  </si>
  <si>
    <t>企画政策課
0858-82-2231</t>
    <rPh sb="0" eb="5">
      <t>キカクセイサクカ</t>
    </rPh>
    <phoneticPr fontId="1"/>
  </si>
  <si>
    <t>買い物安心支援事業</t>
    <rPh sb="0" eb="1">
      <t>カ</t>
    </rPh>
    <rPh sb="2" eb="3">
      <t>モノ</t>
    </rPh>
    <rPh sb="3" eb="5">
      <t>アンシン</t>
    </rPh>
    <rPh sb="5" eb="9">
      <t>シエンジギョウ</t>
    </rPh>
    <phoneticPr fontId="1"/>
  </si>
  <si>
    <t>　地域に根付いたデジタルツールであるIP告知端末を活用した買い物安心支援システムを導入する。
　デジタル田園都市国家構想交付金（デジタル実装タイプTYPE1）を活用、</t>
    <rPh sb="52" eb="56">
      <t>デンエントシ</t>
    </rPh>
    <rPh sb="56" eb="63">
      <t>コッカコウソウコウフキン</t>
    </rPh>
    <rPh sb="68" eb="70">
      <t>ジッソウ</t>
    </rPh>
    <rPh sb="80" eb="82">
      <t>カツヨウ</t>
    </rPh>
    <phoneticPr fontId="1"/>
  </si>
  <si>
    <t>買い物環境整備対策事業</t>
    <rPh sb="0" eb="1">
      <t>カ</t>
    </rPh>
    <rPh sb="2" eb="3">
      <t>モノ</t>
    </rPh>
    <rPh sb="3" eb="7">
      <t>カンキョウセイビ</t>
    </rPh>
    <rPh sb="7" eb="11">
      <t>タイサクジギョウ</t>
    </rPh>
    <phoneticPr fontId="1"/>
  </si>
  <si>
    <t>高齢者等買い物支援事業</t>
    <rPh sb="0" eb="4">
      <t>コウレイシャトウ</t>
    </rPh>
    <rPh sb="4" eb="5">
      <t>カ</t>
    </rPh>
    <rPh sb="6" eb="7">
      <t>モノ</t>
    </rPh>
    <rPh sb="7" eb="11">
      <t>シエンジギョウ</t>
    </rPh>
    <phoneticPr fontId="1"/>
  </si>
  <si>
    <t>　食料品等の移動販売または弁当宅配を行う者に対し、車両購入費や運営費を支援する。</t>
    <rPh sb="1" eb="5">
      <t>ショクリョウヒントウ</t>
    </rPh>
    <rPh sb="6" eb="10">
      <t>イドウハンバイ</t>
    </rPh>
    <rPh sb="13" eb="15">
      <t>ベントウ</t>
    </rPh>
    <rPh sb="15" eb="17">
      <t>タクハイ</t>
    </rPh>
    <rPh sb="18" eb="19">
      <t>オコナ</t>
    </rPh>
    <rPh sb="20" eb="21">
      <t>シャ</t>
    </rPh>
    <rPh sb="22" eb="23">
      <t>タイ</t>
    </rPh>
    <rPh sb="25" eb="30">
      <t>シャリョウコウニュウヒ</t>
    </rPh>
    <rPh sb="31" eb="34">
      <t>ウンエイヒ</t>
    </rPh>
    <rPh sb="35" eb="37">
      <t>シエン</t>
    </rPh>
    <phoneticPr fontId="1"/>
  </si>
  <si>
    <t>八頭町</t>
    <rPh sb="0" eb="3">
      <t>ヤズチョウ</t>
    </rPh>
    <phoneticPr fontId="1"/>
  </si>
  <si>
    <t>買物環境確保推進事業</t>
    <rPh sb="0" eb="6">
      <t>カイモノカンキョウカクホ</t>
    </rPh>
    <rPh sb="6" eb="8">
      <t>スイシン</t>
    </rPh>
    <rPh sb="8" eb="10">
      <t>ジギョウ</t>
    </rPh>
    <phoneticPr fontId="1"/>
  </si>
  <si>
    <t>ITを活用したネット注文でPC操作に不慣れな高齢者の支援をするため、公共施設を会場に支援員を配置し、食品や日用品を注文、配送するシステムを構築</t>
  </si>
  <si>
    <t>企画課
0858-76-0212</t>
    <rPh sb="0" eb="3">
      <t>キカクカ</t>
    </rPh>
    <phoneticPr fontId="1"/>
  </si>
  <si>
    <t>タクシー利用費助成事業</t>
    <rPh sb="4" eb="9">
      <t>リヨウヒジョセイ</t>
    </rPh>
    <rPh sb="9" eb="11">
      <t>ジギョウ</t>
    </rPh>
    <phoneticPr fontId="1"/>
  </si>
  <si>
    <t>高齢者等の生活に必要な交通手段を確保することを目的に、タクシー利用に要する費用の一部を助成</t>
  </si>
  <si>
    <t>https://www.town.yazu.tottori.jp/site/lifestage/1251.html</t>
  </si>
  <si>
    <t>三朝町</t>
    <rPh sb="0" eb="3">
      <t>ミササチョウ</t>
    </rPh>
    <phoneticPr fontId="1"/>
  </si>
  <si>
    <t>三朝町高齢者交通費助成事業</t>
  </si>
  <si>
    <t>公共交通機関を利用することが困難な高齢交通弱者の地域生活の便宜を図ることを目的とする。</t>
  </si>
  <si>
    <t>https://www.town.misasa.tottori.jp/315/319/1144/1570/24583.html</t>
  </si>
  <si>
    <t>福祉課　
0858-43-3520</t>
    <rPh sb="0" eb="3">
      <t>フクシカ</t>
    </rPh>
    <phoneticPr fontId="1"/>
  </si>
  <si>
    <t>三朝町高齢者バス定期券購入費助成事業</t>
    <rPh sb="16" eb="18">
      <t>ジギョウ</t>
    </rPh>
    <phoneticPr fontId="1"/>
  </si>
  <si>
    <t>高齢者の外出を支援するとともに公共交通機関の利用を促進することを目的とする。</t>
  </si>
  <si>
    <t>https://www.town.misasa.tottori.jp/315/319/1144/1570/24584.html</t>
  </si>
  <si>
    <t>福祉課　
0858-43-3521</t>
    <rPh sb="0" eb="3">
      <t>フクシカ</t>
    </rPh>
    <phoneticPr fontId="1"/>
  </si>
  <si>
    <t>三朝町中山間地域買物支援事業</t>
    <rPh sb="0" eb="3">
      <t>ミササチョウ</t>
    </rPh>
    <rPh sb="3" eb="6">
      <t>チュウサンカン</t>
    </rPh>
    <rPh sb="6" eb="10">
      <t>チイキカイモノ</t>
    </rPh>
    <rPh sb="10" eb="12">
      <t>シエン</t>
    </rPh>
    <rPh sb="12" eb="14">
      <t>ジギョウ</t>
    </rPh>
    <phoneticPr fontId="1"/>
  </si>
  <si>
    <t>食料品等を取り扱う小売店舗がない中山間地域である本町において、移動販売車による事業を展開する者に対して、移動販売車の導入支援及び最大３年間の運営費支援を行うもの。</t>
    <rPh sb="0" eb="3">
      <t>ショクリョウヒン</t>
    </rPh>
    <rPh sb="3" eb="4">
      <t>トウ</t>
    </rPh>
    <rPh sb="5" eb="6">
      <t>ト</t>
    </rPh>
    <rPh sb="7" eb="8">
      <t>アツカ</t>
    </rPh>
    <rPh sb="9" eb="13">
      <t>コウリテンポ</t>
    </rPh>
    <rPh sb="16" eb="21">
      <t>チュウサンカンチイキ</t>
    </rPh>
    <rPh sb="24" eb="26">
      <t>ホンチョウ</t>
    </rPh>
    <rPh sb="31" eb="36">
      <t>イドウハンバイシャ</t>
    </rPh>
    <rPh sb="39" eb="41">
      <t>ジギョウ</t>
    </rPh>
    <rPh sb="42" eb="44">
      <t>テンカイ</t>
    </rPh>
    <rPh sb="46" eb="47">
      <t>モノ</t>
    </rPh>
    <rPh sb="48" eb="49">
      <t>タイ</t>
    </rPh>
    <rPh sb="52" eb="57">
      <t>イドウハンバイシャ</t>
    </rPh>
    <rPh sb="58" eb="62">
      <t>ドウニュウシエン</t>
    </rPh>
    <rPh sb="62" eb="63">
      <t>オヨ</t>
    </rPh>
    <rPh sb="64" eb="66">
      <t>サイダイ</t>
    </rPh>
    <rPh sb="67" eb="69">
      <t>ネンカン</t>
    </rPh>
    <rPh sb="70" eb="73">
      <t>ウンエイヒ</t>
    </rPh>
    <rPh sb="73" eb="75">
      <t>シエン</t>
    </rPh>
    <rPh sb="76" eb="77">
      <t>オコナ</t>
    </rPh>
    <phoneticPr fontId="1"/>
  </si>
  <si>
    <t>観光交流課　
0858-43-3514</t>
    <rPh sb="0" eb="5">
      <t>カンコウコウリュウカ</t>
    </rPh>
    <phoneticPr fontId="1"/>
  </si>
  <si>
    <t>三朝町買物環境確保推進補助金交付要綱</t>
  </si>
  <si>
    <t>買物支援（代行、送迎、宅配等）、配食サービス,_x000D_
公設民営店舗の整備、運営,_x000D_
新規出店事業、空き家利用,</t>
    <phoneticPr fontId="1"/>
  </si>
  <si>
    <t>地域の持続可能な買物環境の維持・確保に向けた取組みを支援するもの。</t>
  </si>
  <si>
    <t>事業者
NPO法人</t>
    <phoneticPr fontId="1"/>
  </si>
  <si>
    <t>企画健康課　
0858-43-3506</t>
    <rPh sb="0" eb="5">
      <t>キカクケンコウカ</t>
    </rPh>
    <phoneticPr fontId="1"/>
  </si>
  <si>
    <t>湯梨浜町</t>
  </si>
  <si>
    <t>湯梨浜町共助交通支援事業</t>
    <rPh sb="0" eb="3">
      <t>ユリハマ</t>
    </rPh>
    <rPh sb="3" eb="4">
      <t>チョウ</t>
    </rPh>
    <rPh sb="4" eb="6">
      <t>キョウジョ</t>
    </rPh>
    <rPh sb="6" eb="8">
      <t>コウツウ</t>
    </rPh>
    <rPh sb="8" eb="10">
      <t>シエン</t>
    </rPh>
    <rPh sb="10" eb="12">
      <t>ジギョウ</t>
    </rPh>
    <phoneticPr fontId="1"/>
  </si>
  <si>
    <t>集落等が行う共助交通の取組に対し、補助を行うもの。
【取組例】
➀共助交通に使用する車両に係る自動車任意保険料等を補助
②地域の高齢者や交通弱者等の移動支援に取り組む際の車両確保のため、閉庁日に町公用車を貸し出す。</t>
    <rPh sb="0" eb="2">
      <t>シュウラク</t>
    </rPh>
    <rPh sb="2" eb="3">
      <t>トウ</t>
    </rPh>
    <rPh sb="4" eb="5">
      <t>オコナ</t>
    </rPh>
    <rPh sb="6" eb="8">
      <t>キョウジョ</t>
    </rPh>
    <rPh sb="8" eb="10">
      <t>コウツウ</t>
    </rPh>
    <rPh sb="11" eb="13">
      <t>トリクミ</t>
    </rPh>
    <rPh sb="14" eb="15">
      <t>タイ</t>
    </rPh>
    <rPh sb="17" eb="19">
      <t>ホジョ</t>
    </rPh>
    <rPh sb="20" eb="21">
      <t>オコナ</t>
    </rPh>
    <rPh sb="27" eb="29">
      <t>トリクミ</t>
    </rPh>
    <rPh sb="29" eb="30">
      <t>レイ</t>
    </rPh>
    <rPh sb="33" eb="35">
      <t>キョウジョ</t>
    </rPh>
    <rPh sb="35" eb="37">
      <t>コウツウ</t>
    </rPh>
    <rPh sb="38" eb="40">
      <t>シヨウ</t>
    </rPh>
    <rPh sb="42" eb="44">
      <t>シャリョウ</t>
    </rPh>
    <rPh sb="45" eb="46">
      <t>カカ</t>
    </rPh>
    <rPh sb="47" eb="50">
      <t>ジドウシャ</t>
    </rPh>
    <rPh sb="50" eb="52">
      <t>ニンイ</t>
    </rPh>
    <rPh sb="52" eb="54">
      <t>ホケン</t>
    </rPh>
    <rPh sb="54" eb="55">
      <t>リョウ</t>
    </rPh>
    <rPh sb="55" eb="56">
      <t>トウ</t>
    </rPh>
    <rPh sb="57" eb="59">
      <t>ホジョ</t>
    </rPh>
    <rPh sb="61" eb="63">
      <t>チイキ</t>
    </rPh>
    <rPh sb="64" eb="67">
      <t>コウレイシャ</t>
    </rPh>
    <rPh sb="68" eb="70">
      <t>コウツウ</t>
    </rPh>
    <rPh sb="70" eb="72">
      <t>ジャクシャ</t>
    </rPh>
    <rPh sb="72" eb="73">
      <t>トウ</t>
    </rPh>
    <rPh sb="74" eb="76">
      <t>イドウ</t>
    </rPh>
    <rPh sb="76" eb="78">
      <t>シエン</t>
    </rPh>
    <rPh sb="79" eb="80">
      <t>ト</t>
    </rPh>
    <rPh sb="81" eb="82">
      <t>ク</t>
    </rPh>
    <rPh sb="83" eb="84">
      <t>サイ</t>
    </rPh>
    <rPh sb="85" eb="87">
      <t>シャリョウ</t>
    </rPh>
    <rPh sb="87" eb="89">
      <t>カクホ</t>
    </rPh>
    <rPh sb="93" eb="96">
      <t>ヘイチョウビ</t>
    </rPh>
    <rPh sb="97" eb="98">
      <t>チョウ</t>
    </rPh>
    <rPh sb="98" eb="101">
      <t>コウヨウシャ</t>
    </rPh>
    <rPh sb="102" eb="103">
      <t>カ</t>
    </rPh>
    <rPh sb="104" eb="105">
      <t>ダ</t>
    </rPh>
    <phoneticPr fontId="1"/>
  </si>
  <si>
    <t>共助交通に取り組む自治会</t>
    <rPh sb="0" eb="2">
      <t>キョウジョ</t>
    </rPh>
    <rPh sb="2" eb="4">
      <t>コウツウ</t>
    </rPh>
    <rPh sb="5" eb="6">
      <t>ト</t>
    </rPh>
    <rPh sb="7" eb="8">
      <t>ク</t>
    </rPh>
    <rPh sb="9" eb="12">
      <t>ジチカイ</t>
    </rPh>
    <phoneticPr fontId="1"/>
  </si>
  <si>
    <t>https://www.yurihama.jp/soshiki/3/14673.html</t>
  </si>
  <si>
    <t>まちづくり企画課
政策企画係
0858-35-5304</t>
    <rPh sb="5" eb="8">
      <t>キカクカ</t>
    </rPh>
    <rPh sb="9" eb="11">
      <t>セイサク</t>
    </rPh>
    <rPh sb="11" eb="13">
      <t>キカク</t>
    </rPh>
    <rPh sb="13" eb="14">
      <t>カカリ</t>
    </rPh>
    <phoneticPr fontId="1"/>
  </si>
  <si>
    <t>買物環境確保事業</t>
  </si>
  <si>
    <t>買物環境確保が必要な地域において店舗を新設して日常生活に必要な物品を小売する事業を開始する事業者に対し、土地・建物・事業用設備取得・整備のための経費を助成する。
　〇補助率10％　補助金上限3,000千円</t>
    <rPh sb="75" eb="77">
      <t>ジョセイ</t>
    </rPh>
    <phoneticPr fontId="1"/>
  </si>
  <si>
    <t>https://www.yurihama.jp/soshiki/3/20851.html</t>
  </si>
  <si>
    <t>高齢者タクシー料金助成事業</t>
  </si>
  <si>
    <t>運転困難者や、運転免許証をもたない高齢者に、タクシーチケットを交付して乗車料金の一部を助成する。
１カ月当たり500円×２枚</t>
    <rPh sb="51" eb="52">
      <t>ゲツ</t>
    </rPh>
    <rPh sb="52" eb="53">
      <t>ア</t>
    </rPh>
    <rPh sb="58" eb="59">
      <t>エン</t>
    </rPh>
    <rPh sb="61" eb="62">
      <t>マイ</t>
    </rPh>
    <phoneticPr fontId="1"/>
  </si>
  <si>
    <t>https://www.yurihama.jp/soshiki/11/6230.html</t>
  </si>
  <si>
    <t>福祉課
長寿福祉係
0858-35-5379</t>
    <rPh sb="0" eb="3">
      <t>フクシカ</t>
    </rPh>
    <rPh sb="4" eb="6">
      <t>チョウジュ</t>
    </rPh>
    <rPh sb="6" eb="8">
      <t>フクシ</t>
    </rPh>
    <rPh sb="8" eb="9">
      <t>カカリ</t>
    </rPh>
    <phoneticPr fontId="1"/>
  </si>
  <si>
    <t>湯梨浜町</t>
    <rPh sb="0" eb="4">
      <t>ユリハマチョウ</t>
    </rPh>
    <phoneticPr fontId="1"/>
  </si>
  <si>
    <t>高齢者定期券購入費助成事業</t>
    <rPh sb="11" eb="13">
      <t>ジギョウ</t>
    </rPh>
    <phoneticPr fontId="1"/>
  </si>
  <si>
    <t>買物弱者の支援と位置付けた事業ではないが、高齢者定期券を購入しようとする者に対し、費用の一部を助成することにより、高齢者の外出を支援すると共に運転免許証の自主返納及び公共交通機関の利用を促進する</t>
  </si>
  <si>
    <t>https://www.yurihama.jp/soshiki/3/12462.html</t>
  </si>
  <si>
    <t>琴浦町</t>
    <rPh sb="0" eb="3">
      <t>コトウラチョウ</t>
    </rPh>
    <phoneticPr fontId="1"/>
  </si>
  <si>
    <t>交通空白地タクシー利用助成</t>
    <rPh sb="0" eb="2">
      <t>コウツウ</t>
    </rPh>
    <rPh sb="2" eb="4">
      <t>クウハク</t>
    </rPh>
    <rPh sb="4" eb="5">
      <t>チ</t>
    </rPh>
    <rPh sb="9" eb="11">
      <t>リヨウ</t>
    </rPh>
    <rPh sb="11" eb="13">
      <t>ジョセイ</t>
    </rPh>
    <phoneticPr fontId="1"/>
  </si>
  <si>
    <t>買い物弱者支援と位置づけた事業ではないが、公共交通空白地に居住し、運転免許、自家用車を所有しない独居の高齢者等を対象とした、買い物・通院を目的とするタクシー移動に係る運賃を半額助成する。
・年間72枚のタクシー券を配布(月6枚)</t>
    <rPh sb="13" eb="15">
      <t>ジギョウ</t>
    </rPh>
    <rPh sb="25" eb="28">
      <t>クウハクチ</t>
    </rPh>
    <rPh sb="29" eb="31">
      <t>キョジュウ</t>
    </rPh>
    <rPh sb="33" eb="35">
      <t>ウンテン</t>
    </rPh>
    <rPh sb="35" eb="37">
      <t>メンキョ</t>
    </rPh>
    <rPh sb="38" eb="42">
      <t>ジカヨウシャ</t>
    </rPh>
    <rPh sb="43" eb="45">
      <t>ショユウ</t>
    </rPh>
    <rPh sb="48" eb="50">
      <t>ドッキョ</t>
    </rPh>
    <rPh sb="51" eb="54">
      <t>コウレイシャ</t>
    </rPh>
    <rPh sb="54" eb="55">
      <t>トウ</t>
    </rPh>
    <rPh sb="95" eb="97">
      <t>ネンカン</t>
    </rPh>
    <rPh sb="99" eb="100">
      <t>マイ</t>
    </rPh>
    <rPh sb="105" eb="106">
      <t>ケン</t>
    </rPh>
    <rPh sb="107" eb="109">
      <t>ハイフ</t>
    </rPh>
    <rPh sb="110" eb="111">
      <t>ツキ</t>
    </rPh>
    <rPh sb="112" eb="113">
      <t>マイ</t>
    </rPh>
    <phoneticPr fontId="1"/>
  </si>
  <si>
    <t>企画政策課
0858-52-1708</t>
  </si>
  <si>
    <t>ＮＰＯ等交通空白地有償運送事業</t>
    <rPh sb="3" eb="4">
      <t>トウ</t>
    </rPh>
    <rPh sb="4" eb="6">
      <t>コウツウ</t>
    </rPh>
    <rPh sb="6" eb="8">
      <t>クウハク</t>
    </rPh>
    <rPh sb="8" eb="9">
      <t>チ</t>
    </rPh>
    <rPh sb="9" eb="11">
      <t>ユウショウ</t>
    </rPh>
    <rPh sb="11" eb="13">
      <t>ウンソウ</t>
    </rPh>
    <rPh sb="13" eb="15">
      <t>ジギョウ</t>
    </rPh>
    <phoneticPr fontId="1"/>
  </si>
  <si>
    <t>住民団体が行う移動支援に補助金を交付し、取り組みを支援する。</t>
    <rPh sb="0" eb="2">
      <t>ジュウミン</t>
    </rPh>
    <rPh sb="2" eb="4">
      <t>ダンタイ</t>
    </rPh>
    <rPh sb="5" eb="6">
      <t>オコナ</t>
    </rPh>
    <rPh sb="7" eb="9">
      <t>イドウ</t>
    </rPh>
    <rPh sb="9" eb="11">
      <t>シエン</t>
    </rPh>
    <rPh sb="12" eb="15">
      <t>ホジョキン</t>
    </rPh>
    <rPh sb="16" eb="18">
      <t>コウフ</t>
    </rPh>
    <rPh sb="20" eb="21">
      <t>ト</t>
    </rPh>
    <rPh sb="22" eb="23">
      <t>ク</t>
    </rPh>
    <rPh sb="25" eb="27">
      <t>シエン</t>
    </rPh>
    <phoneticPr fontId="1"/>
  </si>
  <si>
    <t>住民団体（地域運営組織、公民館）</t>
    <rPh sb="0" eb="2">
      <t>ジュウミン</t>
    </rPh>
    <rPh sb="2" eb="4">
      <t>ダンタイ</t>
    </rPh>
    <rPh sb="5" eb="7">
      <t>チイキ</t>
    </rPh>
    <rPh sb="7" eb="9">
      <t>ウンエイ</t>
    </rPh>
    <rPh sb="9" eb="11">
      <t>ソシキ</t>
    </rPh>
    <rPh sb="12" eb="15">
      <t>コウミンカン</t>
    </rPh>
    <phoneticPr fontId="1"/>
  </si>
  <si>
    <t>北栄町</t>
    <rPh sb="0" eb="3">
      <t>ホクエイチョウ</t>
    </rPh>
    <phoneticPr fontId="1"/>
  </si>
  <si>
    <t>タクシー利用料助成事業</t>
    <rPh sb="4" eb="7">
      <t>リヨウリョウ</t>
    </rPh>
    <rPh sb="7" eb="9">
      <t>ジョセイ</t>
    </rPh>
    <rPh sb="9" eb="11">
      <t>ジギョウ</t>
    </rPh>
    <phoneticPr fontId="1"/>
  </si>
  <si>
    <t>運転免許証を自主返納した方等を対象に、タクシー料金を助成する。※（）内は10月以降の金額
・町内限定定額チケット　300円（500円）
・北栄町タクシー利用料助成券　上限800円（1,000円）</t>
    <rPh sb="13" eb="14">
      <t>トウ</t>
    </rPh>
    <rPh sb="34" eb="35">
      <t>ナイ</t>
    </rPh>
    <rPh sb="38" eb="39">
      <t>ガツ</t>
    </rPh>
    <rPh sb="39" eb="41">
      <t>イコウ</t>
    </rPh>
    <rPh sb="42" eb="44">
      <t>キンガク</t>
    </rPh>
    <rPh sb="48" eb="50">
      <t>ゲンテイ</t>
    </rPh>
    <rPh sb="50" eb="52">
      <t>テイガク</t>
    </rPh>
    <rPh sb="60" eb="61">
      <t>エン</t>
    </rPh>
    <rPh sb="65" eb="66">
      <t>エン</t>
    </rPh>
    <rPh sb="78" eb="79">
      <t>リョウ</t>
    </rPh>
    <rPh sb="79" eb="81">
      <t>ジョセイ</t>
    </rPh>
    <rPh sb="81" eb="82">
      <t>ケン</t>
    </rPh>
    <rPh sb="83" eb="85">
      <t>ジョウゲン</t>
    </rPh>
    <rPh sb="88" eb="89">
      <t>エン</t>
    </rPh>
    <rPh sb="95" eb="96">
      <t>エン</t>
    </rPh>
    <phoneticPr fontId="1"/>
  </si>
  <si>
    <t>中部タクシー協同組合</t>
    <rPh sb="0" eb="2">
      <t>チュウブ</t>
    </rPh>
    <rPh sb="6" eb="8">
      <t>キョウドウ</t>
    </rPh>
    <rPh sb="8" eb="10">
      <t>クミアイ</t>
    </rPh>
    <phoneticPr fontId="1"/>
  </si>
  <si>
    <t>https://www.e-hokuei.net/10206.htm</t>
  </si>
  <si>
    <t>福祉課
0858-37-5875</t>
    <rPh sb="0" eb="2">
      <t>フクシ</t>
    </rPh>
    <rPh sb="2" eb="3">
      <t>カ</t>
    </rPh>
    <phoneticPr fontId="1"/>
  </si>
  <si>
    <t>買物環境確保対策事業</t>
    <rPh sb="0" eb="2">
      <t>カイモノ</t>
    </rPh>
    <rPh sb="2" eb="4">
      <t>カンキョウ</t>
    </rPh>
    <rPh sb="4" eb="6">
      <t>カクホ</t>
    </rPh>
    <rPh sb="6" eb="8">
      <t>タイサク</t>
    </rPh>
    <rPh sb="8" eb="10">
      <t>ジギョウ</t>
    </rPh>
    <phoneticPr fontId="1"/>
  </si>
  <si>
    <t>買物支援（代行、送迎、宅配等）、配食サービス,_x000D_
新規出店事業、空き家利用,</t>
    <phoneticPr fontId="1"/>
  </si>
  <si>
    <t>持続的な買物環境確保のために必要な店舗整備・改修等を行う事業者等を対象に、交付金を交付する。（県補助1/2：鳥取県買物環境確保推進交付金）</t>
    <rPh sb="0" eb="3">
      <t>ジゾクテキ</t>
    </rPh>
    <rPh sb="4" eb="6">
      <t>カイモノ</t>
    </rPh>
    <rPh sb="6" eb="8">
      <t>カンキョウ</t>
    </rPh>
    <rPh sb="8" eb="10">
      <t>カクホ</t>
    </rPh>
    <rPh sb="14" eb="16">
      <t>ヒツヨウ</t>
    </rPh>
    <rPh sb="17" eb="19">
      <t>テンポ</t>
    </rPh>
    <rPh sb="19" eb="21">
      <t>セイビ</t>
    </rPh>
    <rPh sb="22" eb="24">
      <t>カイシュウ</t>
    </rPh>
    <rPh sb="24" eb="25">
      <t>トウ</t>
    </rPh>
    <rPh sb="26" eb="27">
      <t>オコナ</t>
    </rPh>
    <rPh sb="28" eb="31">
      <t>ジギョウシャ</t>
    </rPh>
    <rPh sb="31" eb="32">
      <t>トウ</t>
    </rPh>
    <rPh sb="33" eb="35">
      <t>タイショウ</t>
    </rPh>
    <rPh sb="37" eb="40">
      <t>コウフキン</t>
    </rPh>
    <rPh sb="41" eb="43">
      <t>コウフ</t>
    </rPh>
    <rPh sb="47" eb="48">
      <t>ケン</t>
    </rPh>
    <rPh sb="48" eb="50">
      <t>ホジョ</t>
    </rPh>
    <rPh sb="54" eb="57">
      <t>トットリケン</t>
    </rPh>
    <rPh sb="57" eb="59">
      <t>カイモノ</t>
    </rPh>
    <rPh sb="59" eb="61">
      <t>カンキョウ</t>
    </rPh>
    <rPh sb="61" eb="63">
      <t>カクホ</t>
    </rPh>
    <rPh sb="63" eb="65">
      <t>スイシン</t>
    </rPh>
    <rPh sb="65" eb="68">
      <t>コウフキン</t>
    </rPh>
    <phoneticPr fontId="1"/>
  </si>
  <si>
    <t>企画財政課
0858-37-5864</t>
    <rPh sb="0" eb="2">
      <t>キカク</t>
    </rPh>
    <rPh sb="2" eb="5">
      <t>ザイセイカ</t>
    </rPh>
    <phoneticPr fontId="1"/>
  </si>
  <si>
    <t>日吉津村</t>
    <rPh sb="0" eb="4">
      <t>ヒエヅソン</t>
    </rPh>
    <phoneticPr fontId="1"/>
  </si>
  <si>
    <t>重度心身障がい者等社会参加促進事業</t>
    <rPh sb="0" eb="2">
      <t>ジュウド</t>
    </rPh>
    <rPh sb="2" eb="4">
      <t>シンシン</t>
    </rPh>
    <rPh sb="4" eb="5">
      <t>ショウ</t>
    </rPh>
    <rPh sb="7" eb="8">
      <t>シャ</t>
    </rPh>
    <rPh sb="8" eb="9">
      <t>ナド</t>
    </rPh>
    <rPh sb="9" eb="11">
      <t>シャカイ</t>
    </rPh>
    <rPh sb="11" eb="13">
      <t>サンカ</t>
    </rPh>
    <rPh sb="13" eb="15">
      <t>ソクシン</t>
    </rPh>
    <rPh sb="15" eb="17">
      <t>ジギョウ</t>
    </rPh>
    <phoneticPr fontId="1"/>
  </si>
  <si>
    <t>買い物弱者支援と位置づけた事業ではないが、高齢者のみ世帯及び重度心身障がい者を対象とした、買い物・通院を目的とするタクシー移動に係る運賃を助成する。
障がい者は1人当たり、高齢者は1世帯当たり年間50枚のタクシー券を配布（1回に数枚（上限6枚）利用可）</t>
    <rPh sb="26" eb="28">
      <t>セタイ</t>
    </rPh>
    <rPh sb="28" eb="29">
      <t>オヨ</t>
    </rPh>
    <rPh sb="30" eb="32">
      <t>ジュウド</t>
    </rPh>
    <rPh sb="32" eb="34">
      <t>シンシン</t>
    </rPh>
    <rPh sb="34" eb="35">
      <t>ショウ</t>
    </rPh>
    <rPh sb="37" eb="38">
      <t>シャ</t>
    </rPh>
    <rPh sb="75" eb="76">
      <t>ショウ</t>
    </rPh>
    <rPh sb="78" eb="79">
      <t>シャ</t>
    </rPh>
    <rPh sb="81" eb="82">
      <t>ヒト</t>
    </rPh>
    <rPh sb="82" eb="83">
      <t>ア</t>
    </rPh>
    <rPh sb="86" eb="89">
      <t>コウレイシャ</t>
    </rPh>
    <rPh sb="91" eb="94">
      <t>セタイア</t>
    </rPh>
    <rPh sb="96" eb="98">
      <t>ネンカン</t>
    </rPh>
    <rPh sb="100" eb="101">
      <t>マイ</t>
    </rPh>
    <rPh sb="106" eb="107">
      <t>ケン</t>
    </rPh>
    <rPh sb="108" eb="110">
      <t>ハイフ</t>
    </rPh>
    <rPh sb="112" eb="113">
      <t>カイ</t>
    </rPh>
    <rPh sb="114" eb="116">
      <t>スウマイ</t>
    </rPh>
    <rPh sb="117" eb="119">
      <t>ジョウゲン</t>
    </rPh>
    <rPh sb="120" eb="121">
      <t>マイ</t>
    </rPh>
    <phoneticPr fontId="3"/>
  </si>
  <si>
    <t>福祉保健課
0859-27-5952</t>
  </si>
  <si>
    <t>大山町</t>
    <rPh sb="0" eb="3">
      <t>ダイセンチョウ</t>
    </rPh>
    <phoneticPr fontId="1"/>
  </si>
  <si>
    <t>デマンドバス事業</t>
    <rPh sb="6" eb="8">
      <t>ジギョウ</t>
    </rPh>
    <phoneticPr fontId="1"/>
  </si>
  <si>
    <t>買物弱者の支援と位置付けた事業ではないが、自宅もしくは自宅近くの乗り入れ可能な場所から町が定めたスーパーなどの目的地までの相互間で利用できる乗り合い型の小型車両による交通支援を実施。</t>
    <rPh sb="0" eb="1">
      <t>カ</t>
    </rPh>
    <rPh sb="1" eb="2">
      <t>モノ</t>
    </rPh>
    <rPh sb="2" eb="4">
      <t>ジャクシャ</t>
    </rPh>
    <rPh sb="5" eb="7">
      <t>シエン</t>
    </rPh>
    <rPh sb="8" eb="11">
      <t>イチヅ</t>
    </rPh>
    <rPh sb="13" eb="15">
      <t>ジギョウ</t>
    </rPh>
    <rPh sb="21" eb="23">
      <t>ジタク</t>
    </rPh>
    <rPh sb="27" eb="29">
      <t>ジタク</t>
    </rPh>
    <rPh sb="29" eb="30">
      <t>チカ</t>
    </rPh>
    <rPh sb="32" eb="33">
      <t>ノ</t>
    </rPh>
    <rPh sb="34" eb="35">
      <t>イ</t>
    </rPh>
    <rPh sb="36" eb="38">
      <t>カノウ</t>
    </rPh>
    <rPh sb="39" eb="41">
      <t>バショ</t>
    </rPh>
    <rPh sb="43" eb="44">
      <t>チョウ</t>
    </rPh>
    <rPh sb="45" eb="46">
      <t>サダ</t>
    </rPh>
    <rPh sb="55" eb="58">
      <t>モクテキチ</t>
    </rPh>
    <rPh sb="61" eb="64">
      <t>ソウゴカン</t>
    </rPh>
    <rPh sb="65" eb="67">
      <t>リヨウ</t>
    </rPh>
    <rPh sb="70" eb="71">
      <t>ノ</t>
    </rPh>
    <rPh sb="72" eb="73">
      <t>ア</t>
    </rPh>
    <rPh sb="74" eb="75">
      <t>ガタ</t>
    </rPh>
    <rPh sb="76" eb="78">
      <t>コガタ</t>
    </rPh>
    <rPh sb="78" eb="80">
      <t>シャリョウ</t>
    </rPh>
    <rPh sb="83" eb="85">
      <t>コウツウ</t>
    </rPh>
    <rPh sb="85" eb="87">
      <t>シエン</t>
    </rPh>
    <rPh sb="88" eb="90">
      <t>ジッシ</t>
    </rPh>
    <phoneticPr fontId="1"/>
  </si>
  <si>
    <t>https://www.daisen.jp/1/10/2/c113/20/</t>
  </si>
  <si>
    <t>まちづくり課</t>
    <rPh sb="5" eb="6">
      <t>カ</t>
    </rPh>
    <phoneticPr fontId="1"/>
  </si>
  <si>
    <t>タクシー助成事業</t>
    <rPh sb="4" eb="6">
      <t>ジョセイ</t>
    </rPh>
    <rPh sb="6" eb="8">
      <t>ジギョウ</t>
    </rPh>
    <phoneticPr fontId="1"/>
  </si>
  <si>
    <t>買物弱者の支援と位置付けた事業ではないが、高齢者及び障がい者等が買い物をする支援として、タクシー乗車料金の一部を助成する。</t>
    <rPh sb="0" eb="2">
      <t>カイモノ</t>
    </rPh>
    <rPh sb="2" eb="4">
      <t>ジャクシャ</t>
    </rPh>
    <rPh sb="5" eb="7">
      <t>シエン</t>
    </rPh>
    <rPh sb="8" eb="11">
      <t>イチヅ</t>
    </rPh>
    <rPh sb="13" eb="15">
      <t>ジギョウ</t>
    </rPh>
    <rPh sb="21" eb="24">
      <t>コウレイシャ</t>
    </rPh>
    <rPh sb="24" eb="25">
      <t>オヨ</t>
    </rPh>
    <rPh sb="26" eb="27">
      <t>ショウ</t>
    </rPh>
    <rPh sb="29" eb="30">
      <t>シャ</t>
    </rPh>
    <rPh sb="30" eb="31">
      <t>トウ</t>
    </rPh>
    <rPh sb="32" eb="33">
      <t>カ</t>
    </rPh>
    <rPh sb="34" eb="35">
      <t>モノ</t>
    </rPh>
    <rPh sb="38" eb="40">
      <t>シエン</t>
    </rPh>
    <rPh sb="48" eb="50">
      <t>ジョウシャ</t>
    </rPh>
    <rPh sb="50" eb="52">
      <t>リョウキン</t>
    </rPh>
    <rPh sb="53" eb="55">
      <t>イチブ</t>
    </rPh>
    <rPh sb="56" eb="58">
      <t>ジョセイ</t>
    </rPh>
    <phoneticPr fontId="1"/>
  </si>
  <si>
    <t>https://www.daisen.jp/1/10/2/c113/josei-taxi/</t>
  </si>
  <si>
    <t>伯耆町</t>
    <rPh sb="0" eb="3">
      <t>ホウキチョウ</t>
    </rPh>
    <phoneticPr fontId="1"/>
  </si>
  <si>
    <t>伯耆町高齢者等運転免許自主返納支援事業</t>
  </si>
  <si>
    <t>バス乗車回数券の交付</t>
    <rPh sb="2" eb="4">
      <t>ジョウシャ</t>
    </rPh>
    <rPh sb="4" eb="7">
      <t>カイスウケン</t>
    </rPh>
    <rPh sb="8" eb="10">
      <t>コウフ</t>
    </rPh>
    <phoneticPr fontId="1"/>
  </si>
  <si>
    <t>買物弱者の支援と位置づけた事業ではないが、運転免許の全てを自主的に返納した伯耆町に住所がある方で、満７０歳以上方または身体障害者手帳等等の交付を受けている方を対象に、伯耆町デマンドバス回数券100円券(11枚綴り) ３冊または日ノ丸バス回数券100円券(11枚綴り) ３冊のいずれかを支給する。</t>
  </si>
  <si>
    <t>https://www.houki-town.jp/new1/10/4/11/5/</t>
  </si>
  <si>
    <t>企画課 経営企画室
0859-68-4212</t>
  </si>
  <si>
    <t>日野町</t>
    <rPh sb="0" eb="3">
      <t>ヒノチョウ</t>
    </rPh>
    <phoneticPr fontId="1"/>
  </si>
  <si>
    <t>ささえ愛コンビニ・プロジェクト業務</t>
    <rPh sb="3" eb="4">
      <t>アイ</t>
    </rPh>
    <rPh sb="15" eb="17">
      <t>ギョウム</t>
    </rPh>
    <phoneticPr fontId="1"/>
  </si>
  <si>
    <t>移動販売による買い物サービスを高齢者等の見守りなどと組み合わせる買い物福祉サービスを実施</t>
    <rPh sb="0" eb="2">
      <t>イドウ</t>
    </rPh>
    <rPh sb="2" eb="4">
      <t>ハンバイ</t>
    </rPh>
    <rPh sb="7" eb="8">
      <t>カ</t>
    </rPh>
    <rPh sb="9" eb="10">
      <t>モノ</t>
    </rPh>
    <rPh sb="15" eb="18">
      <t>コウレイシャ</t>
    </rPh>
    <rPh sb="18" eb="19">
      <t>トウ</t>
    </rPh>
    <rPh sb="20" eb="22">
      <t>ミマモ</t>
    </rPh>
    <rPh sb="26" eb="27">
      <t>ク</t>
    </rPh>
    <rPh sb="28" eb="29">
      <t>ア</t>
    </rPh>
    <rPh sb="32" eb="33">
      <t>カ</t>
    </rPh>
    <rPh sb="34" eb="35">
      <t>モノ</t>
    </rPh>
    <rPh sb="35" eb="37">
      <t>フクシ</t>
    </rPh>
    <rPh sb="42" eb="44">
      <t>ジッシ</t>
    </rPh>
    <phoneticPr fontId="1"/>
  </si>
  <si>
    <t>https://www.town.hino.tottori.jp/secure/40866/%EF%BC%92%E6%88%90%E4%BA%BA%E5%BC%8F%E4%BA%8C%E5%8D%81%E6%AD%B3%E3%81%AE%E9%9B%86%E3%81%84%E3%80%81%E3%81%95%E3%81%95%E3%81%88%E6%84%9B%E3%82%B3%E3%83%B3%E3%83%93%E3%83%8B%E3%83%97%E3%83%AD%E3%82%B8%E3%82%A7%E3%82%AF%E3%83%88.pdf</t>
  </si>
  <si>
    <t>企画政策課
0859-72-0332</t>
    <rPh sb="0" eb="2">
      <t>キカク</t>
    </rPh>
    <rPh sb="2" eb="4">
      <t>セイサク</t>
    </rPh>
    <rPh sb="4" eb="5">
      <t>カ</t>
    </rPh>
    <phoneticPr fontId="1"/>
  </si>
  <si>
    <t>江府町</t>
    <rPh sb="0" eb="3">
      <t>コウフチョウ</t>
    </rPh>
    <phoneticPr fontId="1"/>
  </si>
  <si>
    <t>買物福祉サービス支援委託事業</t>
    <rPh sb="0" eb="2">
      <t>カイモノ</t>
    </rPh>
    <rPh sb="2" eb="4">
      <t>フクシ</t>
    </rPh>
    <rPh sb="8" eb="10">
      <t>シエン</t>
    </rPh>
    <rPh sb="10" eb="12">
      <t>イタク</t>
    </rPh>
    <rPh sb="12" eb="14">
      <t>ジギョウ</t>
    </rPh>
    <phoneticPr fontId="1"/>
  </si>
  <si>
    <t>タクシー、バス等による送迎,_x000D_
移動販売事業,</t>
    <phoneticPr fontId="1"/>
  </si>
  <si>
    <t>町内移動販売事業者に支援を行い、高齢者等買物困難者の生活に寄与する。
買い物弱者対策として、町営バスのルートに商店前に停車するルートを構築し、商店への行きの移動手段を確保。また帰りの移動手段はタクシーの助成券を配布している。
全集落の高齢者見守りを委託し、独居を主とした高齢者の生活の安全を図る。見守り対象のリストを共有し、定期連絡会を月１回行い情報共有を行う。</t>
    <rPh sb="35" eb="36">
      <t>カ</t>
    </rPh>
    <rPh sb="37" eb="40">
      <t>モノジャクシャ</t>
    </rPh>
    <rPh sb="40" eb="42">
      <t>タイサク</t>
    </rPh>
    <rPh sb="46" eb="48">
      <t>チョウエイ</t>
    </rPh>
    <rPh sb="55" eb="58">
      <t>ショウテンマエ</t>
    </rPh>
    <rPh sb="59" eb="61">
      <t>テイシャ</t>
    </rPh>
    <rPh sb="67" eb="69">
      <t>コウチク</t>
    </rPh>
    <rPh sb="71" eb="73">
      <t>ショウテン</t>
    </rPh>
    <rPh sb="75" eb="76">
      <t>イ</t>
    </rPh>
    <rPh sb="78" eb="82">
      <t>イドウシュダン</t>
    </rPh>
    <rPh sb="83" eb="85">
      <t>カクホ</t>
    </rPh>
    <rPh sb="88" eb="89">
      <t>カエ</t>
    </rPh>
    <rPh sb="91" eb="95">
      <t>イドウシュダン</t>
    </rPh>
    <rPh sb="101" eb="104">
      <t>ジョセイケン</t>
    </rPh>
    <rPh sb="105" eb="107">
      <t>ハイフ</t>
    </rPh>
    <phoneticPr fontId="1"/>
  </si>
  <si>
    <t>住民生活課
０８５９－７５－３２２３</t>
  </si>
  <si>
    <t>島根県</t>
    <rPh sb="0" eb="3">
      <t>シマネケン</t>
    </rPh>
    <phoneticPr fontId="3"/>
  </si>
  <si>
    <t>島根県地域商業等支援事業</t>
  </si>
  <si>
    <t>県内において、小売店に係る開店計画又は事業承継計画を有する者が、食料品・日用品の販売により地域住民の買い物不便対策に資する事業を実施する場合に支援を行う。
また、県内において、地域住民の消費生活を維持する上で不可欠である移動販売又は宅配事業の開店計画を持つ者又は既に事業を実施 している者に対して支援を行う。
※デジタル田園都市国家構想交付金を活用。</t>
    <phoneticPr fontId="1"/>
  </si>
  <si>
    <t>https://www.pref.shimane.lg.jp/industry/syoko/sangyo/shogyo_shien/assist.html</t>
  </si>
  <si>
    <t>商工労働部中小企業課商業・サービス業支援係
0852-22-6055</t>
  </si>
  <si>
    <t>島根県</t>
    <rPh sb="0" eb="2">
      <t>シマネ</t>
    </rPh>
    <rPh sb="2" eb="3">
      <t>ケン</t>
    </rPh>
    <phoneticPr fontId="3"/>
  </si>
  <si>
    <t>「小さな拠点づくり」生活機能維持・確保推進事業補助金のうち、実践活動支援</t>
    <rPh sb="1" eb="2">
      <t>チイ</t>
    </rPh>
    <rPh sb="4" eb="6">
      <t>キョテン</t>
    </rPh>
    <rPh sb="10" eb="12">
      <t>セイカツ</t>
    </rPh>
    <rPh sb="12" eb="14">
      <t>キノウ</t>
    </rPh>
    <rPh sb="14" eb="16">
      <t>イジ</t>
    </rPh>
    <rPh sb="17" eb="19">
      <t>カクホ</t>
    </rPh>
    <rPh sb="19" eb="21">
      <t>スイシン</t>
    </rPh>
    <rPh sb="21" eb="23">
      <t>ジギョウ</t>
    </rPh>
    <rPh sb="23" eb="26">
      <t>ホジョキン</t>
    </rPh>
    <rPh sb="30" eb="32">
      <t>ジッセン</t>
    </rPh>
    <rPh sb="32" eb="34">
      <t>カツドウ</t>
    </rPh>
    <rPh sb="34" eb="36">
      <t>シエン</t>
    </rPh>
    <phoneticPr fontId="3"/>
  </si>
  <si>
    <t>買物支援（代行、送迎、宅配等）、配食サービス,_x000D_
移動販売事業,_x000D_
その他,_x000D_</t>
  </si>
  <si>
    <t>地域による共同売店の運営</t>
    <rPh sb="0" eb="2">
      <t>チイキ</t>
    </rPh>
    <rPh sb="5" eb="7">
      <t>キョウドウ</t>
    </rPh>
    <rPh sb="7" eb="9">
      <t>バイテン</t>
    </rPh>
    <rPh sb="10" eb="12">
      <t>ウンエイ</t>
    </rPh>
    <phoneticPr fontId="1"/>
  </si>
  <si>
    <t>中山間地域に安心して住み続けることができるよう、市町村が各種団体等と連携し、「小さな拠点づくり」における実践活動の新たな実施又は実践活動の充実及び継続を支援。
※「小さな拠点づくり」：公民館エリアを基本とし、住民同士の話し合いを通じて、 「生活機能」「生活交通」「地域産業」の仕組みづくりに取り組んでいくこと。
※デジタル田園都市国家構想交付金を活用。</t>
    <rPh sb="161" eb="163">
      <t>デンエン</t>
    </rPh>
    <rPh sb="163" eb="165">
      <t>トシ</t>
    </rPh>
    <rPh sb="165" eb="167">
      <t>コッカ</t>
    </rPh>
    <rPh sb="167" eb="169">
      <t>コウソウ</t>
    </rPh>
    <rPh sb="169" eb="172">
      <t>コウフキン</t>
    </rPh>
    <rPh sb="173" eb="175">
      <t>カツヨウ</t>
    </rPh>
    <phoneticPr fontId="1"/>
  </si>
  <si>
    <t>https://www.pref.shimane.lg.jp/life/region/chiiki/chusankan/go_on/hojokin.html</t>
  </si>
  <si>
    <t>中山間地域・離島振興課
0852-22-5065</t>
  </si>
  <si>
    <t>島根県</t>
    <rPh sb="0" eb="3">
      <t>シマネケン</t>
    </rPh>
    <phoneticPr fontId="5"/>
  </si>
  <si>
    <t>浜田市</t>
    <rPh sb="0" eb="3">
      <t>ハマダシ</t>
    </rPh>
    <phoneticPr fontId="5"/>
  </si>
  <si>
    <t>浜田市商業支援事業</t>
  </si>
  <si>
    <t>地域住民の消費生活を維持する上で不可欠であると判断される移動販売事業又は宅配事業に対し、必要な車両および備品購入等や燃料費等の経費に対する補助を実施（移動販売支援事業）。
 ①車両、備品購入費等への補助
 ②運営に要する経費（燃料費、車検費用、修理費など）への補助</t>
  </si>
  <si>
    <t>組合,
商工会連合会,
個人</t>
    <rPh sb="0" eb="2">
      <t>クミアイ</t>
    </rPh>
    <rPh sb="4" eb="7">
      <t>ショウコウカイ</t>
    </rPh>
    <rPh sb="7" eb="10">
      <t>レンゴウカイ</t>
    </rPh>
    <rPh sb="12" eb="14">
      <t>コジン</t>
    </rPh>
    <phoneticPr fontId="1"/>
  </si>
  <si>
    <t>https://www.city.hamada.shimane.jp/www/contents/1589880250802/index.html</t>
  </si>
  <si>
    <t>商工労働課
0855-25-9501</t>
  </si>
  <si>
    <t>浜田市見守り移動販売支援事業</t>
  </si>
  <si>
    <t>市内に主たる事務所又は事業所を有する事業者が見守り活動を伴う移動販売を実施した場合、次の移動販売の区分に応じて費用の一部を補助する。※地域自治組織と見守り活動を伴う移動販売について連携することを定めた協定書等を締結する必要あり。
⑴　対象地域内における戸別訪問販売　移動販売で訪問した高齢者世帯の戸数1件につき７０円
⑵　対象地域内における健康増進等を目的として高齢者が集う場での販売　来客数1人につき３５円</t>
  </si>
  <si>
    <t>https://www.city.hamada.shimane.jp/www/contents/1623995573653/index.html</t>
  </si>
  <si>
    <t>浜田市コミュニティワゴン運送支援事業</t>
    <phoneticPr fontId="1"/>
  </si>
  <si>
    <t xml:space="preserve">地域住民自らが主体的に高齢者等交通弱者の移動手段を確保する運送活動を行うことに対し、その活動を実施する住民組織を支援する。
【支援内容】
（1）運送車両の無償貸付　
（2）運送支援補助金の交付
　（ア）公共交通空白地有償運送の場合
　　200千円に無償貸付する車両1台につき150千円を加算した額
　（イ）自治会等無償運送の場合
　　100千円に無償貸付する車両1台につき150千円を加算した額
（3）コミュニティワゴン運送に係る運行計画策定の支援及び関係機関との調整
</t>
  </si>
  <si>
    <t>地域住民による住民組織</t>
    <rPh sb="0" eb="4">
      <t>チイキジュウミン</t>
    </rPh>
    <rPh sb="7" eb="9">
      <t>ジュウミン</t>
    </rPh>
    <rPh sb="9" eb="11">
      <t>ソシキ</t>
    </rPh>
    <phoneticPr fontId="1"/>
  </si>
  <si>
    <t>まちづくり社会教育課
0855-25-9201</t>
    <rPh sb="5" eb="7">
      <t>シャカイ</t>
    </rPh>
    <rPh sb="7" eb="9">
      <t>キョウイク</t>
    </rPh>
    <phoneticPr fontId="1"/>
  </si>
  <si>
    <t>あいのりタクシー等運行支援事業</t>
    <rPh sb="8" eb="9">
      <t>トウ</t>
    </rPh>
    <rPh sb="9" eb="11">
      <t>ウンコウ</t>
    </rPh>
    <rPh sb="11" eb="13">
      <t>シエン</t>
    </rPh>
    <rPh sb="13" eb="15">
      <t>ジギョウ</t>
    </rPh>
    <phoneticPr fontId="5"/>
  </si>
  <si>
    <t>市内のタクシー事業者等の貸切運送によって高齢者等の交通手段を確保する事業（通称：あいのりタクシー等）に取り組む地区まちづくり推進委員会に対し、その事業に要する費用の一部を補助する
【支援内容】
貸切運送料金（片道分）から次のいずれか多い方の額を控除した額（補助率：10/10 ※）ただし、1年度につき80万円が上限
① 利用者が負担する片道の利用料の合計額
② 利用者数×運行区域に応じて市が設定する基準額（区域に応じて300円〜700円）
※ 利用者が1人だった便の補助率は1/2</t>
  </si>
  <si>
    <t>地域住民による住民組織</t>
  </si>
  <si>
    <t>https://www.city.hamada.shimane.jp/www/contents/1642741438527/simple/siryou7.pdf</t>
  </si>
  <si>
    <t>益田市</t>
    <rPh sb="0" eb="3">
      <t>マスダシ</t>
    </rPh>
    <phoneticPr fontId="5"/>
  </si>
  <si>
    <t>益田市地域商業等支援事業</t>
    <rPh sb="0" eb="3">
      <t>マスダシ</t>
    </rPh>
    <rPh sb="3" eb="7">
      <t>チイキショウギョウ</t>
    </rPh>
    <rPh sb="7" eb="8">
      <t>トウ</t>
    </rPh>
    <rPh sb="8" eb="10">
      <t>シエン</t>
    </rPh>
    <rPh sb="10" eb="12">
      <t>ジギョウ</t>
    </rPh>
    <phoneticPr fontId="5"/>
  </si>
  <si>
    <t>市内において、地域住民の消費生活を維持する上で不可欠である移動販売又は宅配事業の開店計画を持つ者又は既に事業を実施 している者に対して支援を行う。</t>
  </si>
  <si>
    <t>https://www.city.masuda.lg.jp/soshikikarasagasu/sangyokeizaibu/sangyoshiencenter/6/1/9495.html</t>
  </si>
  <si>
    <t>産業支援センター
0856-31-0341</t>
    <rPh sb="0" eb="4">
      <t>サンギョウシエン</t>
    </rPh>
    <phoneticPr fontId="3"/>
  </si>
  <si>
    <t>大田市</t>
    <rPh sb="0" eb="3">
      <t>オオダシ</t>
    </rPh>
    <phoneticPr fontId="5"/>
  </si>
  <si>
    <t>大田市お買い物サポート事業</t>
    <rPh sb="0" eb="3">
      <t>オオダシ</t>
    </rPh>
    <rPh sb="4" eb="5">
      <t>カ</t>
    </rPh>
    <rPh sb="6" eb="7">
      <t>モノ</t>
    </rPh>
    <rPh sb="11" eb="13">
      <t>ジギョウ</t>
    </rPh>
    <phoneticPr fontId="5"/>
  </si>
  <si>
    <t>https://www.city.oda.lg.jp/ohda_city/city_organization/23/594/46/okaimonosupport</t>
  </si>
  <si>
    <t>産業企画課
0854-83-8073</t>
    <rPh sb="0" eb="2">
      <t>サンギョウ</t>
    </rPh>
    <rPh sb="2" eb="4">
      <t>キカク</t>
    </rPh>
    <rPh sb="4" eb="5">
      <t>カ</t>
    </rPh>
    <phoneticPr fontId="3"/>
  </si>
  <si>
    <t>江津市</t>
    <rPh sb="0" eb="3">
      <t>ゴウツシ</t>
    </rPh>
    <phoneticPr fontId="5"/>
  </si>
  <si>
    <t>江津市地域商業等支援事業（買い物不便対策特別枠）</t>
    <rPh sb="0" eb="3">
      <t>ゴウツシ</t>
    </rPh>
    <rPh sb="3" eb="5">
      <t>チイキ</t>
    </rPh>
    <rPh sb="5" eb="7">
      <t>ショウギョウ</t>
    </rPh>
    <rPh sb="7" eb="8">
      <t>トウ</t>
    </rPh>
    <rPh sb="8" eb="10">
      <t>シエン</t>
    </rPh>
    <rPh sb="10" eb="12">
      <t>ジギョウ</t>
    </rPh>
    <phoneticPr fontId="5"/>
  </si>
  <si>
    <t>市内において、食料品・日用品の移動販売を行う中小企業者、個人等を対象に、車両・備品の購入費、広告宣伝費等を支援する。補助率2/3</t>
  </si>
  <si>
    <t>https://www.city.gotsu.lg.jp/soshiki/16/23932.html</t>
  </si>
  <si>
    <t>商工観光課
0855-52-7494</t>
  </si>
  <si>
    <t>雲南市</t>
    <rPh sb="0" eb="3">
      <t>ウンナンシ</t>
    </rPh>
    <phoneticPr fontId="5"/>
  </si>
  <si>
    <t>地域商業等支援事業補助金（買い物不便対策特別枠）</t>
    <rPh sb="0" eb="2">
      <t>チイキ</t>
    </rPh>
    <rPh sb="2" eb="4">
      <t>ショウギョウ</t>
    </rPh>
    <rPh sb="4" eb="5">
      <t>トウ</t>
    </rPh>
    <rPh sb="5" eb="7">
      <t>シエン</t>
    </rPh>
    <rPh sb="7" eb="9">
      <t>ジギョウ</t>
    </rPh>
    <rPh sb="9" eb="12">
      <t>ホジョキン</t>
    </rPh>
    <rPh sb="13" eb="14">
      <t>カ</t>
    </rPh>
    <rPh sb="15" eb="16">
      <t>モノ</t>
    </rPh>
    <rPh sb="16" eb="18">
      <t>フベン</t>
    </rPh>
    <rPh sb="18" eb="20">
      <t>タイサク</t>
    </rPh>
    <rPh sb="20" eb="23">
      <t>トクベツワク</t>
    </rPh>
    <phoneticPr fontId="20"/>
  </si>
  <si>
    <t>無店舗地域で食料品等の小売店を営む事業者に対し、改修費、建築費、備品購入費等を支援。</t>
  </si>
  <si>
    <t>産業観光部商工振興課
0854-40-1052</t>
  </si>
  <si>
    <t>地域商業等支援事業補助金（移動販売・宅配支援事業）</t>
    <rPh sb="0" eb="2">
      <t>チイキ</t>
    </rPh>
    <rPh sb="2" eb="4">
      <t>ショウギョウ</t>
    </rPh>
    <rPh sb="4" eb="5">
      <t>トウ</t>
    </rPh>
    <rPh sb="5" eb="7">
      <t>シエン</t>
    </rPh>
    <rPh sb="7" eb="9">
      <t>ジギョウ</t>
    </rPh>
    <rPh sb="9" eb="12">
      <t>ホジョキン</t>
    </rPh>
    <rPh sb="13" eb="15">
      <t>イドウ</t>
    </rPh>
    <rPh sb="15" eb="17">
      <t>ハンバイ</t>
    </rPh>
    <rPh sb="18" eb="20">
      <t>タクハイ</t>
    </rPh>
    <rPh sb="20" eb="22">
      <t>シエン</t>
    </rPh>
    <rPh sb="22" eb="24">
      <t>ジギョウ</t>
    </rPh>
    <phoneticPr fontId="20"/>
  </si>
  <si>
    <t>移動販売又は宅配に必要な車両及び設備の取得費、運営に要する経費等を支援。</t>
    <rPh sb="23" eb="25">
      <t>ウンエイ</t>
    </rPh>
    <rPh sb="26" eb="27">
      <t>ヨウ</t>
    </rPh>
    <rPh sb="29" eb="31">
      <t>ケイヒ</t>
    </rPh>
    <rPh sb="31" eb="32">
      <t>トウ</t>
    </rPh>
    <rPh sb="33" eb="35">
      <t>シエン</t>
    </rPh>
    <phoneticPr fontId="1"/>
  </si>
  <si>
    <t>事業者,_x000D_</t>
  </si>
  <si>
    <t>島根県</t>
  </si>
  <si>
    <t>奥出雲町</t>
  </si>
  <si>
    <t>奥出雲町地域商業等支援事業</t>
    <rPh sb="0" eb="4">
      <t>オクイズモチョウ</t>
    </rPh>
    <phoneticPr fontId="1"/>
  </si>
  <si>
    <t>　町内において、小売店に係る開店計画又は事業承継計画を有する者が、食料品・日用品の販売により地域住民の買い物不便対策に資する事業を実施する場合に支援を行う。
　また、町内において、地域住民の消費生活を維持する上で不可欠である移動販売又は宅配事業の開店計画を持つ者又は既に事業を実施 している者に対して支援を行う。</t>
    <rPh sb="1" eb="2">
      <t>マチ</t>
    </rPh>
    <rPh sb="83" eb="84">
      <t>マチ</t>
    </rPh>
    <phoneticPr fontId="1"/>
  </si>
  <si>
    <t>https://www.town.okuizumo.shimane.jp/www/contents/1707457795337/index.html</t>
  </si>
  <si>
    <t>定住産業課
0854-54-2524</t>
    <rPh sb="0" eb="2">
      <t>テイジュウ</t>
    </rPh>
    <rPh sb="2" eb="4">
      <t>サンギョウ</t>
    </rPh>
    <rPh sb="4" eb="5">
      <t>カ</t>
    </rPh>
    <phoneticPr fontId="3"/>
  </si>
  <si>
    <t>奥出雲町高齢者生活交通サポート事業</t>
  </si>
  <si>
    <t>高齢者への生活交通サポート券交付</t>
    <rPh sb="0" eb="3">
      <t>コウレイシャ</t>
    </rPh>
    <rPh sb="5" eb="7">
      <t>セイカツ</t>
    </rPh>
    <rPh sb="7" eb="9">
      <t>コウツウ</t>
    </rPh>
    <rPh sb="13" eb="14">
      <t>ケン</t>
    </rPh>
    <rPh sb="14" eb="16">
      <t>コウフ</t>
    </rPh>
    <phoneticPr fontId="1"/>
  </si>
  <si>
    <t>70歳以上で、自らの交通手段を持たない者に対し、町内のバス、タクシー、宅配サービスを利用する際に使える利用券を対象者に配布する。</t>
  </si>
  <si>
    <t>福祉事務所
0854-54-2541</t>
  </si>
  <si>
    <t>奥出雲町高齢者タクシー利用助成事業</t>
  </si>
  <si>
    <t>高齢者へのタクシー利用助成券交付</t>
    <rPh sb="0" eb="3">
      <t>コウレイシャ</t>
    </rPh>
    <rPh sb="9" eb="11">
      <t>リヨウ</t>
    </rPh>
    <rPh sb="11" eb="13">
      <t>ジョセイ</t>
    </rPh>
    <rPh sb="13" eb="14">
      <t>ケン</t>
    </rPh>
    <rPh sb="14" eb="16">
      <t>コウフ</t>
    </rPh>
    <phoneticPr fontId="1"/>
  </si>
  <si>
    <t>70歳以上で、自らの交通手段を持たない者のうち、自宅から最寄りのバス停までの距離が400メートル以上ある者に対し、タクシー料金の一部を助成する。</t>
  </si>
  <si>
    <t>買物支援（代行、送迎、宅配等）、配食サービス,_x000D_
新規出店事業、空き家利用,_x000D_
移動販売事業,</t>
  </si>
  <si>
    <t>島根県</t>
    <rPh sb="0" eb="3">
      <t>シマネケン</t>
    </rPh>
    <phoneticPr fontId="20"/>
  </si>
  <si>
    <t>邑南町</t>
    <rPh sb="0" eb="3">
      <t>オオナンチョウ</t>
    </rPh>
    <phoneticPr fontId="20"/>
  </si>
  <si>
    <t>邑南町公共交通空白地輸送運行経費補助金</t>
  </si>
  <si>
    <t>デマンド交通運行事業</t>
    <rPh sb="4" eb="6">
      <t>コウツウ</t>
    </rPh>
    <rPh sb="6" eb="10">
      <t>ウンコウジギョウ</t>
    </rPh>
    <phoneticPr fontId="2"/>
  </si>
  <si>
    <t>邑南町内でNPO法人等が行う公共交通空白地輸送運行経費に対して補助金を交付し、地域内における自主的な地域交通の安定化を図ることを目的とする。</t>
  </si>
  <si>
    <t>https://npo-hasumi.org/hasumi-demand/</t>
  </si>
  <si>
    <t>地域みらい課
0855-95-1117</t>
    <rPh sb="0" eb="2">
      <t>チイキ</t>
    </rPh>
    <rPh sb="5" eb="6">
      <t>カ</t>
    </rPh>
    <phoneticPr fontId="20"/>
  </si>
  <si>
    <t>地域商業等支援事業費補助金（①買い物不便対策事業、②移動販売・宅配支援事業）</t>
    <rPh sb="0" eb="5">
      <t>チイキショウギョウトウ</t>
    </rPh>
    <rPh sb="5" eb="13">
      <t>シエンジギョウヒホジョキン</t>
    </rPh>
    <rPh sb="15" eb="16">
      <t>カ</t>
    </rPh>
    <rPh sb="17" eb="18">
      <t>モノ</t>
    </rPh>
    <rPh sb="18" eb="20">
      <t>フベン</t>
    </rPh>
    <rPh sb="20" eb="22">
      <t>タイサク</t>
    </rPh>
    <rPh sb="22" eb="24">
      <t>ジギョウ</t>
    </rPh>
    <rPh sb="26" eb="30">
      <t>イドウハンバイ</t>
    </rPh>
    <rPh sb="31" eb="37">
      <t>タクハイシエンジギョウ</t>
    </rPh>
    <phoneticPr fontId="20"/>
  </si>
  <si>
    <t>①開店に必要な店舗改修費、建築費、建物取得費、備品購入費、備品リース料、家賃、広告宣伝費を補助する。
②移動販売又は宅配に必要な車両及び備品の購入、広告宣伝費や運営に要する燃料費、修理費、軽減税率及び在庫管理、売上分析に対応が可能なPOPシステム等レジ関連機器に係る購入費及びリース料を補助する。</t>
  </si>
  <si>
    <t>産業支援課商工グループ
0855-95-2565</t>
    <rPh sb="0" eb="2">
      <t>サンギョウ</t>
    </rPh>
    <rPh sb="2" eb="5">
      <t>シエンカ</t>
    </rPh>
    <rPh sb="5" eb="7">
      <t>ショウコウ</t>
    </rPh>
    <phoneticPr fontId="20"/>
  </si>
  <si>
    <t>吉賀町</t>
    <rPh sb="0" eb="3">
      <t>ヨシカチョウ</t>
    </rPh>
    <phoneticPr fontId="5"/>
  </si>
  <si>
    <t>吉賀町地域商業等支援事業費補助金／移動販売・宅配支援事業</t>
  </si>
  <si>
    <t>移動販売を実施している業者や、買い物不便対策に資する業者への備品購入費、改修費等の支援</t>
  </si>
  <si>
    <t>https://www.town.yoshika.lg.jp/sangyou/syoukou/shoukoukannkeihojokinn/chiikishougyoutoushienjigyouhihojokin.html</t>
  </si>
  <si>
    <t>産業課
0856-79-2213</t>
    <rPh sb="0" eb="3">
      <t>サンギョウカ</t>
    </rPh>
    <phoneticPr fontId="3"/>
  </si>
  <si>
    <t>吉賀町移動販売事業支援補助金</t>
  </si>
  <si>
    <t>中小企業基本法(昭和38年法律第154号)第2条第1項に規定する中小企業者(町内に主たる事務所又は事業所を有する者)で移動販売を行う者で移動販売の運営に要する燃料費を支援
交付の限度額は移動販売車1台につき、補助対象経費の2分の1以内(1,000円未満切捨て)とし、50万円を上限とする。</t>
  </si>
  <si>
    <t>西ノ島町</t>
    <rPh sb="0" eb="1">
      <t>ニシ</t>
    </rPh>
    <rPh sb="2" eb="4">
      <t>シマチョウ</t>
    </rPh>
    <phoneticPr fontId="5"/>
  </si>
  <si>
    <t>買物等支援バス運行事業</t>
  </si>
  <si>
    <t>買物と交通に不便を感じている地区に対する移動支援策として、地元の交通事業者に運行を委託。</t>
  </si>
  <si>
    <t>産業振興課観光商工係
08514-6-1220</t>
    <rPh sb="0" eb="2">
      <t>サンギョウ</t>
    </rPh>
    <rPh sb="2" eb="5">
      <t>シンコウカ</t>
    </rPh>
    <rPh sb="5" eb="7">
      <t>カンコウ</t>
    </rPh>
    <rPh sb="7" eb="9">
      <t>ショウコウ</t>
    </rPh>
    <rPh sb="9" eb="10">
      <t>カカリ</t>
    </rPh>
    <phoneticPr fontId="3"/>
  </si>
  <si>
    <t>隠岐の島町</t>
    <rPh sb="0" eb="2">
      <t>オキ</t>
    </rPh>
    <rPh sb="3" eb="5">
      <t>シマチョウ</t>
    </rPh>
    <phoneticPr fontId="5"/>
  </si>
  <si>
    <t>移動販売継続支援事業</t>
    <rPh sb="0" eb="4">
      <t>イドウハンバイ</t>
    </rPh>
    <rPh sb="4" eb="6">
      <t>ケイゾク</t>
    </rPh>
    <rPh sb="6" eb="10">
      <t>シエンジギョウ</t>
    </rPh>
    <phoneticPr fontId="5"/>
  </si>
  <si>
    <t>移動販売車の車検及び整備費用、燃料費を補助する。
・補助率：①移動販売車の車検及び整備費用　（１/２）
             ②燃料費　（２/３）
             ③運営に係る費用　（定額）
・補助上限額：①１台あたり１００，０００円
  　　　　　　 ②１台あたり３３０，０００円
               　　 ③月額　　　 ３００，０００円</t>
  </si>
  <si>
    <t>商工観光課
08512-2-8575</t>
    <rPh sb="0" eb="5">
      <t>ショウコウカンコウカ</t>
    </rPh>
    <phoneticPr fontId="3"/>
  </si>
  <si>
    <t>地域商業等支援事業費補助金（買い物不便対策事業）</t>
    <rPh sb="0" eb="5">
      <t>チイキショウギョウトウ</t>
    </rPh>
    <rPh sb="5" eb="10">
      <t>シエンジギョウヒ</t>
    </rPh>
    <rPh sb="10" eb="13">
      <t>ホジョキン</t>
    </rPh>
    <rPh sb="14" eb="15">
      <t>カ</t>
    </rPh>
    <rPh sb="16" eb="17">
      <t>モノ</t>
    </rPh>
    <rPh sb="17" eb="19">
      <t>フベン</t>
    </rPh>
    <rPh sb="19" eb="21">
      <t>タイサク</t>
    </rPh>
    <rPh sb="21" eb="23">
      <t>ジギョウ</t>
    </rPh>
    <phoneticPr fontId="5"/>
  </si>
  <si>
    <t>食料品店への支援</t>
    <rPh sb="0" eb="4">
      <t>ショクリョウヒンテン</t>
    </rPh>
    <rPh sb="6" eb="8">
      <t>シエン</t>
    </rPh>
    <phoneticPr fontId="1"/>
  </si>
  <si>
    <t>既存の食料品店が行う改修費又は備品購入費、備品リース料を補助する。
・補助率：2/3
・補助上限額：１，０００，０００円</t>
  </si>
  <si>
    <t>隠岐の島町タクシー利用助成事業</t>
    <rPh sb="0" eb="2">
      <t>オキ</t>
    </rPh>
    <rPh sb="3" eb="5">
      <t>シマチョウ</t>
    </rPh>
    <rPh sb="9" eb="11">
      <t>リヨウ</t>
    </rPh>
    <rPh sb="11" eb="15">
      <t>ジョセイジギョウ</t>
    </rPh>
    <phoneticPr fontId="5"/>
  </si>
  <si>
    <t>町内の高齢者、障がい者への移動支援を目的として、タクシー利用助成を発行し、タクシー利用を助成する。助成額は居住地に合わせ設定（助成額：最大３６，０００円/年）</t>
  </si>
  <si>
    <t>保健福祉課
08512-2-8561</t>
    <rPh sb="0" eb="2">
      <t>ホケン</t>
    </rPh>
    <rPh sb="2" eb="5">
      <t>フクシカ</t>
    </rPh>
    <phoneticPr fontId="3"/>
  </si>
  <si>
    <t>岡山県</t>
    <rPh sb="0" eb="3">
      <t>オカヤマケン</t>
    </rPh>
    <phoneticPr fontId="1"/>
  </si>
  <si>
    <t>瀬戸内市</t>
    <rPh sb="0" eb="4">
      <t>セトウチシ</t>
    </rPh>
    <phoneticPr fontId="1"/>
  </si>
  <si>
    <t>瀬戸内市タクシー活用事業</t>
    <rPh sb="0" eb="4">
      <t>セトウチシ</t>
    </rPh>
    <rPh sb="8" eb="10">
      <t>カツヨウ</t>
    </rPh>
    <rPh sb="10" eb="12">
      <t>ジギョウ</t>
    </rPh>
    <phoneticPr fontId="1"/>
  </si>
  <si>
    <t>市内の公共交通不便地域に居住し、一定の要件を満たす高齢者等に対して、タクシー運賃の一部を補助する事業。
・要件は「65歳以上で運転免許を保有しない方」または「妊産婦」。
・1枚当たり500円のタクシー利用券を、1か月当たり6枚の計算で、当該年度分を一括交付する。
・乗降場所のいずれかが市内であれば利用でき、1回当たりの利用枚数の制限はなし。</t>
    <phoneticPr fontId="1"/>
  </si>
  <si>
    <t>https://www.city.setouchi.lg.jp/soshiki/8/111377.html</t>
    <phoneticPr fontId="1"/>
  </si>
  <si>
    <t>企画振興課
0869-22-1113</t>
    <phoneticPr fontId="1"/>
  </si>
  <si>
    <t>岡山県</t>
    <rPh sb="0" eb="2">
      <t>オカヤマ</t>
    </rPh>
    <rPh sb="2" eb="3">
      <t>ケン</t>
    </rPh>
    <phoneticPr fontId="3"/>
  </si>
  <si>
    <t>赤磐市</t>
    <rPh sb="0" eb="3">
      <t>アカイワシ</t>
    </rPh>
    <phoneticPr fontId="3"/>
  </si>
  <si>
    <t>買物弱者の支援と位置付けた事業ではないが、高齢者に対して配食サービスを提供することにより、健康維持や孤独感の解消及び安否の確認を図る。</t>
    <rPh sb="21" eb="24">
      <t>コウレイシャ</t>
    </rPh>
    <rPh sb="25" eb="26">
      <t>タイ</t>
    </rPh>
    <rPh sb="28" eb="30">
      <t>ハイショク</t>
    </rPh>
    <rPh sb="35" eb="37">
      <t>テイキョウ</t>
    </rPh>
    <rPh sb="45" eb="47">
      <t>ケンコウ</t>
    </rPh>
    <rPh sb="47" eb="49">
      <t>イジ</t>
    </rPh>
    <rPh sb="50" eb="53">
      <t>コドクカン</t>
    </rPh>
    <rPh sb="54" eb="56">
      <t>カイショウ</t>
    </rPh>
    <rPh sb="56" eb="57">
      <t>オヨ</t>
    </rPh>
    <rPh sb="58" eb="60">
      <t>アンピ</t>
    </rPh>
    <rPh sb="61" eb="63">
      <t>カクニン</t>
    </rPh>
    <rPh sb="64" eb="65">
      <t>ハカ</t>
    </rPh>
    <phoneticPr fontId="3"/>
  </si>
  <si>
    <t>https://www.city.akaiwa.lg.jp/annai/hokenfukushi/shakaifukushi/iryou/kaigo/koreishafukushi/koreishafukushi/1185.html</t>
  </si>
  <si>
    <t>保健福祉部社会福祉課
電話086-955-1115</t>
    <rPh sb="0" eb="2">
      <t>ホケン</t>
    </rPh>
    <rPh sb="2" eb="4">
      <t>フクシ</t>
    </rPh>
    <rPh sb="4" eb="5">
      <t>ブ</t>
    </rPh>
    <rPh sb="5" eb="7">
      <t>シャカイ</t>
    </rPh>
    <rPh sb="7" eb="9">
      <t>フクシ</t>
    </rPh>
    <rPh sb="9" eb="10">
      <t>カ</t>
    </rPh>
    <rPh sb="11" eb="13">
      <t>デンワ</t>
    </rPh>
    <phoneticPr fontId="3"/>
  </si>
  <si>
    <t>福祉タクシー券事業</t>
    <rPh sb="0" eb="2">
      <t>フクシ</t>
    </rPh>
    <rPh sb="6" eb="7">
      <t>ケン</t>
    </rPh>
    <rPh sb="7" eb="9">
      <t>ジギョウ</t>
    </rPh>
    <phoneticPr fontId="3"/>
  </si>
  <si>
    <t>買物弱者の支援と位置付けた事業ではないが、高齢者及び障害者がタクシーを利用する際に、料金の一部（初乗り料金）を助成することで、高齢者及び障害者の外出を促進する。</t>
    <rPh sb="0" eb="2">
      <t>カイモノ</t>
    </rPh>
    <rPh sb="2" eb="4">
      <t>ジャクシャ</t>
    </rPh>
    <rPh sb="5" eb="7">
      <t>シエン</t>
    </rPh>
    <rPh sb="8" eb="11">
      <t>イチヅ</t>
    </rPh>
    <rPh sb="13" eb="15">
      <t>ジギョウ</t>
    </rPh>
    <rPh sb="21" eb="24">
      <t>コウレイシャ</t>
    </rPh>
    <rPh sb="24" eb="25">
      <t>オヨ</t>
    </rPh>
    <rPh sb="26" eb="29">
      <t>ショウガイシャ</t>
    </rPh>
    <rPh sb="35" eb="37">
      <t>リヨウ</t>
    </rPh>
    <rPh sb="39" eb="40">
      <t>サイ</t>
    </rPh>
    <rPh sb="42" eb="44">
      <t>リョウキン</t>
    </rPh>
    <rPh sb="45" eb="47">
      <t>イチブ</t>
    </rPh>
    <rPh sb="48" eb="50">
      <t>ハツノ</t>
    </rPh>
    <rPh sb="51" eb="53">
      <t>リョウキン</t>
    </rPh>
    <rPh sb="55" eb="57">
      <t>ジョセイ</t>
    </rPh>
    <rPh sb="63" eb="66">
      <t>コウレイシャ</t>
    </rPh>
    <rPh sb="66" eb="67">
      <t>オヨ</t>
    </rPh>
    <rPh sb="68" eb="71">
      <t>ショウガイシャ</t>
    </rPh>
    <rPh sb="72" eb="74">
      <t>ガイシュツ</t>
    </rPh>
    <rPh sb="75" eb="77">
      <t>ソクシン</t>
    </rPh>
    <phoneticPr fontId="3"/>
  </si>
  <si>
    <t>https://www.city.akaiwa.lg.jp/annai/hokenfukushi/shakaifukushi/iryou/kaigo/koreishafukushi/koreishafukushi/1187.html</t>
  </si>
  <si>
    <t>保健福祉部社会福祉課
☎086-955-1115</t>
    <rPh sb="0" eb="2">
      <t>ホケン</t>
    </rPh>
    <rPh sb="2" eb="4">
      <t>フクシ</t>
    </rPh>
    <rPh sb="4" eb="5">
      <t>ブ</t>
    </rPh>
    <rPh sb="5" eb="7">
      <t>シャカイ</t>
    </rPh>
    <rPh sb="7" eb="9">
      <t>フクシ</t>
    </rPh>
    <rPh sb="9" eb="10">
      <t>カ</t>
    </rPh>
    <phoneticPr fontId="3"/>
  </si>
  <si>
    <t>高齢者買い物支援・見守りモデル事業</t>
    <phoneticPr fontId="3"/>
  </si>
  <si>
    <t>買い物支援と併せて、高齢者の見守り・話し相手・困りごと相談等を提供することにより、市民が安心して暮らし続けることができる生活環境を築くことを目的とする。</t>
    <phoneticPr fontId="3"/>
  </si>
  <si>
    <t>赤磐市</t>
    <rPh sb="0" eb="3">
      <t>アカイワシ</t>
    </rPh>
    <phoneticPr fontId="1"/>
  </si>
  <si>
    <t>赤磐市赤坂地域デマンド型市民バス運行事業</t>
    <rPh sb="0" eb="2">
      <t>アカイワ</t>
    </rPh>
    <rPh sb="2" eb="3">
      <t>シ</t>
    </rPh>
    <rPh sb="3" eb="5">
      <t>アカサカ</t>
    </rPh>
    <rPh sb="5" eb="7">
      <t>チイキ</t>
    </rPh>
    <rPh sb="11" eb="12">
      <t>ガタ</t>
    </rPh>
    <rPh sb="12" eb="14">
      <t>シミン</t>
    </rPh>
    <rPh sb="16" eb="18">
      <t>ウンコウ</t>
    </rPh>
    <rPh sb="18" eb="20">
      <t>ジギョウ</t>
    </rPh>
    <phoneticPr fontId="1"/>
  </si>
  <si>
    <t>事前登録制。１時間前まで予約可能（朝１便は前日の17時まで）。
地区の決められた乗降場所（ごみ集積所や公民館等）から、
途中乗り合う人を乗せながら、病院やスーパーバス停留所等の目的地へ送迎。
１日８便走行。</t>
    <rPh sb="0" eb="2">
      <t>ジゼン</t>
    </rPh>
    <rPh sb="2" eb="5">
      <t>トウロクセイ</t>
    </rPh>
    <rPh sb="7" eb="10">
      <t>ジカンマエ</t>
    </rPh>
    <rPh sb="12" eb="14">
      <t>ヨヤク</t>
    </rPh>
    <rPh sb="14" eb="16">
      <t>カノウ</t>
    </rPh>
    <rPh sb="17" eb="18">
      <t>アサ</t>
    </rPh>
    <rPh sb="19" eb="20">
      <t>ビン</t>
    </rPh>
    <rPh sb="21" eb="23">
      <t>ゼンジツ</t>
    </rPh>
    <rPh sb="26" eb="27">
      <t>ジ</t>
    </rPh>
    <rPh sb="32" eb="34">
      <t>チク</t>
    </rPh>
    <rPh sb="35" eb="36">
      <t>キ</t>
    </rPh>
    <rPh sb="40" eb="42">
      <t>ジョウコウ</t>
    </rPh>
    <rPh sb="42" eb="44">
      <t>バショ</t>
    </rPh>
    <rPh sb="47" eb="49">
      <t>シュウセキ</t>
    </rPh>
    <rPh sb="49" eb="50">
      <t>ジョ</t>
    </rPh>
    <rPh sb="51" eb="54">
      <t>コウミンカン</t>
    </rPh>
    <rPh sb="54" eb="55">
      <t>トウ</t>
    </rPh>
    <rPh sb="60" eb="62">
      <t>トチュウ</t>
    </rPh>
    <rPh sb="62" eb="63">
      <t>ノ</t>
    </rPh>
    <rPh sb="64" eb="65">
      <t>ア</t>
    </rPh>
    <rPh sb="66" eb="67">
      <t>ヒト</t>
    </rPh>
    <rPh sb="68" eb="69">
      <t>ノ</t>
    </rPh>
    <rPh sb="74" eb="76">
      <t>ビョウイン</t>
    </rPh>
    <rPh sb="83" eb="86">
      <t>テイリュウジョ</t>
    </rPh>
    <rPh sb="86" eb="87">
      <t>トウ</t>
    </rPh>
    <rPh sb="88" eb="91">
      <t>モクテキチ</t>
    </rPh>
    <rPh sb="92" eb="94">
      <t>ソウゲイ</t>
    </rPh>
    <rPh sb="97" eb="98">
      <t>ニチ</t>
    </rPh>
    <rPh sb="99" eb="100">
      <t>ビン</t>
    </rPh>
    <rPh sb="100" eb="102">
      <t>ソウコウ</t>
    </rPh>
    <phoneticPr fontId="1"/>
  </si>
  <si>
    <t>https://www.city.akaiwa.lg.jp/annai/sougouseisaku/machihitoshigotososei/kokyokotsu/bus/1379.html</t>
    <phoneticPr fontId="1"/>
  </si>
  <si>
    <t>総合政策部政策推進課
☎086-955-2692</t>
    <rPh sb="0" eb="2">
      <t>ソウゴウ</t>
    </rPh>
    <rPh sb="2" eb="4">
      <t>セイサク</t>
    </rPh>
    <rPh sb="4" eb="5">
      <t>ブ</t>
    </rPh>
    <rPh sb="5" eb="7">
      <t>セイサク</t>
    </rPh>
    <rPh sb="7" eb="9">
      <t>スイシン</t>
    </rPh>
    <rPh sb="9" eb="10">
      <t>カ</t>
    </rPh>
    <phoneticPr fontId="1"/>
  </si>
  <si>
    <t>岡山県</t>
    <rPh sb="0" eb="3">
      <t>オカヤマケン</t>
    </rPh>
    <phoneticPr fontId="50"/>
  </si>
  <si>
    <t>真庭市</t>
    <rPh sb="0" eb="3">
      <t>マニワシ</t>
    </rPh>
    <phoneticPr fontId="50"/>
  </si>
  <si>
    <t>共助による地域のあし運行事業</t>
    <rPh sb="0" eb="2">
      <t>キョウジョ</t>
    </rPh>
    <rPh sb="5" eb="7">
      <t>チイキ</t>
    </rPh>
    <rPh sb="10" eb="12">
      <t>ウンコウ</t>
    </rPh>
    <rPh sb="12" eb="14">
      <t>ジギョウ</t>
    </rPh>
    <phoneticPr fontId="50"/>
  </si>
  <si>
    <t>コミュニティバスまにわくんの運行を地域団体へ委託実施（３地域で運行）。予約型のデマンド運行とすることで、自宅から買い物や通院等、ドアツードアのニーズに対応している。</t>
    <rPh sb="14" eb="16">
      <t>ウンコウ</t>
    </rPh>
    <rPh sb="17" eb="19">
      <t>チイキ</t>
    </rPh>
    <rPh sb="19" eb="21">
      <t>ダンタイ</t>
    </rPh>
    <rPh sb="22" eb="24">
      <t>イタク</t>
    </rPh>
    <rPh sb="24" eb="26">
      <t>ジッシ</t>
    </rPh>
    <rPh sb="28" eb="30">
      <t>チイキ</t>
    </rPh>
    <rPh sb="31" eb="33">
      <t>ウンコウ</t>
    </rPh>
    <rPh sb="35" eb="37">
      <t>ヨヤク</t>
    </rPh>
    <rPh sb="37" eb="38">
      <t>ガタ</t>
    </rPh>
    <rPh sb="43" eb="45">
      <t>ウンコウ</t>
    </rPh>
    <rPh sb="52" eb="54">
      <t>ジタク</t>
    </rPh>
    <rPh sb="56" eb="57">
      <t>カ</t>
    </rPh>
    <rPh sb="58" eb="59">
      <t>モノ</t>
    </rPh>
    <rPh sb="60" eb="62">
      <t>ツウイン</t>
    </rPh>
    <rPh sb="62" eb="63">
      <t>トウ</t>
    </rPh>
    <rPh sb="75" eb="77">
      <t>タイオウ</t>
    </rPh>
    <phoneticPr fontId="50"/>
  </si>
  <si>
    <t>https://www.city.maniwa.lg.jp/soshiki/12/1764.html</t>
    <phoneticPr fontId="1"/>
  </si>
  <si>
    <t>くらし安全課
0867-42-1017</t>
  </si>
  <si>
    <t>地域内乗合交通維持確保支援事業</t>
    <rPh sb="0" eb="2">
      <t>チイキ</t>
    </rPh>
    <rPh sb="2" eb="3">
      <t>ナイ</t>
    </rPh>
    <rPh sb="3" eb="5">
      <t>ノリアイ</t>
    </rPh>
    <rPh sb="5" eb="7">
      <t>コウツウ</t>
    </rPh>
    <rPh sb="7" eb="9">
      <t>イジ</t>
    </rPh>
    <rPh sb="9" eb="11">
      <t>カクホ</t>
    </rPh>
    <rPh sb="11" eb="13">
      <t>シエン</t>
    </rPh>
    <rPh sb="13" eb="15">
      <t>ジギョウ</t>
    </rPh>
    <phoneticPr fontId="50"/>
  </si>
  <si>
    <t>AIオンデマンド乗合交通「チョイソコまにわ」の運行に対して補助を実施。市内3地域内でのデマンド運行により、高齢者を中心に買い物や通院等の日常利用に貢献している。</t>
    <rPh sb="26" eb="27">
      <t>タイ</t>
    </rPh>
    <rPh sb="29" eb="31">
      <t>ホジョ</t>
    </rPh>
    <rPh sb="32" eb="34">
      <t>ジッシ</t>
    </rPh>
    <rPh sb="35" eb="37">
      <t>シナイ</t>
    </rPh>
    <rPh sb="53" eb="56">
      <t>コウレイシャ</t>
    </rPh>
    <rPh sb="57" eb="59">
      <t>チュウシン</t>
    </rPh>
    <rPh sb="60" eb="61">
      <t>カ</t>
    </rPh>
    <rPh sb="62" eb="63">
      <t>モノ</t>
    </rPh>
    <rPh sb="64" eb="66">
      <t>ツウイン</t>
    </rPh>
    <rPh sb="66" eb="67">
      <t>トウ</t>
    </rPh>
    <rPh sb="68" eb="70">
      <t>ニチジョウ</t>
    </rPh>
    <rPh sb="70" eb="72">
      <t>リヨウ</t>
    </rPh>
    <rPh sb="73" eb="75">
      <t>コウケン</t>
    </rPh>
    <phoneticPr fontId="50"/>
  </si>
  <si>
    <t>岡山ダイハツ販売株式会社</t>
    <rPh sb="0" eb="2">
      <t>オカヤマ</t>
    </rPh>
    <rPh sb="6" eb="8">
      <t>ハンバイ</t>
    </rPh>
    <rPh sb="8" eb="10">
      <t>カブシキ</t>
    </rPh>
    <rPh sb="10" eb="12">
      <t>カイシャ</t>
    </rPh>
    <phoneticPr fontId="50"/>
  </si>
  <si>
    <t>https://www.city.maniwa.lg.jp/soshiki/12/76168.html</t>
    <phoneticPr fontId="1"/>
  </si>
  <si>
    <t>くらし安全課
0867-42-1017</t>
    <rPh sb="3" eb="6">
      <t>アンゼンカ</t>
    </rPh>
    <phoneticPr fontId="50"/>
  </si>
  <si>
    <t>高齢者等給食サービス事業</t>
    <rPh sb="0" eb="3">
      <t>コウレイシャ</t>
    </rPh>
    <rPh sb="3" eb="4">
      <t>トウ</t>
    </rPh>
    <rPh sb="4" eb="6">
      <t>キュウショク</t>
    </rPh>
    <rPh sb="10" eb="12">
      <t>ジギョウ</t>
    </rPh>
    <phoneticPr fontId="50"/>
  </si>
  <si>
    <t>調理が困難な在宅の一人暮らし高齢者及び高齢者世帯に対して、給食サービスを実施することにより、健康状態の把握・孤独感の解消・安否確認を行う。</t>
    <rPh sb="0" eb="2">
      <t>チョウリ</t>
    </rPh>
    <rPh sb="3" eb="5">
      <t>コンナン</t>
    </rPh>
    <rPh sb="6" eb="8">
      <t>ザイタク</t>
    </rPh>
    <rPh sb="9" eb="11">
      <t>ヒトリ</t>
    </rPh>
    <rPh sb="11" eb="12">
      <t>グ</t>
    </rPh>
    <rPh sb="14" eb="17">
      <t>コウレイシャ</t>
    </rPh>
    <rPh sb="17" eb="18">
      <t>オヨ</t>
    </rPh>
    <rPh sb="19" eb="22">
      <t>コウレイシャ</t>
    </rPh>
    <rPh sb="22" eb="24">
      <t>セタイ</t>
    </rPh>
    <rPh sb="25" eb="26">
      <t>タイ</t>
    </rPh>
    <rPh sb="29" eb="31">
      <t>キュウショク</t>
    </rPh>
    <rPh sb="36" eb="38">
      <t>ジッシ</t>
    </rPh>
    <rPh sb="46" eb="48">
      <t>ケンコウ</t>
    </rPh>
    <rPh sb="48" eb="50">
      <t>ジョウタイ</t>
    </rPh>
    <rPh sb="51" eb="53">
      <t>ハアク</t>
    </rPh>
    <rPh sb="54" eb="57">
      <t>コドクカン</t>
    </rPh>
    <rPh sb="58" eb="60">
      <t>カイショウ</t>
    </rPh>
    <rPh sb="61" eb="63">
      <t>アンピ</t>
    </rPh>
    <rPh sb="63" eb="65">
      <t>カクニン</t>
    </rPh>
    <rPh sb="66" eb="67">
      <t>オコナ</t>
    </rPh>
    <phoneticPr fontId="50"/>
  </si>
  <si>
    <t>高齢者支援課
0867-42-1074</t>
    <rPh sb="0" eb="3">
      <t>コウレイシャ</t>
    </rPh>
    <rPh sb="3" eb="6">
      <t>シエンカ</t>
    </rPh>
    <phoneticPr fontId="50"/>
  </si>
  <si>
    <t>寝具類等洗濯乾燥事業</t>
    <rPh sb="0" eb="3">
      <t>シングルイ</t>
    </rPh>
    <rPh sb="3" eb="4">
      <t>トウ</t>
    </rPh>
    <rPh sb="4" eb="6">
      <t>センタク</t>
    </rPh>
    <rPh sb="6" eb="8">
      <t>カンソウ</t>
    </rPh>
    <rPh sb="8" eb="10">
      <t>ジギョウ</t>
    </rPh>
    <phoneticPr fontId="50"/>
  </si>
  <si>
    <t>クリーニングサービス</t>
  </si>
  <si>
    <t>こたつ布団、毛布など容易に運べない寝具類などのクリーニングに対して、委託業者が引き取り、配達を行う。</t>
  </si>
  <si>
    <t>介護用品支給事業</t>
    <rPh sb="0" eb="2">
      <t>カイゴ</t>
    </rPh>
    <rPh sb="2" eb="4">
      <t>ヨウヒン</t>
    </rPh>
    <rPh sb="4" eb="6">
      <t>シキュウ</t>
    </rPh>
    <rPh sb="6" eb="8">
      <t>ジギョウ</t>
    </rPh>
    <phoneticPr fontId="50"/>
  </si>
  <si>
    <t>在宅で介護している方へ介護用品を現物支給することにより、被介護者及び介護者の日常生活の利便性の向上と、精神的、経済的負担に軽減を図る。</t>
    <rPh sb="0" eb="2">
      <t>ザイタク</t>
    </rPh>
    <rPh sb="3" eb="5">
      <t>カイゴ</t>
    </rPh>
    <rPh sb="9" eb="10">
      <t>カタ</t>
    </rPh>
    <rPh sb="11" eb="13">
      <t>カイゴ</t>
    </rPh>
    <rPh sb="13" eb="15">
      <t>ヨウヒン</t>
    </rPh>
    <rPh sb="16" eb="18">
      <t>ゲンブツ</t>
    </rPh>
    <rPh sb="18" eb="20">
      <t>シキュウ</t>
    </rPh>
    <rPh sb="28" eb="29">
      <t>ヒ</t>
    </rPh>
    <rPh sb="29" eb="32">
      <t>カイゴシャ</t>
    </rPh>
    <rPh sb="32" eb="33">
      <t>オヨ</t>
    </rPh>
    <rPh sb="34" eb="37">
      <t>カイゴシャ</t>
    </rPh>
    <rPh sb="38" eb="40">
      <t>ニチジョウ</t>
    </rPh>
    <rPh sb="40" eb="42">
      <t>セイカツ</t>
    </rPh>
    <rPh sb="43" eb="46">
      <t>リベンセイ</t>
    </rPh>
    <rPh sb="47" eb="49">
      <t>コウジョウ</t>
    </rPh>
    <rPh sb="51" eb="54">
      <t>セイシンテキ</t>
    </rPh>
    <rPh sb="55" eb="58">
      <t>ケイザイテキ</t>
    </rPh>
    <rPh sb="58" eb="60">
      <t>フタン</t>
    </rPh>
    <rPh sb="61" eb="63">
      <t>ケイゲン</t>
    </rPh>
    <rPh sb="64" eb="65">
      <t>ハカ</t>
    </rPh>
    <phoneticPr fontId="50"/>
  </si>
  <si>
    <t>ささえあい訪問事業</t>
    <rPh sb="5" eb="7">
      <t>ホウモン</t>
    </rPh>
    <rPh sb="7" eb="9">
      <t>ジギョウ</t>
    </rPh>
    <phoneticPr fontId="50"/>
  </si>
  <si>
    <t>地域住民で構成されたボランティア団体が、要支援者等の生活援助を行う事業であり、メニューとして買い物代行や商店等で付き添う買い物支援サービスがある。</t>
    <rPh sb="0" eb="2">
      <t>チイキ</t>
    </rPh>
    <rPh sb="2" eb="4">
      <t>ジュウミン</t>
    </rPh>
    <rPh sb="5" eb="7">
      <t>コウセイ</t>
    </rPh>
    <rPh sb="16" eb="18">
      <t>ダンタイ</t>
    </rPh>
    <rPh sb="20" eb="24">
      <t>ヨウシエンシャ</t>
    </rPh>
    <rPh sb="24" eb="25">
      <t>トウ</t>
    </rPh>
    <rPh sb="26" eb="28">
      <t>セイカツ</t>
    </rPh>
    <rPh sb="28" eb="30">
      <t>エンジョ</t>
    </rPh>
    <rPh sb="31" eb="32">
      <t>オコナ</t>
    </rPh>
    <rPh sb="33" eb="35">
      <t>ジギョウ</t>
    </rPh>
    <rPh sb="46" eb="47">
      <t>カ</t>
    </rPh>
    <rPh sb="48" eb="49">
      <t>モノ</t>
    </rPh>
    <rPh sb="49" eb="51">
      <t>ダイコウ</t>
    </rPh>
    <rPh sb="52" eb="54">
      <t>ショウテン</t>
    </rPh>
    <rPh sb="54" eb="55">
      <t>トウ</t>
    </rPh>
    <rPh sb="56" eb="57">
      <t>ツ</t>
    </rPh>
    <rPh sb="58" eb="59">
      <t>ソ</t>
    </rPh>
    <rPh sb="60" eb="61">
      <t>カ</t>
    </rPh>
    <rPh sb="62" eb="63">
      <t>モノ</t>
    </rPh>
    <rPh sb="63" eb="65">
      <t>シエン</t>
    </rPh>
    <phoneticPr fontId="50"/>
  </si>
  <si>
    <t>地域のボランティア団体等</t>
    <rPh sb="0" eb="2">
      <t>チイキ</t>
    </rPh>
    <rPh sb="9" eb="11">
      <t>ダンタイ</t>
    </rPh>
    <rPh sb="11" eb="12">
      <t>トウ</t>
    </rPh>
    <phoneticPr fontId="50"/>
  </si>
  <si>
    <t>岡山県</t>
    <rPh sb="0" eb="3">
      <t>オカヤマケン</t>
    </rPh>
    <phoneticPr fontId="5"/>
  </si>
  <si>
    <t>美作市</t>
    <rPh sb="0" eb="3">
      <t>ミマサカシ</t>
    </rPh>
    <phoneticPr fontId="2"/>
  </si>
  <si>
    <t>民間バス運行維持費補助事業</t>
    <rPh sb="11" eb="13">
      <t>ジギョウ</t>
    </rPh>
    <phoneticPr fontId="1"/>
  </si>
  <si>
    <t>買物弱者の支援と位置付けた事業ではないが、公共交通の利用が不便な地域に対する移動手段確保として、地元運営主体が運行するデマンドタクシーやバスの運行経費に対し補助する。</t>
    <rPh sb="0" eb="2">
      <t>カイモノ</t>
    </rPh>
    <rPh sb="2" eb="4">
      <t>ジャクシャ</t>
    </rPh>
    <rPh sb="5" eb="7">
      <t>シエン</t>
    </rPh>
    <rPh sb="8" eb="11">
      <t>イチヅ</t>
    </rPh>
    <rPh sb="13" eb="15">
      <t>ジギョウ</t>
    </rPh>
    <rPh sb="21" eb="23">
      <t>コウキョウ</t>
    </rPh>
    <rPh sb="23" eb="25">
      <t>コウツウ</t>
    </rPh>
    <rPh sb="26" eb="28">
      <t>リヨウ</t>
    </rPh>
    <rPh sb="29" eb="31">
      <t>フベン</t>
    </rPh>
    <rPh sb="32" eb="34">
      <t>チイキ</t>
    </rPh>
    <rPh sb="35" eb="36">
      <t>タイ</t>
    </rPh>
    <rPh sb="38" eb="40">
      <t>イドウ</t>
    </rPh>
    <rPh sb="40" eb="42">
      <t>シュダン</t>
    </rPh>
    <rPh sb="42" eb="44">
      <t>カクホ</t>
    </rPh>
    <rPh sb="48" eb="50">
      <t>ジモト</t>
    </rPh>
    <rPh sb="50" eb="52">
      <t>ウンエイ</t>
    </rPh>
    <rPh sb="52" eb="54">
      <t>シュタイ</t>
    </rPh>
    <rPh sb="55" eb="57">
      <t>ウンコウ</t>
    </rPh>
    <rPh sb="71" eb="73">
      <t>ウンコウ</t>
    </rPh>
    <rPh sb="73" eb="75">
      <t>ケイヒ</t>
    </rPh>
    <rPh sb="76" eb="77">
      <t>タイ</t>
    </rPh>
    <rPh sb="78" eb="80">
      <t>ホジョ</t>
    </rPh>
    <phoneticPr fontId="2"/>
  </si>
  <si>
    <t>https://www.city.mimasaka.lg.jp/soshiki/shimin/kurashi/koukyokotsu/1455580122810.html</t>
    <phoneticPr fontId="1"/>
  </si>
  <si>
    <t>くらし安全課
（0868-72-5202）</t>
    <phoneticPr fontId="1"/>
  </si>
  <si>
    <t>美作市タクシー利用補助事業</t>
  </si>
  <si>
    <t>公共交通機関の利用が困難な方の移動手段を確保する事業で、一定の要件を満たす対象者にタクシー運賃の半額（上限額5,000円）を補助する。
乗降場所のいずれかが市内であれば利用でき、利用回数の制限なし。</t>
    <rPh sb="0" eb="6">
      <t>コウキョウコウツウキカン</t>
    </rPh>
    <rPh sb="7" eb="9">
      <t>リヨウ</t>
    </rPh>
    <rPh sb="10" eb="12">
      <t>コンナン</t>
    </rPh>
    <rPh sb="13" eb="14">
      <t>カタ</t>
    </rPh>
    <rPh sb="15" eb="19">
      <t>イドウシュダン</t>
    </rPh>
    <rPh sb="20" eb="22">
      <t>カクホ</t>
    </rPh>
    <rPh sb="24" eb="26">
      <t>ジギョウ</t>
    </rPh>
    <rPh sb="28" eb="30">
      <t>イッテイ</t>
    </rPh>
    <rPh sb="31" eb="33">
      <t>ヨウケン</t>
    </rPh>
    <rPh sb="34" eb="35">
      <t>ミ</t>
    </rPh>
    <rPh sb="37" eb="40">
      <t>タイショウシャ</t>
    </rPh>
    <phoneticPr fontId="2"/>
  </si>
  <si>
    <t>https://www.city.mimasaka.lg.jp/soshiki/shimin/kurashi/koukyokotsu/1498789947383.html</t>
    <phoneticPr fontId="1"/>
  </si>
  <si>
    <t>浅口市</t>
    <rPh sb="0" eb="3">
      <t>アサクチシ</t>
    </rPh>
    <phoneticPr fontId="15"/>
  </si>
  <si>
    <t>岡山県</t>
    <rPh sb="0" eb="2">
      <t>オカヤマ</t>
    </rPh>
    <rPh sb="2" eb="3">
      <t>ケン</t>
    </rPh>
    <phoneticPr fontId="15"/>
  </si>
  <si>
    <t>山間部に居住する高齢者がタクシーを利用する場合に、タクシー料金の初乗運賃に相当する乗車券を交付する。
対象者：山間部（阿部山・日原地域、遥照山地域）に居住する65歳以上のひとり暮らし高齢者又は65歳以上の高齢者のみの世帯で世帯員に75歳以上の者を含む世帯の者等
助成額：１人あたり乗車券（初乗運賃券）年48枚を限度山間部に居住する高齢者がタクシーを利用する場合</t>
    <rPh sb="157" eb="160">
      <t>サンカンブ</t>
    </rPh>
    <rPh sb="161" eb="163">
      <t>キョジュウ</t>
    </rPh>
    <rPh sb="165" eb="168">
      <t>コウレイシャ</t>
    </rPh>
    <rPh sb="174" eb="176">
      <t>リヨウ</t>
    </rPh>
    <rPh sb="178" eb="180">
      <t>バアイ</t>
    </rPh>
    <phoneticPr fontId="15"/>
  </si>
  <si>
    <t>高齢者支援課
0865-44-7113</t>
    <rPh sb="0" eb="6">
      <t>コウレイシャ</t>
    </rPh>
    <phoneticPr fontId="14"/>
  </si>
  <si>
    <t>和気町</t>
    <rPh sb="0" eb="3">
      <t>ワケチョウ</t>
    </rPh>
    <phoneticPr fontId="1"/>
  </si>
  <si>
    <t>和気町買い物支援事業</t>
    <rPh sb="0" eb="3">
      <t>ワケチョウ</t>
    </rPh>
    <rPh sb="3" eb="4">
      <t>カ</t>
    </rPh>
    <rPh sb="5" eb="6">
      <t>モノ</t>
    </rPh>
    <rPh sb="6" eb="8">
      <t>シエン</t>
    </rPh>
    <rPh sb="8" eb="10">
      <t>ジギョウ</t>
    </rPh>
    <phoneticPr fontId="1"/>
  </si>
  <si>
    <t>高齢者等が安心して暮らし続けることができる生活環境を築くことを目的として、買い物が困難な状況に置かれている高齢者等の生活を支えるため、対象者に宅配サービスに係る宅配手数料の一部を助成し、負担軽減を図るとともに、宅配業者による見守りを行うもの。</t>
    <rPh sb="0" eb="3">
      <t>コウレイシャ</t>
    </rPh>
    <rPh sb="3" eb="4">
      <t>トウ</t>
    </rPh>
    <rPh sb="5" eb="7">
      <t>アンシン</t>
    </rPh>
    <rPh sb="9" eb="10">
      <t>ク</t>
    </rPh>
    <rPh sb="12" eb="13">
      <t>ツヅ</t>
    </rPh>
    <rPh sb="21" eb="23">
      <t>セイカツ</t>
    </rPh>
    <rPh sb="23" eb="25">
      <t>カンキョウ</t>
    </rPh>
    <rPh sb="26" eb="27">
      <t>キズ</t>
    </rPh>
    <rPh sb="31" eb="33">
      <t>モクテキ</t>
    </rPh>
    <rPh sb="37" eb="38">
      <t>カ</t>
    </rPh>
    <rPh sb="39" eb="40">
      <t>モノ</t>
    </rPh>
    <rPh sb="41" eb="43">
      <t>コンナン</t>
    </rPh>
    <rPh sb="44" eb="46">
      <t>ジョウキョウ</t>
    </rPh>
    <rPh sb="47" eb="48">
      <t>オ</t>
    </rPh>
    <rPh sb="53" eb="56">
      <t>コウレイシャ</t>
    </rPh>
    <rPh sb="56" eb="57">
      <t>トウ</t>
    </rPh>
    <rPh sb="58" eb="60">
      <t>セイカツ</t>
    </rPh>
    <rPh sb="61" eb="62">
      <t>ササ</t>
    </rPh>
    <rPh sb="67" eb="70">
      <t>タイショウシャ</t>
    </rPh>
    <rPh sb="71" eb="73">
      <t>タクハイ</t>
    </rPh>
    <rPh sb="78" eb="79">
      <t>カカ</t>
    </rPh>
    <rPh sb="80" eb="82">
      <t>タクハイ</t>
    </rPh>
    <rPh sb="82" eb="85">
      <t>テスウリョウ</t>
    </rPh>
    <rPh sb="86" eb="88">
      <t>イチブ</t>
    </rPh>
    <rPh sb="89" eb="91">
      <t>ジョセイ</t>
    </rPh>
    <rPh sb="93" eb="95">
      <t>フタン</t>
    </rPh>
    <rPh sb="95" eb="97">
      <t>ケイゲン</t>
    </rPh>
    <rPh sb="98" eb="99">
      <t>ハカ</t>
    </rPh>
    <rPh sb="105" eb="107">
      <t>タクハイ</t>
    </rPh>
    <rPh sb="107" eb="109">
      <t>ギョウシャ</t>
    </rPh>
    <rPh sb="112" eb="114">
      <t>ミマモ</t>
    </rPh>
    <rPh sb="116" eb="117">
      <t>オコナ</t>
    </rPh>
    <phoneticPr fontId="1"/>
  </si>
  <si>
    <t>https://www.town.wake.lg.jp/soshiki/kenkofukushi/gyomu/6/1/1896.html</t>
    <phoneticPr fontId="1"/>
  </si>
  <si>
    <t>健康福祉課、0869-93-3681</t>
    <rPh sb="0" eb="2">
      <t>ケンコウ</t>
    </rPh>
    <rPh sb="2" eb="5">
      <t>フクシカ</t>
    </rPh>
    <phoneticPr fontId="1"/>
  </si>
  <si>
    <t>早島町</t>
    <rPh sb="0" eb="3">
      <t>ハヤシマチョウ</t>
    </rPh>
    <phoneticPr fontId="1"/>
  </si>
  <si>
    <t>早島町高齢者等乗合タクシー運行事業</t>
  </si>
  <si>
    <t>自治会が高齢者等を対象に乗合タクシーを運行するにあたり、その経費の一部を助成する。個人の負担は１回２００円。（自治会とタクシー会社との３者契約。町はタクシー会社へ事業委託として、委託料を支払う。）</t>
    <phoneticPr fontId="3"/>
  </si>
  <si>
    <t>タクシー事業者、自治会、自治体</t>
    <rPh sb="4" eb="7">
      <t>ジギョウシャ</t>
    </rPh>
    <rPh sb="12" eb="15">
      <t>ジチタイ</t>
    </rPh>
    <phoneticPr fontId="1"/>
  </si>
  <si>
    <t>企画課、086-482-0612</t>
    <rPh sb="0" eb="3">
      <t>キカクカ</t>
    </rPh>
    <phoneticPr fontId="1"/>
  </si>
  <si>
    <t>早島町福祉タクシー助成事業</t>
    <phoneticPr fontId="3"/>
  </si>
  <si>
    <t>高齢者等がタクシーを利用する場合に、その運賃の一部を助成することにより買い物や通院などの日常生活の利便性向上を図る。
７０歳以上であれば５００円のタクシーチケットを１月あたり２枚、６５歳以上の免許返納者や非課税であって７５歳以上の者、身体障がい者等については、５００円のタクシーチケットを１月あたり４枚交付する。</t>
    <rPh sb="20" eb="22">
      <t>ウンチン</t>
    </rPh>
    <rPh sb="35" eb="36">
      <t>カ</t>
    </rPh>
    <rPh sb="37" eb="38">
      <t>モノ</t>
    </rPh>
    <rPh sb="39" eb="41">
      <t>ツウイン</t>
    </rPh>
    <rPh sb="44" eb="46">
      <t>ニチジョウ</t>
    </rPh>
    <rPh sb="46" eb="48">
      <t>セイカツ</t>
    </rPh>
    <rPh sb="49" eb="52">
      <t>リベンセイ</t>
    </rPh>
    <rPh sb="52" eb="54">
      <t>コウジョウ</t>
    </rPh>
    <rPh sb="55" eb="56">
      <t>ハカ</t>
    </rPh>
    <rPh sb="61" eb="62">
      <t>サイ</t>
    </rPh>
    <rPh sb="62" eb="64">
      <t>イジョウ</t>
    </rPh>
    <rPh sb="71" eb="72">
      <t>エン</t>
    </rPh>
    <rPh sb="83" eb="84">
      <t>ツキ</t>
    </rPh>
    <rPh sb="88" eb="89">
      <t>マイ</t>
    </rPh>
    <rPh sb="92" eb="93">
      <t>サイ</t>
    </rPh>
    <rPh sb="93" eb="95">
      <t>イジョウ</t>
    </rPh>
    <rPh sb="96" eb="98">
      <t>メンキョ</t>
    </rPh>
    <rPh sb="98" eb="100">
      <t>ヘンノウ</t>
    </rPh>
    <rPh sb="100" eb="101">
      <t>シャ</t>
    </rPh>
    <rPh sb="102" eb="105">
      <t>ヒカゼイ</t>
    </rPh>
    <rPh sb="115" eb="116">
      <t>モノ</t>
    </rPh>
    <rPh sb="151" eb="153">
      <t>コウフ</t>
    </rPh>
    <phoneticPr fontId="3"/>
  </si>
  <si>
    <t>https://www.town.hayashima.lg.jp/soshiki/machizukuri_kikaku/gyomu/doro_kotsu/kokyo_kotsu/1970.html</t>
    <phoneticPr fontId="1"/>
  </si>
  <si>
    <t>里庄町</t>
    <rPh sb="0" eb="3">
      <t>サトショウチョウ</t>
    </rPh>
    <phoneticPr fontId="5"/>
  </si>
  <si>
    <t>高齢者タクシー料金助成事業</t>
    <rPh sb="0" eb="3">
      <t>コウレイシャ</t>
    </rPh>
    <rPh sb="7" eb="9">
      <t>リョウキン</t>
    </rPh>
    <rPh sb="9" eb="11">
      <t>ジョセイ</t>
    </rPh>
    <rPh sb="11" eb="13">
      <t>ジギョウ</t>
    </rPh>
    <phoneticPr fontId="5"/>
  </si>
  <si>
    <t>在宅で生活している高齢者に対して、タクシー料金の一部を助成し、経済的負担を軽減することにより、外出機会の促進及び閉じこもりの予防を図る。
原則75歳以上の高齢者を対象に、タクシーを利用したときに使用できる500円分の助成券を年間上限60枚交付する。
※同一敷地内に居住する親族その他に要件を満たす対象者が複数いる場合には、上限72枚交付する。</t>
    <rPh sb="0" eb="2">
      <t>ザイタク</t>
    </rPh>
    <rPh sb="3" eb="5">
      <t>セイカツ</t>
    </rPh>
    <rPh sb="9" eb="12">
      <t>コウレイシャ</t>
    </rPh>
    <rPh sb="13" eb="14">
      <t>タイ</t>
    </rPh>
    <rPh sb="21" eb="23">
      <t>リョウキン</t>
    </rPh>
    <rPh sb="24" eb="26">
      <t>イチブ</t>
    </rPh>
    <rPh sb="27" eb="29">
      <t>ジョセイ</t>
    </rPh>
    <rPh sb="31" eb="34">
      <t>ケイザイテキ</t>
    </rPh>
    <rPh sb="34" eb="36">
      <t>フタン</t>
    </rPh>
    <rPh sb="37" eb="39">
      <t>ケイゲン</t>
    </rPh>
    <rPh sb="47" eb="49">
      <t>ガイシュツ</t>
    </rPh>
    <rPh sb="49" eb="51">
      <t>キカイ</t>
    </rPh>
    <rPh sb="52" eb="54">
      <t>ソクシン</t>
    </rPh>
    <rPh sb="54" eb="55">
      <t>オヨ</t>
    </rPh>
    <rPh sb="56" eb="57">
      <t>ト</t>
    </rPh>
    <rPh sb="62" eb="64">
      <t>ヨボウ</t>
    </rPh>
    <rPh sb="65" eb="66">
      <t>ハカ</t>
    </rPh>
    <rPh sb="69" eb="71">
      <t>ゲンソク</t>
    </rPh>
    <rPh sb="73" eb="74">
      <t>サイ</t>
    </rPh>
    <rPh sb="74" eb="76">
      <t>イジョウ</t>
    </rPh>
    <rPh sb="77" eb="80">
      <t>コウレイシャ</t>
    </rPh>
    <rPh sb="81" eb="83">
      <t>タイショウ</t>
    </rPh>
    <rPh sb="90" eb="92">
      <t>リヨウ</t>
    </rPh>
    <rPh sb="97" eb="99">
      <t>シヨウ</t>
    </rPh>
    <rPh sb="105" eb="106">
      <t>エン</t>
    </rPh>
    <rPh sb="106" eb="107">
      <t>ブン</t>
    </rPh>
    <rPh sb="108" eb="110">
      <t>ジョセイ</t>
    </rPh>
    <rPh sb="110" eb="111">
      <t>ケン</t>
    </rPh>
    <rPh sb="112" eb="114">
      <t>ネンカン</t>
    </rPh>
    <rPh sb="114" eb="116">
      <t>ジョウゲン</t>
    </rPh>
    <rPh sb="118" eb="119">
      <t>マイ</t>
    </rPh>
    <rPh sb="119" eb="121">
      <t>コウフ</t>
    </rPh>
    <rPh sb="126" eb="128">
      <t>ドウイツ</t>
    </rPh>
    <rPh sb="128" eb="130">
      <t>シキチ</t>
    </rPh>
    <rPh sb="130" eb="131">
      <t>ナイ</t>
    </rPh>
    <rPh sb="132" eb="134">
      <t>キョジュウ</t>
    </rPh>
    <rPh sb="136" eb="138">
      <t>シンゾク</t>
    </rPh>
    <rPh sb="140" eb="141">
      <t>タ</t>
    </rPh>
    <rPh sb="142" eb="144">
      <t>ヨウケン</t>
    </rPh>
    <rPh sb="145" eb="146">
      <t>ミ</t>
    </rPh>
    <rPh sb="148" eb="151">
      <t>タイショウシャ</t>
    </rPh>
    <rPh sb="152" eb="154">
      <t>フクスウ</t>
    </rPh>
    <rPh sb="156" eb="158">
      <t>バアイ</t>
    </rPh>
    <rPh sb="161" eb="163">
      <t>ジョウゲン</t>
    </rPh>
    <rPh sb="165" eb="166">
      <t>マイ</t>
    </rPh>
    <rPh sb="166" eb="168">
      <t>コウフ</t>
    </rPh>
    <phoneticPr fontId="5"/>
  </si>
  <si>
    <t>http://www.town.satosho.okayama.jp/soshiki/3/1184.html</t>
    <phoneticPr fontId="1"/>
  </si>
  <si>
    <t>企画商工課
0865-64-3114</t>
    <rPh sb="0" eb="2">
      <t>キカク</t>
    </rPh>
    <rPh sb="2" eb="5">
      <t>ショウコウカ</t>
    </rPh>
    <phoneticPr fontId="5"/>
  </si>
  <si>
    <t>子育て世帯応援タクシー料金助成事業</t>
    <rPh sb="0" eb="2">
      <t>コソダ</t>
    </rPh>
    <rPh sb="3" eb="5">
      <t>セタイ</t>
    </rPh>
    <rPh sb="5" eb="7">
      <t>オウエン</t>
    </rPh>
    <rPh sb="11" eb="13">
      <t>リョウキン</t>
    </rPh>
    <rPh sb="13" eb="15">
      <t>ジョセイ</t>
    </rPh>
    <rPh sb="15" eb="17">
      <t>ジギョウ</t>
    </rPh>
    <phoneticPr fontId="5"/>
  </si>
  <si>
    <t>妊婦及び乳幼児（満４歳未満）の保護者に対して、タクシー料金の一部を助成し、検診、通院及び買い物等に係る身体的及び経済的負担を軽減する。
要件を満たした者に、タクシーを利用したときに使用できる500円分の助成券を年間上限60枚交付する。</t>
    <rPh sb="0" eb="2">
      <t>ニンプ</t>
    </rPh>
    <rPh sb="2" eb="3">
      <t>オヨ</t>
    </rPh>
    <rPh sb="4" eb="7">
      <t>ニュウヨウジ</t>
    </rPh>
    <rPh sb="8" eb="9">
      <t>マン</t>
    </rPh>
    <rPh sb="10" eb="11">
      <t>サイ</t>
    </rPh>
    <rPh sb="11" eb="13">
      <t>ミマン</t>
    </rPh>
    <rPh sb="15" eb="18">
      <t>ホゴシャ</t>
    </rPh>
    <rPh sb="19" eb="20">
      <t>タイ</t>
    </rPh>
    <rPh sb="27" eb="29">
      <t>リョウキン</t>
    </rPh>
    <rPh sb="30" eb="32">
      <t>イチブ</t>
    </rPh>
    <rPh sb="33" eb="35">
      <t>ジョセイ</t>
    </rPh>
    <rPh sb="37" eb="39">
      <t>ケンシン</t>
    </rPh>
    <rPh sb="40" eb="42">
      <t>ツウイン</t>
    </rPh>
    <rPh sb="42" eb="43">
      <t>オヨ</t>
    </rPh>
    <rPh sb="44" eb="45">
      <t>カ</t>
    </rPh>
    <rPh sb="46" eb="47">
      <t>モノ</t>
    </rPh>
    <rPh sb="47" eb="48">
      <t>トウ</t>
    </rPh>
    <rPh sb="49" eb="50">
      <t>カカ</t>
    </rPh>
    <rPh sb="51" eb="53">
      <t>シンタイ</t>
    </rPh>
    <rPh sb="53" eb="54">
      <t>テキ</t>
    </rPh>
    <rPh sb="54" eb="55">
      <t>オヨ</t>
    </rPh>
    <rPh sb="56" eb="59">
      <t>ケイザイテキ</t>
    </rPh>
    <rPh sb="59" eb="61">
      <t>フタン</t>
    </rPh>
    <rPh sb="62" eb="64">
      <t>ケイゲン</t>
    </rPh>
    <rPh sb="68" eb="70">
      <t>ヨウケン</t>
    </rPh>
    <rPh sb="71" eb="72">
      <t>ミ</t>
    </rPh>
    <rPh sb="75" eb="76">
      <t>モノ</t>
    </rPh>
    <rPh sb="83" eb="85">
      <t>リヨウ</t>
    </rPh>
    <rPh sb="90" eb="92">
      <t>シヨウ</t>
    </rPh>
    <rPh sb="98" eb="99">
      <t>エン</t>
    </rPh>
    <rPh sb="99" eb="100">
      <t>ブン</t>
    </rPh>
    <rPh sb="101" eb="103">
      <t>ジョセイ</t>
    </rPh>
    <rPh sb="103" eb="104">
      <t>ケン</t>
    </rPh>
    <rPh sb="105" eb="107">
      <t>ネンカン</t>
    </rPh>
    <rPh sb="107" eb="109">
      <t>ジョウゲン</t>
    </rPh>
    <rPh sb="111" eb="112">
      <t>マイ</t>
    </rPh>
    <rPh sb="112" eb="114">
      <t>コウフ</t>
    </rPh>
    <phoneticPr fontId="5"/>
  </si>
  <si>
    <t>http://www.town.satosho.okayama.jp/soshiki/3/10205.html</t>
    <phoneticPr fontId="1"/>
  </si>
  <si>
    <t>岡山県</t>
    <rPh sb="0" eb="3">
      <t>オカヤマケン</t>
    </rPh>
    <phoneticPr fontId="3"/>
  </si>
  <si>
    <t>矢掛町</t>
    <rPh sb="0" eb="3">
      <t>ヤカゲチョウ</t>
    </rPh>
    <phoneticPr fontId="3"/>
  </si>
  <si>
    <t>矢掛町障害者等福祉タクシー助成事業</t>
    <rPh sb="0" eb="2">
      <t>ヤカゲ</t>
    </rPh>
    <rPh sb="2" eb="3">
      <t>チョウ</t>
    </rPh>
    <rPh sb="3" eb="5">
      <t>ショウガイ</t>
    </rPh>
    <rPh sb="5" eb="6">
      <t>シャ</t>
    </rPh>
    <rPh sb="6" eb="7">
      <t>トウ</t>
    </rPh>
    <rPh sb="7" eb="9">
      <t>フクシ</t>
    </rPh>
    <rPh sb="13" eb="15">
      <t>ジョセイ</t>
    </rPh>
    <rPh sb="15" eb="17">
      <t>ジギョウ</t>
    </rPh>
    <phoneticPr fontId="3"/>
  </si>
  <si>
    <t>１枚あたり６００円の助成券を次のとおり交付している。
身体障害者手帳１・２級，療育手帳（Ａ判定），精神障害者保健福祉手帳１級を所持している者に対して，１か月当たり４枚を交付。６５歳以上のみ世帯に属する高齢者等自立支援判定会議で認定された者及び７５歳以上で運転免許証を所持していない者に対して，住民税非課税の場合１か月当たり４枚を交付。住民税課税の場合１か月当たり２枚を交付。</t>
    <rPh sb="1" eb="2">
      <t>マイ</t>
    </rPh>
    <rPh sb="8" eb="9">
      <t>エン</t>
    </rPh>
    <rPh sb="10" eb="12">
      <t>ジョセイ</t>
    </rPh>
    <rPh sb="12" eb="13">
      <t>ケン</t>
    </rPh>
    <rPh sb="14" eb="15">
      <t>ツギ</t>
    </rPh>
    <rPh sb="19" eb="21">
      <t>コウフ</t>
    </rPh>
    <rPh sb="27" eb="34">
      <t>シンタイショウガイシャテチョウ</t>
    </rPh>
    <rPh sb="37" eb="38">
      <t>キュウ</t>
    </rPh>
    <rPh sb="39" eb="43">
      <t>リョウイクテチョウ</t>
    </rPh>
    <rPh sb="45" eb="47">
      <t>ハンテイ</t>
    </rPh>
    <rPh sb="49" eb="51">
      <t>セイシン</t>
    </rPh>
    <rPh sb="54" eb="56">
      <t>ホケン</t>
    </rPh>
    <rPh sb="56" eb="58">
      <t>フクシ</t>
    </rPh>
    <rPh sb="58" eb="60">
      <t>テチョウ</t>
    </rPh>
    <rPh sb="61" eb="62">
      <t>キュウ</t>
    </rPh>
    <rPh sb="63" eb="65">
      <t>ショジ</t>
    </rPh>
    <rPh sb="69" eb="70">
      <t>モノ</t>
    </rPh>
    <rPh sb="71" eb="72">
      <t>タイ</t>
    </rPh>
    <rPh sb="77" eb="78">
      <t>ゲツ</t>
    </rPh>
    <rPh sb="78" eb="79">
      <t>ア</t>
    </rPh>
    <rPh sb="82" eb="83">
      <t>マイ</t>
    </rPh>
    <rPh sb="84" eb="86">
      <t>コウフ</t>
    </rPh>
    <rPh sb="89" eb="90">
      <t>サイ</t>
    </rPh>
    <rPh sb="90" eb="92">
      <t>イジョウ</t>
    </rPh>
    <rPh sb="94" eb="96">
      <t>セタイ</t>
    </rPh>
    <rPh sb="97" eb="98">
      <t>ゾク</t>
    </rPh>
    <rPh sb="100" eb="103">
      <t>コウレイシャ</t>
    </rPh>
    <rPh sb="103" eb="104">
      <t>ナド</t>
    </rPh>
    <rPh sb="104" eb="106">
      <t>ジリツ</t>
    </rPh>
    <rPh sb="106" eb="108">
      <t>シエン</t>
    </rPh>
    <rPh sb="108" eb="110">
      <t>ハンテイ</t>
    </rPh>
    <rPh sb="110" eb="112">
      <t>カイギ</t>
    </rPh>
    <rPh sb="113" eb="115">
      <t>ニンテイ</t>
    </rPh>
    <rPh sb="118" eb="119">
      <t>モノ</t>
    </rPh>
    <rPh sb="119" eb="120">
      <t>オヨ</t>
    </rPh>
    <rPh sb="123" eb="124">
      <t>サイ</t>
    </rPh>
    <rPh sb="124" eb="126">
      <t>イジョウ</t>
    </rPh>
    <rPh sb="127" eb="132">
      <t>ウンテンメンキョショウ</t>
    </rPh>
    <rPh sb="133" eb="135">
      <t>ショジ</t>
    </rPh>
    <rPh sb="140" eb="141">
      <t>モノ</t>
    </rPh>
    <rPh sb="142" eb="143">
      <t>タイ</t>
    </rPh>
    <rPh sb="146" eb="152">
      <t>ジュウミンゼイヒカゼイ</t>
    </rPh>
    <rPh sb="153" eb="155">
      <t>バアイ</t>
    </rPh>
    <rPh sb="157" eb="158">
      <t>ゲツ</t>
    </rPh>
    <rPh sb="158" eb="159">
      <t>ア</t>
    </rPh>
    <rPh sb="162" eb="163">
      <t>マイ</t>
    </rPh>
    <rPh sb="164" eb="166">
      <t>コウフ</t>
    </rPh>
    <rPh sb="167" eb="170">
      <t>ジュウミンゼイ</t>
    </rPh>
    <rPh sb="170" eb="172">
      <t>カゼイ</t>
    </rPh>
    <rPh sb="173" eb="175">
      <t>バアイ</t>
    </rPh>
    <rPh sb="177" eb="178">
      <t>ゲツ</t>
    </rPh>
    <rPh sb="178" eb="179">
      <t>ア</t>
    </rPh>
    <rPh sb="182" eb="183">
      <t>マイ</t>
    </rPh>
    <rPh sb="184" eb="186">
      <t>コウフ</t>
    </rPh>
    <phoneticPr fontId="3"/>
  </si>
  <si>
    <t>福祉介護課                               　　　　　　　0866-82-1026</t>
    <rPh sb="0" eb="2">
      <t>フクシ</t>
    </rPh>
    <rPh sb="2" eb="4">
      <t>カイゴ</t>
    </rPh>
    <rPh sb="4" eb="5">
      <t>カ</t>
    </rPh>
    <phoneticPr fontId="3"/>
  </si>
  <si>
    <t>地域福祉バス事業</t>
    <rPh sb="0" eb="2">
      <t>チイキ</t>
    </rPh>
    <rPh sb="2" eb="4">
      <t>フクシ</t>
    </rPh>
    <rPh sb="6" eb="8">
      <t>ジギョウ</t>
    </rPh>
    <phoneticPr fontId="3"/>
  </si>
  <si>
    <t>毎週月～金曜日，高齢者の移動手段として，バス３台（10月からは２台）を運行することにより，通院や買い物の利便性を図っている。</t>
    <rPh sb="0" eb="2">
      <t>マイシュウ</t>
    </rPh>
    <rPh sb="2" eb="3">
      <t>ゲツ</t>
    </rPh>
    <rPh sb="4" eb="5">
      <t>キン</t>
    </rPh>
    <rPh sb="5" eb="7">
      <t>ヨウビ</t>
    </rPh>
    <rPh sb="8" eb="11">
      <t>コウレイシャ</t>
    </rPh>
    <rPh sb="12" eb="14">
      <t>イドウ</t>
    </rPh>
    <rPh sb="14" eb="16">
      <t>シュダン</t>
    </rPh>
    <rPh sb="23" eb="24">
      <t>ダイ</t>
    </rPh>
    <rPh sb="27" eb="28">
      <t>ツキ</t>
    </rPh>
    <rPh sb="32" eb="33">
      <t>ダイ</t>
    </rPh>
    <rPh sb="35" eb="37">
      <t>ウンコウ</t>
    </rPh>
    <rPh sb="45" eb="47">
      <t>ツウイン</t>
    </rPh>
    <rPh sb="48" eb="49">
      <t>カ</t>
    </rPh>
    <rPh sb="50" eb="51">
      <t>モノ</t>
    </rPh>
    <rPh sb="52" eb="55">
      <t>リベンセイ</t>
    </rPh>
    <rPh sb="56" eb="57">
      <t>ハカ</t>
    </rPh>
    <phoneticPr fontId="3"/>
  </si>
  <si>
    <t>福祉介護課　                             　　　　　　0866-82-1026</t>
    <rPh sb="0" eb="2">
      <t>フクシ</t>
    </rPh>
    <rPh sb="2" eb="4">
      <t>カイゴ</t>
    </rPh>
    <rPh sb="4" eb="5">
      <t>カ</t>
    </rPh>
    <phoneticPr fontId="3"/>
  </si>
  <si>
    <t>矢掛町高齢者等配食サービス事業</t>
    <rPh sb="0" eb="2">
      <t>ヤカゲ</t>
    </rPh>
    <rPh sb="2" eb="3">
      <t>チョウ</t>
    </rPh>
    <rPh sb="3" eb="6">
      <t>コウレイシャ</t>
    </rPh>
    <rPh sb="6" eb="7">
      <t>トウ</t>
    </rPh>
    <rPh sb="7" eb="9">
      <t>ハイショク</t>
    </rPh>
    <rPh sb="13" eb="15">
      <t>ジギョウ</t>
    </rPh>
    <phoneticPr fontId="3"/>
  </si>
  <si>
    <t>食事の調理が困難な６５歳以上の高齢者のみの非課税世帯又は障害者のみの非課税世帯に属する者を対象に，契約を結んでいる業者の宅配弁当を１食２２０円を週４食まで助成。</t>
    <rPh sb="0" eb="2">
      <t>ショクジ</t>
    </rPh>
    <rPh sb="3" eb="5">
      <t>チョウリ</t>
    </rPh>
    <rPh sb="6" eb="8">
      <t>コンナン</t>
    </rPh>
    <rPh sb="11" eb="14">
      <t>サイイジョウ</t>
    </rPh>
    <rPh sb="15" eb="18">
      <t>コウレイシャ</t>
    </rPh>
    <rPh sb="21" eb="24">
      <t>ヒカゼイ</t>
    </rPh>
    <rPh sb="24" eb="26">
      <t>セタイ</t>
    </rPh>
    <rPh sb="26" eb="27">
      <t>マタ</t>
    </rPh>
    <rPh sb="28" eb="31">
      <t>ショウガイシャ</t>
    </rPh>
    <rPh sb="34" eb="37">
      <t>ヒカゼイ</t>
    </rPh>
    <rPh sb="37" eb="39">
      <t>セタイ</t>
    </rPh>
    <rPh sb="40" eb="41">
      <t>ゾク</t>
    </rPh>
    <rPh sb="43" eb="44">
      <t>モノ</t>
    </rPh>
    <rPh sb="45" eb="47">
      <t>タイショウ</t>
    </rPh>
    <rPh sb="49" eb="51">
      <t>ケイヤク</t>
    </rPh>
    <rPh sb="52" eb="53">
      <t>ムス</t>
    </rPh>
    <rPh sb="57" eb="59">
      <t>ギョウシャ</t>
    </rPh>
    <rPh sb="60" eb="62">
      <t>タクハイ</t>
    </rPh>
    <rPh sb="62" eb="64">
      <t>ベントウ</t>
    </rPh>
    <rPh sb="66" eb="67">
      <t>ショク</t>
    </rPh>
    <rPh sb="70" eb="71">
      <t>エン</t>
    </rPh>
    <rPh sb="72" eb="73">
      <t>シュウ</t>
    </rPh>
    <rPh sb="74" eb="75">
      <t>ショク</t>
    </rPh>
    <rPh sb="77" eb="79">
      <t>ジョセイ</t>
    </rPh>
    <phoneticPr fontId="3"/>
  </si>
  <si>
    <t>福祉介護課　　　　                         　　　0866-82-1026</t>
    <rPh sb="0" eb="2">
      <t>フクシ</t>
    </rPh>
    <rPh sb="2" eb="4">
      <t>カイゴ</t>
    </rPh>
    <rPh sb="4" eb="5">
      <t>カ</t>
    </rPh>
    <phoneticPr fontId="3"/>
  </si>
  <si>
    <t>鏡野町</t>
    <rPh sb="0" eb="3">
      <t>カガミノチョウ</t>
    </rPh>
    <phoneticPr fontId="1"/>
  </si>
  <si>
    <t>高齢者等タクシー料金助成事業</t>
    <phoneticPr fontId="1"/>
  </si>
  <si>
    <t>高齢者等の交通弱者が、指定事業者の提供するタクシーを利用する場合に、その利用料金の一部を助成し、日常生活の利便性の向上と経済的負担の軽減を図るとともに、社会参加を促進する。</t>
    <phoneticPr fontId="1"/>
  </si>
  <si>
    <t>https://www.town.kagamino.lg.jp/soshiki/25/1452.html</t>
    <phoneticPr fontId="1"/>
  </si>
  <si>
    <t>総合福祉課
0868-54-2986</t>
    <rPh sb="0" eb="5">
      <t>ソウゴウフクシカ</t>
    </rPh>
    <phoneticPr fontId="3"/>
  </si>
  <si>
    <t>勝央町</t>
    <rPh sb="0" eb="3">
      <t>ショウオウチョウ</t>
    </rPh>
    <phoneticPr fontId="1"/>
  </si>
  <si>
    <t>北部地域集落維持業務委託</t>
    <phoneticPr fontId="1"/>
  </si>
  <si>
    <t>本町北部地域において、地域住民が立ち上げた一般社団法人に、買い物困難者のための移動販売、集落点検及び高齢者の見守り業務を委託している。</t>
    <phoneticPr fontId="1"/>
  </si>
  <si>
    <t>地域運営組織</t>
    <rPh sb="0" eb="6">
      <t>チイキウンエイソシキ</t>
    </rPh>
    <phoneticPr fontId="1"/>
  </si>
  <si>
    <t>総務部元気なまち推進室
0868-38-3111</t>
    <phoneticPr fontId="1"/>
  </si>
  <si>
    <t>奈義町</t>
    <rPh sb="0" eb="3">
      <t>ナギチョウ</t>
    </rPh>
    <phoneticPr fontId="1"/>
  </si>
  <si>
    <t>デマンド型集合バス運行業務</t>
    <rPh sb="4" eb="5">
      <t>ガタ</t>
    </rPh>
    <rPh sb="5" eb="7">
      <t>シュウゴウ</t>
    </rPh>
    <rPh sb="9" eb="11">
      <t>ウンコウ</t>
    </rPh>
    <rPh sb="11" eb="13">
      <t>ギョウム</t>
    </rPh>
    <phoneticPr fontId="1"/>
  </si>
  <si>
    <t>買物弱者の支援と位置付けた事業ではないが、デマンド型の乗り合いバスを運行し、町民等に必要な交通手段を確保する。</t>
    <phoneticPr fontId="1"/>
  </si>
  <si>
    <t>https://www.town.nagi.okayama.jp/gyousei/kurashi/sumai/seikatsukankyou/satomarubus_unkouhyou.html</t>
    <phoneticPr fontId="1"/>
  </si>
  <si>
    <t>総務課
0868-36-4111</t>
    <phoneticPr fontId="1"/>
  </si>
  <si>
    <t>西粟倉村</t>
    <rPh sb="0" eb="4">
      <t>ニシアワクラソン</t>
    </rPh>
    <phoneticPr fontId="1"/>
  </si>
  <si>
    <t>西粟倉村タクシー利用補助事業</t>
    <rPh sb="0" eb="1">
      <t>ニシ</t>
    </rPh>
    <rPh sb="1" eb="2">
      <t>アワ</t>
    </rPh>
    <rPh sb="2" eb="3">
      <t>クラ</t>
    </rPh>
    <rPh sb="3" eb="4">
      <t>ムラ</t>
    </rPh>
    <rPh sb="8" eb="10">
      <t>リヨウ</t>
    </rPh>
    <rPh sb="10" eb="12">
      <t>ホジョ</t>
    </rPh>
    <rPh sb="12" eb="14">
      <t>ジギョウ</t>
    </rPh>
    <phoneticPr fontId="3"/>
  </si>
  <si>
    <t>高齢者等の交通弱者が、指定事業者の提供するタクシーを利用する場合に、その利用料金の一部を助成するもの。</t>
    <rPh sb="0" eb="3">
      <t>コウレイシャ</t>
    </rPh>
    <rPh sb="3" eb="4">
      <t>トウ</t>
    </rPh>
    <rPh sb="5" eb="7">
      <t>コウツウ</t>
    </rPh>
    <rPh sb="7" eb="9">
      <t>ジャクシャ</t>
    </rPh>
    <rPh sb="11" eb="13">
      <t>シテイ</t>
    </rPh>
    <rPh sb="13" eb="16">
      <t>ジギョウシャ</t>
    </rPh>
    <rPh sb="17" eb="19">
      <t>テイキョウ</t>
    </rPh>
    <rPh sb="26" eb="28">
      <t>リヨウ</t>
    </rPh>
    <rPh sb="30" eb="32">
      <t>バアイ</t>
    </rPh>
    <rPh sb="36" eb="38">
      <t>リヨウ</t>
    </rPh>
    <rPh sb="38" eb="40">
      <t>リョウキン</t>
    </rPh>
    <rPh sb="41" eb="43">
      <t>イチブ</t>
    </rPh>
    <rPh sb="44" eb="46">
      <t>ジョセイ</t>
    </rPh>
    <phoneticPr fontId="3"/>
  </si>
  <si>
    <t>総務企画課
（0868-79-2111）</t>
    <rPh sb="0" eb="2">
      <t>ソウム</t>
    </rPh>
    <rPh sb="2" eb="5">
      <t>キカクカ</t>
    </rPh>
    <phoneticPr fontId="3"/>
  </si>
  <si>
    <t>西粟倉村福祉バス運行事業</t>
    <rPh sb="0" eb="4">
      <t>ニシアワクラソン</t>
    </rPh>
    <rPh sb="4" eb="6">
      <t>フクシ</t>
    </rPh>
    <rPh sb="8" eb="10">
      <t>ウンコウ</t>
    </rPh>
    <rPh sb="10" eb="12">
      <t>ジギョウ</t>
    </rPh>
    <phoneticPr fontId="3"/>
  </si>
  <si>
    <t>村内に居住し、高齢者、障がい者、子ども、妊婦等で一般交通機関の利用困難な者を対象した福祉バスを運行する事業に係る経費を支援する。</t>
    <rPh sb="0" eb="2">
      <t>ソンナイ</t>
    </rPh>
    <rPh sb="3" eb="5">
      <t>キョジュウ</t>
    </rPh>
    <rPh sb="7" eb="10">
      <t>コウレイシャ</t>
    </rPh>
    <rPh sb="11" eb="12">
      <t>ショウ</t>
    </rPh>
    <rPh sb="14" eb="15">
      <t>シャ</t>
    </rPh>
    <rPh sb="16" eb="17">
      <t>コ</t>
    </rPh>
    <rPh sb="20" eb="22">
      <t>ニンプ</t>
    </rPh>
    <rPh sb="22" eb="23">
      <t>ナド</t>
    </rPh>
    <rPh sb="24" eb="26">
      <t>イッパン</t>
    </rPh>
    <rPh sb="26" eb="28">
      <t>コウツウ</t>
    </rPh>
    <rPh sb="28" eb="30">
      <t>キカン</t>
    </rPh>
    <rPh sb="31" eb="33">
      <t>リヨウ</t>
    </rPh>
    <rPh sb="33" eb="35">
      <t>コンナン</t>
    </rPh>
    <rPh sb="36" eb="37">
      <t>モノ</t>
    </rPh>
    <rPh sb="38" eb="40">
      <t>タイショウ</t>
    </rPh>
    <rPh sb="42" eb="44">
      <t>フクシ</t>
    </rPh>
    <rPh sb="47" eb="49">
      <t>ウンコウ</t>
    </rPh>
    <rPh sb="51" eb="53">
      <t>ジギョウ</t>
    </rPh>
    <rPh sb="54" eb="55">
      <t>カカワ</t>
    </rPh>
    <rPh sb="56" eb="58">
      <t>ケイヒ</t>
    </rPh>
    <rPh sb="59" eb="61">
      <t>シエン</t>
    </rPh>
    <phoneticPr fontId="3"/>
  </si>
  <si>
    <t>社会福祉協議会,_x000D_
,</t>
    <phoneticPr fontId="3"/>
  </si>
  <si>
    <t>保健福祉課
（0868-79-2233）</t>
    <rPh sb="0" eb="2">
      <t>ホケン</t>
    </rPh>
    <rPh sb="2" eb="5">
      <t>フクシカ</t>
    </rPh>
    <phoneticPr fontId="3"/>
  </si>
  <si>
    <t>久米南町</t>
    <rPh sb="0" eb="4">
      <t>クメナンチョウ</t>
    </rPh>
    <phoneticPr fontId="1"/>
  </si>
  <si>
    <t>久米郡商工会運営補助金（買い物支援事業）</t>
    <rPh sb="0" eb="3">
      <t>クメグン</t>
    </rPh>
    <rPh sb="3" eb="6">
      <t>ショウコウカイ</t>
    </rPh>
    <rPh sb="6" eb="8">
      <t>ウンエイ</t>
    </rPh>
    <rPh sb="8" eb="11">
      <t>ホジョキン</t>
    </rPh>
    <rPh sb="12" eb="13">
      <t>カ</t>
    </rPh>
    <rPh sb="14" eb="15">
      <t>モノ</t>
    </rPh>
    <rPh sb="15" eb="17">
      <t>シエン</t>
    </rPh>
    <rPh sb="17" eb="19">
      <t>ジギョウ</t>
    </rPh>
    <phoneticPr fontId="1"/>
  </si>
  <si>
    <t>商工会が行っている「移動販売」について、補助金による支援を行っている。</t>
    <phoneticPr fontId="1"/>
  </si>
  <si>
    <t>産業振興課086-728-4412</t>
    <phoneticPr fontId="1"/>
  </si>
  <si>
    <t>美咲町</t>
    <rPh sb="0" eb="3">
      <t>ミサキチョウ</t>
    </rPh>
    <phoneticPr fontId="1"/>
  </si>
  <si>
    <t>買い物支援サービス事業</t>
    <phoneticPr fontId="1"/>
  </si>
  <si>
    <t>地域の交流活動の場を利用した移動販売事業・商業活性化事業を委託により実施
１回の実施につき、５，０００円
１地区につき１ヶ月最大５回</t>
    <rPh sb="0" eb="2">
      <t>チイキ</t>
    </rPh>
    <rPh sb="3" eb="5">
      <t>コウリュウ</t>
    </rPh>
    <rPh sb="5" eb="7">
      <t>カツドウ</t>
    </rPh>
    <rPh sb="8" eb="9">
      <t>バ</t>
    </rPh>
    <rPh sb="10" eb="12">
      <t>リヨウ</t>
    </rPh>
    <rPh sb="14" eb="16">
      <t>イドウ</t>
    </rPh>
    <rPh sb="16" eb="18">
      <t>ハンバイ</t>
    </rPh>
    <rPh sb="18" eb="20">
      <t>ジギョウ</t>
    </rPh>
    <rPh sb="21" eb="28">
      <t>ショウギョウカッセイカジギョウ</t>
    </rPh>
    <rPh sb="29" eb="31">
      <t>イタク</t>
    </rPh>
    <rPh sb="34" eb="36">
      <t>ジッシ</t>
    </rPh>
    <rPh sb="38" eb="39">
      <t>カイ</t>
    </rPh>
    <rPh sb="40" eb="42">
      <t>ジッシ</t>
    </rPh>
    <rPh sb="51" eb="52">
      <t>エン</t>
    </rPh>
    <rPh sb="54" eb="56">
      <t>チク</t>
    </rPh>
    <rPh sb="61" eb="62">
      <t>ゲツ</t>
    </rPh>
    <rPh sb="62" eb="64">
      <t>サイダイ</t>
    </rPh>
    <rPh sb="65" eb="66">
      <t>カイ</t>
    </rPh>
    <phoneticPr fontId="1"/>
  </si>
  <si>
    <t>商工会・商工会議所,_x000D_</t>
    <phoneticPr fontId="1"/>
  </si>
  <si>
    <t>産業観光課
0868-66-1118</t>
    <rPh sb="0" eb="2">
      <t>サンギョウ</t>
    </rPh>
    <rPh sb="2" eb="5">
      <t>カンコウカ</t>
    </rPh>
    <phoneticPr fontId="1"/>
  </si>
  <si>
    <t>黄福タクシー事業</t>
  </si>
  <si>
    <t>美咲町内に居住する高齢者等の交通弱者が、タクシーを利用する場合に、その利用料金の一部を助成。
対象：65歳以上の者、指定の手帳の交付を受けている者等。
町内の移動であれば利用者の負担は最大1,000円、町外の移動であれば10,000円までは半額。</t>
  </si>
  <si>
    <t>https://www.town.misaki.okayama.jp/soshiki/jouhou/2057.html</t>
    <phoneticPr fontId="1"/>
  </si>
  <si>
    <t>くらし安全課
0868-66-1112</t>
    <phoneticPr fontId="1"/>
  </si>
  <si>
    <t>吉備中央町</t>
    <rPh sb="0" eb="5">
      <t>キビチュウオウチョウ</t>
    </rPh>
    <phoneticPr fontId="1"/>
  </si>
  <si>
    <t>バーチャル商店街</t>
    <rPh sb="5" eb="8">
      <t>ショウテンガイ</t>
    </rPh>
    <phoneticPr fontId="1"/>
  </si>
  <si>
    <t>自治体において構築したオンラインショッピングサイト又は電話により商品を購入でき、自宅まで届けるサービスを展開。</t>
    <rPh sb="0" eb="3">
      <t>ジチタイ</t>
    </rPh>
    <rPh sb="7" eb="9">
      <t>コウチク</t>
    </rPh>
    <rPh sb="25" eb="26">
      <t>マタ</t>
    </rPh>
    <rPh sb="27" eb="29">
      <t>デンワ</t>
    </rPh>
    <rPh sb="32" eb="34">
      <t>ショウヒン</t>
    </rPh>
    <rPh sb="35" eb="37">
      <t>コウニュウ</t>
    </rPh>
    <rPh sb="40" eb="42">
      <t>ジタク</t>
    </rPh>
    <rPh sb="44" eb="45">
      <t>トド</t>
    </rPh>
    <rPh sb="52" eb="54">
      <t>テンカイ</t>
    </rPh>
    <phoneticPr fontId="1"/>
  </si>
  <si>
    <t>有限責任事業組合</t>
    <rPh sb="0" eb="8">
      <t>ユウゲンセキニンジギョウクミアイ</t>
    </rPh>
    <phoneticPr fontId="1"/>
  </si>
  <si>
    <t>https://www.town.kibichuo.lg.jp/site/degital-denen/11954.html</t>
    <phoneticPr fontId="1"/>
  </si>
  <si>
    <t>企画課、0866-54-1314</t>
    <rPh sb="0" eb="3">
      <t>キカクカ</t>
    </rPh>
    <phoneticPr fontId="1"/>
  </si>
  <si>
    <t>公共交通施策</t>
    <rPh sb="0" eb="4">
      <t>コウキョウコウツウ</t>
    </rPh>
    <rPh sb="4" eb="6">
      <t>シサク</t>
    </rPh>
    <phoneticPr fontId="1"/>
  </si>
  <si>
    <t>デマンド型乗合タクシーサービス</t>
    <rPh sb="4" eb="5">
      <t>ガタ</t>
    </rPh>
    <rPh sb="5" eb="7">
      <t>ノリアイ</t>
    </rPh>
    <phoneticPr fontId="1"/>
  </si>
  <si>
    <t>https://www.town.kibichuo.lg.jp/soshiki/2/9467.html</t>
    <phoneticPr fontId="1"/>
  </si>
  <si>
    <t>総務課、0866-54-1313</t>
    <rPh sb="0" eb="3">
      <t>ソウムカ</t>
    </rPh>
    <phoneticPr fontId="1"/>
  </si>
  <si>
    <t>岡山県</t>
  </si>
  <si>
    <t>岡山市</t>
  </si>
  <si>
    <t>新たな生活交通の確保事業</t>
  </si>
  <si>
    <t>デマンド型乗合タクシーの運行</t>
  </si>
  <si>
    <t>買物弱者の支援と位置付けた事業ではないが、公共交通の利用が不便な地域に対する移動手段確保として、地元運営主体が運行するデマンド型乗合タクシーの運行経費に対し補助</t>
  </si>
  <si>
    <t>地元運営組織</t>
    <rPh sb="0" eb="2">
      <t>ジモト</t>
    </rPh>
    <rPh sb="2" eb="4">
      <t>ウンエイ</t>
    </rPh>
    <rPh sb="4" eb="6">
      <t>ソシキ</t>
    </rPh>
    <phoneticPr fontId="3"/>
  </si>
  <si>
    <t>https://www.city.okayama.jp/shisei/0000018683.html</t>
  </si>
  <si>
    <t>交通政策課
086-803-1376</t>
  </si>
  <si>
    <t>生活交通の維持・改善事業</t>
  </si>
  <si>
    <t>公共交通空白地有償運送事業の運行</t>
  </si>
  <si>
    <t>買物弱者の支援と位置付けた事業ではないが、公共交通の利用が不便な地域に対する移動手段確保として、社会福祉法人が運行する公共交通空白地有償運送事業の運行経費に対し補助</t>
  </si>
  <si>
    <t>https://www.city.okayama.jp/shisei/0000006191.html</t>
  </si>
  <si>
    <t>一人暮らし高齢者等給食サービス促進事業等（ひまわり給食サービス・まごころ給食サービス）</t>
    <rPh sb="25" eb="27">
      <t>キュウショク</t>
    </rPh>
    <rPh sb="36" eb="38">
      <t>キュウショク</t>
    </rPh>
    <phoneticPr fontId="2"/>
  </si>
  <si>
    <t>https://www.city.okayama.jp/kurashi/0000018629.html</t>
  </si>
  <si>
    <t>高齢者福祉課
086-803-1230</t>
    <rPh sb="0" eb="3">
      <t>コウレイシャ</t>
    </rPh>
    <rPh sb="3" eb="6">
      <t>フクシカ</t>
    </rPh>
    <phoneticPr fontId="1"/>
  </si>
  <si>
    <t>岡山市</t>
    <rPh sb="0" eb="3">
      <t>オカヤマシ</t>
    </rPh>
    <phoneticPr fontId="1"/>
  </si>
  <si>
    <t>岡山市地域の支え合いによる移動支援活動推進事業（通称：おでかけ応援隊事業）</t>
    <rPh sb="0" eb="3">
      <t>オカヤマシ</t>
    </rPh>
    <rPh sb="3" eb="5">
      <t>チイキ</t>
    </rPh>
    <rPh sb="6" eb="7">
      <t>ササ</t>
    </rPh>
    <rPh sb="8" eb="9">
      <t>ア</t>
    </rPh>
    <rPh sb="13" eb="17">
      <t>イドウシエン</t>
    </rPh>
    <rPh sb="17" eb="19">
      <t>カツドウ</t>
    </rPh>
    <rPh sb="19" eb="23">
      <t>スイシンジギョウ</t>
    </rPh>
    <rPh sb="24" eb="26">
      <t>ツウショウ</t>
    </rPh>
    <rPh sb="31" eb="34">
      <t>オウエンタイ</t>
    </rPh>
    <rPh sb="34" eb="36">
      <t>ジギョウ</t>
    </rPh>
    <phoneticPr fontId="1"/>
  </si>
  <si>
    <t>1,170（岡山市地域の支え合いによる移動支援活動推進事業補助金と岡山市地域の支え合いによる移動支援活動に係るアドバイザー派遣補助金合算金額）</t>
    <rPh sb="6" eb="8">
      <t>オカヤマ</t>
    </rPh>
    <rPh sb="8" eb="9">
      <t>シ</t>
    </rPh>
    <rPh sb="9" eb="11">
      <t>チイキ</t>
    </rPh>
    <rPh sb="12" eb="13">
      <t>ササ</t>
    </rPh>
    <rPh sb="14" eb="15">
      <t>ア</t>
    </rPh>
    <rPh sb="19" eb="23">
      <t>イドウシエン</t>
    </rPh>
    <rPh sb="23" eb="25">
      <t>カツドウ</t>
    </rPh>
    <rPh sb="25" eb="27">
      <t>スイシン</t>
    </rPh>
    <rPh sb="27" eb="29">
      <t>ジギョウ</t>
    </rPh>
    <rPh sb="29" eb="32">
      <t>ホジョキン</t>
    </rPh>
    <rPh sb="33" eb="36">
      <t>オカヤマシ</t>
    </rPh>
    <rPh sb="36" eb="38">
      <t>チイキ</t>
    </rPh>
    <rPh sb="39" eb="40">
      <t>ササ</t>
    </rPh>
    <rPh sb="41" eb="42">
      <t>ア</t>
    </rPh>
    <rPh sb="46" eb="50">
      <t>イドウシエン</t>
    </rPh>
    <rPh sb="50" eb="52">
      <t>カツドウ</t>
    </rPh>
    <rPh sb="53" eb="54">
      <t>カカ</t>
    </rPh>
    <rPh sb="61" eb="63">
      <t>ハケン</t>
    </rPh>
    <rPh sb="63" eb="66">
      <t>ホジョキン</t>
    </rPh>
    <rPh sb="66" eb="68">
      <t>ガッサン</t>
    </rPh>
    <rPh sb="68" eb="70">
      <t>キンガク</t>
    </rPh>
    <phoneticPr fontId="1"/>
  </si>
  <si>
    <t>地域住民等が主体の支え合いによる移動支援活動</t>
    <rPh sb="0" eb="2">
      <t>チイキ</t>
    </rPh>
    <rPh sb="2" eb="5">
      <t>ジュウミントウ</t>
    </rPh>
    <rPh sb="6" eb="8">
      <t>シュタイ</t>
    </rPh>
    <rPh sb="9" eb="10">
      <t>ササ</t>
    </rPh>
    <rPh sb="11" eb="12">
      <t>ア</t>
    </rPh>
    <rPh sb="16" eb="20">
      <t>イドウシエン</t>
    </rPh>
    <rPh sb="20" eb="22">
      <t>カツドウ</t>
    </rPh>
    <phoneticPr fontId="1"/>
  </si>
  <si>
    <t>買い物弱者の支援と位置付けた事業ではないが、外出に課題を抱える高齢者等の日常生活上必要な外出や、社会参加の促進を図るため、支え合いによる移動支援活動を行う団体に経費の一部を補助する。
地域支援事業の介護予防・日常生活支援総合事業として実施。</t>
    <rPh sb="0" eb="1">
      <t>カ</t>
    </rPh>
    <rPh sb="2" eb="5">
      <t>モノジャクシャ</t>
    </rPh>
    <rPh sb="6" eb="8">
      <t>シエン</t>
    </rPh>
    <rPh sb="9" eb="12">
      <t>イチヅ</t>
    </rPh>
    <rPh sb="14" eb="16">
      <t>ジギョウ</t>
    </rPh>
    <rPh sb="22" eb="24">
      <t>ガイシュツ</t>
    </rPh>
    <rPh sb="25" eb="27">
      <t>カダイ</t>
    </rPh>
    <rPh sb="28" eb="29">
      <t>カカ</t>
    </rPh>
    <rPh sb="31" eb="34">
      <t>コウレイシャ</t>
    </rPh>
    <rPh sb="34" eb="35">
      <t>トウ</t>
    </rPh>
    <rPh sb="36" eb="41">
      <t>ニチジョウセイカツジョウ</t>
    </rPh>
    <rPh sb="41" eb="43">
      <t>ヒツヨウ</t>
    </rPh>
    <rPh sb="44" eb="46">
      <t>ガイシュツ</t>
    </rPh>
    <rPh sb="48" eb="52">
      <t>シャカイサンカ</t>
    </rPh>
    <rPh sb="53" eb="55">
      <t>ソクシン</t>
    </rPh>
    <rPh sb="56" eb="57">
      <t>ハカ</t>
    </rPh>
    <rPh sb="61" eb="62">
      <t>ササ</t>
    </rPh>
    <rPh sb="63" eb="64">
      <t>ア</t>
    </rPh>
    <rPh sb="68" eb="72">
      <t>イドウシエン</t>
    </rPh>
    <rPh sb="72" eb="74">
      <t>カツドウ</t>
    </rPh>
    <rPh sb="75" eb="76">
      <t>オコナ</t>
    </rPh>
    <rPh sb="77" eb="79">
      <t>ダンタイ</t>
    </rPh>
    <rPh sb="80" eb="82">
      <t>ケイヒ</t>
    </rPh>
    <rPh sb="83" eb="85">
      <t>イチブ</t>
    </rPh>
    <rPh sb="86" eb="88">
      <t>ホジョ</t>
    </rPh>
    <rPh sb="92" eb="94">
      <t>チイキ</t>
    </rPh>
    <rPh sb="94" eb="98">
      <t>シエンジギョウ</t>
    </rPh>
    <rPh sb="99" eb="103">
      <t>カイゴヨボウ</t>
    </rPh>
    <rPh sb="104" eb="110">
      <t>ニチジョウセイカツシエン</t>
    </rPh>
    <rPh sb="110" eb="112">
      <t>ソウゴウ</t>
    </rPh>
    <rPh sb="112" eb="114">
      <t>ジギョウ</t>
    </rPh>
    <rPh sb="117" eb="119">
      <t>ジッシ</t>
    </rPh>
    <phoneticPr fontId="1"/>
  </si>
  <si>
    <t>支え合い活動をしている団体、町内会、ボランティア団体、NPO等</t>
    <rPh sb="0" eb="1">
      <t>ササ</t>
    </rPh>
    <rPh sb="2" eb="3">
      <t>ア</t>
    </rPh>
    <rPh sb="4" eb="6">
      <t>カツドウ</t>
    </rPh>
    <rPh sb="11" eb="13">
      <t>ダンタイ</t>
    </rPh>
    <rPh sb="14" eb="16">
      <t>チョウナイ</t>
    </rPh>
    <rPh sb="16" eb="17">
      <t>カイ</t>
    </rPh>
    <rPh sb="24" eb="26">
      <t>ダンタイ</t>
    </rPh>
    <rPh sb="30" eb="31">
      <t>ナド</t>
    </rPh>
    <phoneticPr fontId="1"/>
  </si>
  <si>
    <t xml:space="preserve">https://www.city.okayama.jp/kurashi/0000062854.html
</t>
  </si>
  <si>
    <t>地域包括ケア推進課
086-803-1286</t>
    <rPh sb="0" eb="2">
      <t>チイキ</t>
    </rPh>
    <rPh sb="2" eb="4">
      <t>ホウカツ</t>
    </rPh>
    <rPh sb="6" eb="9">
      <t>スイシンカ</t>
    </rPh>
    <phoneticPr fontId="1"/>
  </si>
  <si>
    <t>岡山市地域の支え合いによる移動支援活動に係るアドバイザー派遣</t>
  </si>
  <si>
    <t>支え合いによる移動支援活動を検討している団体にアドバイザーの派遣を受ける経費の一部を補助する。
地域支援事業の介護予防・日常生活支援総合事業として実施。</t>
    <rPh sb="0" eb="1">
      <t>ササ</t>
    </rPh>
    <rPh sb="2" eb="3">
      <t>ア</t>
    </rPh>
    <rPh sb="7" eb="11">
      <t>イドウシエン</t>
    </rPh>
    <phoneticPr fontId="1"/>
  </si>
  <si>
    <t>https://www.city.okayama.jp/kurashi/0000062898.html</t>
  </si>
  <si>
    <t>広島県</t>
    <rPh sb="0" eb="3">
      <t>ヒロシマケン</t>
    </rPh>
    <phoneticPr fontId="41"/>
  </si>
  <si>
    <t>三原市</t>
    <rPh sb="0" eb="3">
      <t>ミハラシ</t>
    </rPh>
    <phoneticPr fontId="14"/>
  </si>
  <si>
    <t>三原市敬老優待乗車証交付事業</t>
  </si>
  <si>
    <t>バス利用料金の割引</t>
  </si>
  <si>
    <t>高齢者の外出支援策として、市内を運行する路線バスに100円で乗車できる事業を実施。バス事業者には、差額分を補填。</t>
  </si>
  <si>
    <t>https://www.city.mihara.hiroshima.jp/soshiki/15/sonota.html</t>
  </si>
  <si>
    <t>高齢者福祉課高齢者福祉係
0848-67-6055</t>
  </si>
  <si>
    <t>三原市優待乗船券交付事業</t>
  </si>
  <si>
    <t>離島（佐木島）で生活する高齢者の外出支援策として、乗船券（年間82枚／41往復分）を交付し、自己負担100円で乗船できる事業を実施。船事業者には、差額分を補填。</t>
  </si>
  <si>
    <t>https://www.city.mihara.hiroshima.jp/soshiki/16/sonota.html</t>
  </si>
  <si>
    <t>ふれあい訪問給食サービス事業</t>
  </si>
  <si>
    <t>65歳以上の高齢者のみの世帯等で見守りが必要な方に対して、利用者負担600円/1食で給食配達サービスを提供し、安否確認及び栄養確保をする事業を実施。</t>
    <phoneticPr fontId="41"/>
  </si>
  <si>
    <t>https://www.city.mihara.hiroshima.jp/soshiki/15/seikatusienn123.html</t>
  </si>
  <si>
    <t>三原市障害者優待乗車証交付事業</t>
  </si>
  <si>
    <t>バス利用料金の補填</t>
  </si>
  <si>
    <t>障害者の外出支援策として、市内を運行するバスに無料で乗車できる事業を実施。バス事業者には、利用料金を補填。</t>
  </si>
  <si>
    <t>https://www.city.mihara.hiroshima.jp/soshiki/140/123568.html</t>
  </si>
  <si>
    <t>障害者福祉課障害者福祉係
0848-67-6060</t>
  </si>
  <si>
    <t>三原市障害者優待乗船券交付事業</t>
    <phoneticPr fontId="41"/>
  </si>
  <si>
    <t>離島（佐木島）で生活する障害者の外出支援策として、乗船券を交付し、無料で乗船できる事業を実施。船事業者には、利用分の支払い。</t>
  </si>
  <si>
    <t>重度障害者タクシー利用助成事業</t>
  </si>
  <si>
    <t>重度障害者に対して、日常生活の利便と社会参加の促進を図る目的で、タクシー利用料金の一部を助成する事業。
１会計年度最大15,000円（申請月により相違あり）のタクシー利用券を交付し、市が契約したタクシー事業者のタクシーに乗車するときに利用する。タクシー事業者には、利用のあったタクシー利用券分の支払い。</t>
  </si>
  <si>
    <t>https://www.city.mihara.hiroshima.jp/soshiki/140/158077.html</t>
  </si>
  <si>
    <t>尾道市</t>
    <rPh sb="0" eb="3">
      <t>オノミチシ</t>
    </rPh>
    <phoneticPr fontId="3"/>
  </si>
  <si>
    <t>生活交通路線維持事業</t>
    <rPh sb="0" eb="2">
      <t>セイカツ</t>
    </rPh>
    <rPh sb="2" eb="4">
      <t>コウツウ</t>
    </rPh>
    <rPh sb="4" eb="6">
      <t>ロセン</t>
    </rPh>
    <rPh sb="6" eb="8">
      <t>イジ</t>
    </rPh>
    <rPh sb="8" eb="10">
      <t>ジギョウ</t>
    </rPh>
    <phoneticPr fontId="3"/>
  </si>
  <si>
    <t>88,000
（全体額）</t>
    <rPh sb="8" eb="10">
      <t>ゼンタイ</t>
    </rPh>
    <rPh sb="10" eb="11">
      <t>ガク</t>
    </rPh>
    <phoneticPr fontId="3"/>
  </si>
  <si>
    <t>買物弱者の支援と位置付けた事業ではないが、御調町及び原田町小原地区のバス路線一部廃止に伴い、地域に対する移動支援策として予約型乗合タクシーの運行を支援している</t>
    <rPh sb="0" eb="2">
      <t>カイモノ</t>
    </rPh>
    <rPh sb="2" eb="4">
      <t>ジャクシャ</t>
    </rPh>
    <rPh sb="5" eb="7">
      <t>シエン</t>
    </rPh>
    <rPh sb="8" eb="11">
      <t>イチヅ</t>
    </rPh>
    <rPh sb="13" eb="15">
      <t>ジギョウ</t>
    </rPh>
    <rPh sb="21" eb="24">
      <t>ミツギチョウ</t>
    </rPh>
    <rPh sb="24" eb="25">
      <t>オヨ</t>
    </rPh>
    <rPh sb="26" eb="28">
      <t>ハラダ</t>
    </rPh>
    <rPh sb="28" eb="29">
      <t>チョウ</t>
    </rPh>
    <rPh sb="29" eb="31">
      <t>オバラ</t>
    </rPh>
    <rPh sb="31" eb="33">
      <t>チク</t>
    </rPh>
    <rPh sb="36" eb="38">
      <t>ロセン</t>
    </rPh>
    <rPh sb="38" eb="40">
      <t>イチブ</t>
    </rPh>
    <rPh sb="40" eb="42">
      <t>ハイシ</t>
    </rPh>
    <rPh sb="43" eb="44">
      <t>トモナ</t>
    </rPh>
    <rPh sb="46" eb="48">
      <t>チイキ</t>
    </rPh>
    <rPh sb="49" eb="50">
      <t>タイ</t>
    </rPh>
    <rPh sb="52" eb="54">
      <t>イドウ</t>
    </rPh>
    <rPh sb="54" eb="56">
      <t>シエン</t>
    </rPh>
    <rPh sb="56" eb="57">
      <t>サク</t>
    </rPh>
    <rPh sb="60" eb="62">
      <t>ヨヤク</t>
    </rPh>
    <rPh sb="62" eb="63">
      <t>ガタ</t>
    </rPh>
    <rPh sb="63" eb="65">
      <t>ノリアイ</t>
    </rPh>
    <rPh sb="70" eb="72">
      <t>ウンコウ</t>
    </rPh>
    <rPh sb="73" eb="75">
      <t>シエン</t>
    </rPh>
    <phoneticPr fontId="3"/>
  </si>
  <si>
    <t>交通事業者</t>
    <rPh sb="0" eb="2">
      <t>コウツウ</t>
    </rPh>
    <rPh sb="2" eb="5">
      <t>ジギョウシャ</t>
    </rPh>
    <phoneticPr fontId="41"/>
  </si>
  <si>
    <t>企画財政部政策企画課
0848-38-9316</t>
    <phoneticPr fontId="41"/>
  </si>
  <si>
    <t>尾道市</t>
    <rPh sb="0" eb="3">
      <t>オノミチシ</t>
    </rPh>
    <phoneticPr fontId="41"/>
  </si>
  <si>
    <t>ねこのて手帳</t>
    <rPh sb="4" eb="6">
      <t>テチョウ</t>
    </rPh>
    <phoneticPr fontId="41"/>
  </si>
  <si>
    <t>冊子の作成、配布</t>
    <rPh sb="0" eb="2">
      <t>サッシ</t>
    </rPh>
    <rPh sb="3" eb="5">
      <t>サクセイ</t>
    </rPh>
    <rPh sb="6" eb="8">
      <t>ハイフ</t>
    </rPh>
    <phoneticPr fontId="41"/>
  </si>
  <si>
    <t>日常生活に支援が必要となった高齢者を対象とした様々なサービスを提供している店舗・事業者等について、その情報を冊子としてまとめ配布することで、住み慣れた地域で安心して暮らし続けられるよう支援するもの。</t>
    <rPh sb="0" eb="2">
      <t>ニチジョウ</t>
    </rPh>
    <rPh sb="2" eb="4">
      <t>セイカツ</t>
    </rPh>
    <rPh sb="5" eb="7">
      <t>シエン</t>
    </rPh>
    <rPh sb="8" eb="10">
      <t>ヒツヨウ</t>
    </rPh>
    <rPh sb="14" eb="17">
      <t>コウレイシャ</t>
    </rPh>
    <rPh sb="18" eb="20">
      <t>タイショウ</t>
    </rPh>
    <rPh sb="23" eb="25">
      <t>サマザマ</t>
    </rPh>
    <rPh sb="31" eb="33">
      <t>テイキョウ</t>
    </rPh>
    <rPh sb="37" eb="39">
      <t>テンポ</t>
    </rPh>
    <rPh sb="40" eb="43">
      <t>ジギョウシャ</t>
    </rPh>
    <rPh sb="43" eb="44">
      <t>トウ</t>
    </rPh>
    <rPh sb="51" eb="53">
      <t>ジョウホウ</t>
    </rPh>
    <rPh sb="54" eb="56">
      <t>サッシ</t>
    </rPh>
    <rPh sb="62" eb="64">
      <t>ハイフ</t>
    </rPh>
    <rPh sb="70" eb="71">
      <t>ス</t>
    </rPh>
    <rPh sb="72" eb="73">
      <t>ナ</t>
    </rPh>
    <rPh sb="75" eb="77">
      <t>チイキ</t>
    </rPh>
    <rPh sb="78" eb="80">
      <t>アンシン</t>
    </rPh>
    <rPh sb="82" eb="83">
      <t>ク</t>
    </rPh>
    <rPh sb="85" eb="86">
      <t>ツヅ</t>
    </rPh>
    <rPh sb="92" eb="94">
      <t>シエン</t>
    </rPh>
    <phoneticPr fontId="41"/>
  </si>
  <si>
    <t>https://www.city.onomichi.hiroshima.jp/soshiki/22/1927.html</t>
    <phoneticPr fontId="41"/>
  </si>
  <si>
    <t>福祉保健部高齢者福祉課
0848-38-9137</t>
    <rPh sb="0" eb="2">
      <t>フクシ</t>
    </rPh>
    <rPh sb="2" eb="4">
      <t>ホケン</t>
    </rPh>
    <rPh sb="4" eb="5">
      <t>ブ</t>
    </rPh>
    <rPh sb="5" eb="8">
      <t>コウレイシャ</t>
    </rPh>
    <rPh sb="8" eb="10">
      <t>フクシ</t>
    </rPh>
    <rPh sb="10" eb="11">
      <t>カ</t>
    </rPh>
    <phoneticPr fontId="41"/>
  </si>
  <si>
    <t>福山市</t>
    <rPh sb="0" eb="3">
      <t>フクヤマシ</t>
    </rPh>
    <phoneticPr fontId="41"/>
  </si>
  <si>
    <t>高齢者外出・買物支援事業</t>
    <rPh sb="0" eb="3">
      <t>コウレイシャ</t>
    </rPh>
    <rPh sb="3" eb="5">
      <t>ガイシュツ</t>
    </rPh>
    <rPh sb="6" eb="8">
      <t>カイモノ</t>
    </rPh>
    <rPh sb="8" eb="10">
      <t>シエン</t>
    </rPh>
    <rPh sb="10" eb="12">
      <t>ジギョウ</t>
    </rPh>
    <phoneticPr fontId="41"/>
  </si>
  <si>
    <t>17,700
（うち買物支援：1,000）</t>
    <rPh sb="10" eb="12">
      <t>カイモノ</t>
    </rPh>
    <rPh sb="12" eb="14">
      <t>シエン</t>
    </rPh>
    <phoneticPr fontId="41"/>
  </si>
  <si>
    <t>（外出支援事業）
小学校区を単位とし、高齢者が居住する中学校区の範囲内に
おいて、運行ルートはバス路線等と重複しないことを要件に
地域が運行ルートを定め、地域の集いの場・最寄のバス停、病院及び店舗等への送迎を無償で行う。（市の委託事業）
（買物支援事業）
日用品や食料品等の注文の受付と配達により外出が困難な
高齢者の日常生活における買物を支援する。（市の委託事業）</t>
    <rPh sb="1" eb="3">
      <t>ガイシュツ</t>
    </rPh>
    <rPh sb="3" eb="5">
      <t>シエン</t>
    </rPh>
    <rPh sb="5" eb="7">
      <t>ジギョウ</t>
    </rPh>
    <rPh sb="94" eb="95">
      <t>オヨ</t>
    </rPh>
    <rPh sb="96" eb="98">
      <t>テンポ</t>
    </rPh>
    <rPh sb="121" eb="123">
      <t>カイモノ</t>
    </rPh>
    <rPh sb="123" eb="125">
      <t>シエン</t>
    </rPh>
    <rPh sb="125" eb="127">
      <t>ジギョウ</t>
    </rPh>
    <phoneticPr fontId="41"/>
  </si>
  <si>
    <t>小学校区を単位として，事業に賛同する地域住民で結成した団体</t>
    <phoneticPr fontId="41"/>
  </si>
  <si>
    <t>保健福祉局長寿社会応援部高齢者支援課
084-928-1064</t>
    <phoneticPr fontId="41"/>
  </si>
  <si>
    <t>府中市</t>
    <rPh sb="0" eb="3">
      <t>フチュウシ</t>
    </rPh>
    <phoneticPr fontId="41"/>
  </si>
  <si>
    <t>府中市福祉タクシー事業</t>
    <rPh sb="0" eb="3">
      <t>フチュウシ</t>
    </rPh>
    <rPh sb="3" eb="5">
      <t>フクシ</t>
    </rPh>
    <rPh sb="9" eb="11">
      <t>ジギョウ</t>
    </rPh>
    <phoneticPr fontId="41"/>
  </si>
  <si>
    <t>重度心身障害者（児）及び精神障害者に対して、通院や外出等のためにタクシーの利用を円滑かつ迅速に行うことにより、活動範囲を広め福祉増進を図るために、福祉タクシー券を交付する。
年間36枚×500円＝18,000円</t>
    <phoneticPr fontId="41"/>
  </si>
  <si>
    <t>自治体,</t>
    <phoneticPr fontId="41"/>
  </si>
  <si>
    <t>福祉課　地域福祉係
0847-44-9149</t>
    <rPh sb="0" eb="2">
      <t>フクシ</t>
    </rPh>
    <rPh sb="2" eb="3">
      <t>カ</t>
    </rPh>
    <rPh sb="4" eb="6">
      <t>チイキ</t>
    </rPh>
    <rPh sb="6" eb="8">
      <t>フクシ</t>
    </rPh>
    <rPh sb="8" eb="9">
      <t>カカリ</t>
    </rPh>
    <phoneticPr fontId="41"/>
  </si>
  <si>
    <t>三次市</t>
    <rPh sb="0" eb="3">
      <t>ミヨシシ</t>
    </rPh>
    <phoneticPr fontId="3"/>
  </si>
  <si>
    <t>ふれあいタクシーみらさか運行業務補助金</t>
    <phoneticPr fontId="3"/>
  </si>
  <si>
    <t>交通弱者・買い物弱者の支援機能の維持向上を図ることを目的に運行するデマンドバス「ふれあいタクシーみらさか」（三次広域商工会主体）への補助を実施。</t>
    <phoneticPr fontId="3"/>
  </si>
  <si>
    <t xml:space="preserve">商工会・商工会議所,
</t>
    <phoneticPr fontId="3"/>
  </si>
  <si>
    <t>三次広域商工会</t>
    <rPh sb="0" eb="2">
      <t>ミヨシ</t>
    </rPh>
    <rPh sb="2" eb="4">
      <t>コウイキ</t>
    </rPh>
    <rPh sb="4" eb="7">
      <t>ショウコウカイ</t>
    </rPh>
    <phoneticPr fontId="3"/>
  </si>
  <si>
    <t>https://www.city.miyoshi.hiroshima.jp/site/promotion/9722.html
https://www.city.miyoshi.hiroshima.jp/uploaded/attachment/14203.pdf</t>
    <phoneticPr fontId="3"/>
  </si>
  <si>
    <t>まちづくり交通課
0824-62-6247</t>
    <rPh sb="0" eb="8">
      <t>ｍｋ</t>
    </rPh>
    <phoneticPr fontId="3"/>
  </si>
  <si>
    <t>庄原市</t>
    <rPh sb="0" eb="3">
      <t>ショウバラシ</t>
    </rPh>
    <phoneticPr fontId="41"/>
  </si>
  <si>
    <t>庄原市最寄り買い店舗改装支援事業</t>
    <rPh sb="0" eb="3">
      <t>ショウバラシ</t>
    </rPh>
    <rPh sb="3" eb="5">
      <t>モヨ</t>
    </rPh>
    <rPh sb="6" eb="7">
      <t>ガ</t>
    </rPh>
    <rPh sb="8" eb="10">
      <t>テンポ</t>
    </rPh>
    <rPh sb="10" eb="12">
      <t>カイソウ</t>
    </rPh>
    <rPh sb="12" eb="14">
      <t>シエン</t>
    </rPh>
    <rPh sb="14" eb="16">
      <t>ジギョウ</t>
    </rPh>
    <phoneticPr fontId="3"/>
  </si>
  <si>
    <t xml:space="preserve">最寄りの店舗での買い物やサービスを受けることが出来る仕組みの維持を目的に、日常生活に必要な商品の販売及びサービスを提供している郊外エリアの店舗（面積200平方メートル未満）の改装工事費を補助。
</t>
    <phoneticPr fontId="41"/>
  </si>
  <si>
    <t>最寄りの店舗での買い物やサービスを受けることが出来る仕組みの維持を目的に、日常生活に必要な商品の販売及びサービスを提供している郊外エリアの店舗（面積200平方メートル未満）の改装工事費を補助。
・補助限度額は店舗の改装及び営業に必要な附帯設備に要する５分の２の額で、425,000円まで
・補助は１回限り</t>
    <phoneticPr fontId="41"/>
  </si>
  <si>
    <t>事業者</t>
    <phoneticPr fontId="41"/>
  </si>
  <si>
    <t>https://www.city.mihara.hiroshima.jp/soshiki/24/syougyoukasseikahojokin1.html</t>
    <phoneticPr fontId="3"/>
  </si>
  <si>
    <t>企画振興部商工観光課商工振興係
0824-73-1178</t>
    <phoneticPr fontId="3"/>
  </si>
  <si>
    <t>障害者外出支援券交付事業</t>
  </si>
  <si>
    <t>福祉タクシー券の要件を満たす方で、自動車運転免許を所持していない方、かつ自動車運転免許を所持し自家用車を所有する同居者がいる場合等自動車燃料助成券を交付。</t>
    <rPh sb="0" eb="2">
      <t>フクシ</t>
    </rPh>
    <rPh sb="6" eb="7">
      <t>ケン</t>
    </rPh>
    <rPh sb="8" eb="10">
      <t>ヨウケン</t>
    </rPh>
    <rPh sb="11" eb="12">
      <t>ミ</t>
    </rPh>
    <rPh sb="14" eb="15">
      <t>カタ</t>
    </rPh>
    <rPh sb="17" eb="20">
      <t>ジドウシャ</t>
    </rPh>
    <rPh sb="20" eb="22">
      <t>ウンテン</t>
    </rPh>
    <rPh sb="22" eb="24">
      <t>メンキョ</t>
    </rPh>
    <rPh sb="25" eb="27">
      <t>ショジ</t>
    </rPh>
    <rPh sb="32" eb="33">
      <t>カタ</t>
    </rPh>
    <rPh sb="36" eb="39">
      <t>ジドウシャ</t>
    </rPh>
    <rPh sb="39" eb="41">
      <t>ウンテン</t>
    </rPh>
    <rPh sb="41" eb="43">
      <t>メンキョ</t>
    </rPh>
    <rPh sb="44" eb="46">
      <t>ショジ</t>
    </rPh>
    <rPh sb="47" eb="51">
      <t>ジカヨウシャ</t>
    </rPh>
    <rPh sb="52" eb="54">
      <t>ショユウ</t>
    </rPh>
    <rPh sb="56" eb="59">
      <t>ドウキョシャ</t>
    </rPh>
    <rPh sb="62" eb="64">
      <t>バアイ</t>
    </rPh>
    <rPh sb="64" eb="65">
      <t>トウ</t>
    </rPh>
    <rPh sb="65" eb="68">
      <t>ジドウシャ</t>
    </rPh>
    <rPh sb="68" eb="70">
      <t>ネンリョウ</t>
    </rPh>
    <rPh sb="70" eb="72">
      <t>ジョセイ</t>
    </rPh>
    <rPh sb="72" eb="73">
      <t>ケン</t>
    </rPh>
    <rPh sb="74" eb="76">
      <t>コウフ</t>
    </rPh>
    <phoneticPr fontId="41"/>
  </si>
  <si>
    <t>重度又は中度の障害者に対して、外出に際しての経済的負担を軽減するとともに、外出機会及び活動範囲を広めることにより、障害者の社会参加を促進するため、福祉タクシー券又は自動車燃料助成券のどちらかを選択交付する。</t>
  </si>
  <si>
    <t>事業者
タクシー、バス事業者等</t>
    <phoneticPr fontId="41"/>
  </si>
  <si>
    <t>https://www.city.shobara.hiroshima.jp/main/health/shogaisha/cat03/post_39.html</t>
    <phoneticPr fontId="3"/>
  </si>
  <si>
    <t>生活福祉部社会福祉課障害者福祉係
0824-73-1210</t>
  </si>
  <si>
    <t>買物弱者対策支援事業</t>
    <rPh sb="0" eb="2">
      <t>カイモノ</t>
    </rPh>
    <rPh sb="2" eb="4">
      <t>ジャクシャ</t>
    </rPh>
    <rPh sb="4" eb="6">
      <t>タイサク</t>
    </rPh>
    <rPh sb="6" eb="8">
      <t>シエン</t>
    </rPh>
    <rPh sb="8" eb="10">
      <t>ジギョウ</t>
    </rPh>
    <phoneticPr fontId="3"/>
  </si>
  <si>
    <t>高齢者等の見守り活動を行う移動販売事業者に対し、移動販売に要する費用の一部を補助及び見守り世帯数に応じた奨励金を交付することで、高齢者等の買い物の支援及び見守り活動の促進を図るとともに、移動販売事業の持続性を高めることを目的とする。</t>
  </si>
  <si>
    <t>事業者
NPO法人</t>
    <phoneticPr fontId="41"/>
  </si>
  <si>
    <t>生活福祉部社会福祉課社会福祉係
0824-73-1153</t>
    <rPh sb="10" eb="12">
      <t>シャカイ</t>
    </rPh>
    <phoneticPr fontId="3"/>
  </si>
  <si>
    <t>大竹市</t>
    <rPh sb="0" eb="3">
      <t>オオタケシ</t>
    </rPh>
    <phoneticPr fontId="41"/>
  </si>
  <si>
    <t>高齢者離島対策事業</t>
    <rPh sb="0" eb="3">
      <t>コウレイシャ</t>
    </rPh>
    <rPh sb="3" eb="5">
      <t>リトウ</t>
    </rPh>
    <rPh sb="5" eb="7">
      <t>タイサク</t>
    </rPh>
    <rPh sb="7" eb="9">
      <t>ジギョウ</t>
    </rPh>
    <phoneticPr fontId="41"/>
  </si>
  <si>
    <t>買物弱者の支援と位置付けた事業ではないが、離島に居住している高齢者に対して、フェリー利用券を配布し、移動支援を行っている。</t>
    <rPh sb="21" eb="23">
      <t>リトウ</t>
    </rPh>
    <rPh sb="24" eb="26">
      <t>キョジュウ</t>
    </rPh>
    <rPh sb="30" eb="33">
      <t>コウレイシャ</t>
    </rPh>
    <rPh sb="34" eb="35">
      <t>タイ</t>
    </rPh>
    <rPh sb="42" eb="44">
      <t>リヨウ</t>
    </rPh>
    <rPh sb="44" eb="45">
      <t>ケン</t>
    </rPh>
    <rPh sb="46" eb="48">
      <t>ハイフ</t>
    </rPh>
    <rPh sb="50" eb="52">
      <t>イドウ</t>
    </rPh>
    <rPh sb="52" eb="54">
      <t>シエン</t>
    </rPh>
    <rPh sb="55" eb="56">
      <t>オコナ</t>
    </rPh>
    <phoneticPr fontId="51"/>
  </si>
  <si>
    <t>自治体</t>
    <phoneticPr fontId="41"/>
  </si>
  <si>
    <t>健康福祉部地域介護課
0827-59-2144</t>
    <rPh sb="0" eb="2">
      <t>ケンコウ</t>
    </rPh>
    <rPh sb="2" eb="5">
      <t>フクシブ</t>
    </rPh>
    <rPh sb="5" eb="7">
      <t>チイキ</t>
    </rPh>
    <rPh sb="7" eb="10">
      <t>カイゴカ</t>
    </rPh>
    <phoneticPr fontId="51"/>
  </si>
  <si>
    <t>東広島市</t>
  </si>
  <si>
    <t>毎日の食事の調理が困難な６５歳以上の1人暮らしまたは高齢者のみの世帯に属する人（介護保険第２号被保険者を含む）を対象に、栄養バランスの取れた食事を配達し、併せて利用者の安否確認を行う。（買い物支援の位置づけで行っている事業ではない）
地域支援事業交付金</t>
    <rPh sb="118" eb="124">
      <t>チイキシエンジギョウ</t>
    </rPh>
    <rPh sb="124" eb="127">
      <t>コウフキン</t>
    </rPh>
    <phoneticPr fontId="41"/>
  </si>
  <si>
    <t>https://www.city.higashihiroshima.lg.jp/soshiki/kenkofukushi/3/7/2079.html</t>
    <phoneticPr fontId="41"/>
  </si>
  <si>
    <t>地域包括ケア推進課
包括ケア推進係
082-420-0984</t>
  </si>
  <si>
    <t>高齢者移送サービス事業</t>
    <phoneticPr fontId="41"/>
  </si>
  <si>
    <t>70 歳以上の高齢者の外出の機会の拡大及び社会参加を促進するため、市に登録のあるタクシー又はバス事業者を利用する場合に、その乗車料金の一部を助成する割引乗車券を交付する。</t>
    <phoneticPr fontId="41"/>
  </si>
  <si>
    <t>自治体
タクシー、バス事業者等</t>
    <phoneticPr fontId="41"/>
  </si>
  <si>
    <t>https://www.city.higashihiroshima.lg.jp/soshiki/kenkofukushi/3/7/27328.html</t>
    <phoneticPr fontId="41"/>
  </si>
  <si>
    <t>地域包括ケア推進課
高齢福祉係
082-420-0984</t>
    <rPh sb="10" eb="12">
      <t>コウレイ</t>
    </rPh>
    <rPh sb="12" eb="14">
      <t>フクシ</t>
    </rPh>
    <phoneticPr fontId="41"/>
  </si>
  <si>
    <t>東広島市</t>
    <phoneticPr fontId="41"/>
  </si>
  <si>
    <t>訪問型サービスB</t>
    <rPh sb="0" eb="3">
      <t>ホウモンガタ</t>
    </rPh>
    <phoneticPr fontId="41"/>
  </si>
  <si>
    <t>住民ボランティアが主体となり、介護保険の事業対象者または要支援の認定を受けた人に対して生活支援を行う。
地域支援事業交付金</t>
    <rPh sb="0" eb="2">
      <t>ジュウミン</t>
    </rPh>
    <rPh sb="9" eb="11">
      <t>シュタイ</t>
    </rPh>
    <rPh sb="15" eb="19">
      <t>カイゴホケン</t>
    </rPh>
    <rPh sb="20" eb="25">
      <t>ジギョウタイショウシャ</t>
    </rPh>
    <rPh sb="28" eb="31">
      <t>ヨウシエン</t>
    </rPh>
    <rPh sb="32" eb="34">
      <t>ニンテイ</t>
    </rPh>
    <rPh sb="35" eb="36">
      <t>ウ</t>
    </rPh>
    <rPh sb="38" eb="39">
      <t>ヒト</t>
    </rPh>
    <rPh sb="40" eb="41">
      <t>タイ</t>
    </rPh>
    <rPh sb="43" eb="45">
      <t>セイカツ</t>
    </rPh>
    <rPh sb="45" eb="47">
      <t>シエン</t>
    </rPh>
    <rPh sb="48" eb="49">
      <t>オコナ</t>
    </rPh>
    <phoneticPr fontId="41"/>
  </si>
  <si>
    <t>住民団体</t>
    <rPh sb="0" eb="4">
      <t>ジュウミンダンタイ</t>
    </rPh>
    <phoneticPr fontId="41"/>
  </si>
  <si>
    <t>https://www.city.higashihiroshima.lg.jp/soshiki/kenkofukushi/3/3/38997.html</t>
    <phoneticPr fontId="41"/>
  </si>
  <si>
    <t>障害者配食サービス事業</t>
    <rPh sb="0" eb="3">
      <t>ショウガイシャ</t>
    </rPh>
    <rPh sb="3" eb="5">
      <t>ハイショク</t>
    </rPh>
    <rPh sb="9" eb="11">
      <t>ジギョウ</t>
    </rPh>
    <phoneticPr fontId="41"/>
  </si>
  <si>
    <t>食事の調理が困難な在宅の障害者を対象に、栄養バランスの取れた食事を配達し、併せて利用者の安否確認を行う。</t>
    <rPh sb="12" eb="15">
      <t>ショウガイシャ</t>
    </rPh>
    <rPh sb="16" eb="18">
      <t>タイショウ</t>
    </rPh>
    <rPh sb="20" eb="22">
      <t>エイヨウ</t>
    </rPh>
    <rPh sb="27" eb="28">
      <t>ト</t>
    </rPh>
    <rPh sb="30" eb="32">
      <t>ショクジ</t>
    </rPh>
    <rPh sb="33" eb="35">
      <t>ハイタツ</t>
    </rPh>
    <rPh sb="37" eb="38">
      <t>アワ</t>
    </rPh>
    <rPh sb="40" eb="43">
      <t>リヨウシャ</t>
    </rPh>
    <rPh sb="44" eb="46">
      <t>アンピ</t>
    </rPh>
    <rPh sb="46" eb="48">
      <t>カクニン</t>
    </rPh>
    <rPh sb="49" eb="50">
      <t>オコナ</t>
    </rPh>
    <phoneticPr fontId="3"/>
  </si>
  <si>
    <t xml:space="preserve">事業者,
</t>
    <phoneticPr fontId="41"/>
  </si>
  <si>
    <t>https://www.city.higashihiroshima.lg.jp/soshiki/kenkofukushi/3/7/2079.html</t>
    <phoneticPr fontId="3"/>
  </si>
  <si>
    <t>障がい福祉課
082-420-0180</t>
    <rPh sb="0" eb="1">
      <t>ショウ</t>
    </rPh>
    <rPh sb="3" eb="6">
      <t>フクシカ</t>
    </rPh>
    <phoneticPr fontId="3"/>
  </si>
  <si>
    <t>江田島市</t>
  </si>
  <si>
    <t>市商工会と社会福祉協議会が共催で「移動販売事業」を実施している。利用者及び事業者がWIN・WINとなるモデルの構築及び宅配移動販売の可能性を検討。
市は商工会に対して運営費の補助を行っている。</t>
  </si>
  <si>
    <t>事業者
社会福祉協議会
商工会・商工会議所</t>
    <phoneticPr fontId="1"/>
  </si>
  <si>
    <t>http://etajima-syakyo.org/kaimono_1.html</t>
  </si>
  <si>
    <t>交流観光課商工・交流係
0823-43-1632</t>
  </si>
  <si>
    <t>海田町</t>
    <rPh sb="0" eb="3">
      <t>カイタチョウ</t>
    </rPh>
    <phoneticPr fontId="41"/>
  </si>
  <si>
    <t>配食サービス事業</t>
    <rPh sb="0" eb="2">
      <t>ハイショク</t>
    </rPh>
    <rPh sb="6" eb="8">
      <t>ジギョウ</t>
    </rPh>
    <phoneticPr fontId="41"/>
  </si>
  <si>
    <t>調理することが難しい高齢者に夕食の宅配を行う。
（買物弱者の支援と位置付けた事業ではない）</t>
    <phoneticPr fontId="41"/>
  </si>
  <si>
    <t>https://www.town.kaita.lg.jp/soshiki/19/1711.html</t>
    <phoneticPr fontId="41"/>
  </si>
  <si>
    <t>長寿保険課
082-823-9609</t>
    <phoneticPr fontId="41"/>
  </si>
  <si>
    <t>運転免許証自主返納高齢者支援事業</t>
    <phoneticPr fontId="41"/>
  </si>
  <si>
    <t>65歳以上の運転免許証自主返納者に対し，1万円分のパスピー又はタクシー券を支給する。
（買物弱者の支援と位置付けた事業ではない）</t>
    <phoneticPr fontId="41"/>
  </si>
  <si>
    <t>タクシー、バス事業者等</t>
    <phoneticPr fontId="41"/>
  </si>
  <si>
    <t>https://www.town.kaita.lg.jp/soshiki/19/112128.html</t>
    <phoneticPr fontId="41"/>
  </si>
  <si>
    <t>熊野町</t>
    <rPh sb="0" eb="3">
      <t>クマノチョウ</t>
    </rPh>
    <phoneticPr fontId="14"/>
  </si>
  <si>
    <t>熊野町生活福祉交通運行業務</t>
    <rPh sb="0" eb="3">
      <t>クマノチョウ</t>
    </rPh>
    <rPh sb="3" eb="9">
      <t>セイカツフク</t>
    </rPh>
    <rPh sb="9" eb="13">
      <t>ウンコウ</t>
    </rPh>
    <phoneticPr fontId="14"/>
  </si>
  <si>
    <t>町内を10人乗りの大型タクシーが巡回することで、高齢者等交通弱者の移動手段を確保することを目的とする。
また、町内の公共交通の利便性の向上につながる。
（買物弱者の支援と位置付けた事業ではない）</t>
  </si>
  <si>
    <t>https://www.town.kumano.hiroshima.jp/www/contents/1368164349422/index.html</t>
  </si>
  <si>
    <t>生活環境課
082-820-5606</t>
  </si>
  <si>
    <t>安芸太田町</t>
    <rPh sb="0" eb="4">
      <t>アキオオタ</t>
    </rPh>
    <rPh sb="4" eb="5">
      <t>マチ</t>
    </rPh>
    <phoneticPr fontId="41"/>
  </si>
  <si>
    <t>さんさんネット運営事業</t>
    <phoneticPr fontId="41"/>
  </si>
  <si>
    <t>買物や通院の際に依頼者に同行支援（付き添い）を実施。
※さんさんネット運営事業は、町社協への在宅福祉活動等補助金の一部として実施。</t>
    <phoneticPr fontId="41"/>
  </si>
  <si>
    <t>http://www.akiota-shakyo.jp/zai_sunsun.html</t>
    <phoneticPr fontId="3"/>
  </si>
  <si>
    <t>健康福祉課
0826-25-0250</t>
    <rPh sb="0" eb="5">
      <t>ケンコウフクシカ</t>
    </rPh>
    <phoneticPr fontId="3"/>
  </si>
  <si>
    <t>安芸太田町</t>
    <rPh sb="0" eb="5">
      <t>アキオオタマチ</t>
    </rPh>
    <phoneticPr fontId="41"/>
  </si>
  <si>
    <t>移送支援事業</t>
    <phoneticPr fontId="41"/>
  </si>
  <si>
    <t>福祉有償支援事業（移送支援事業）対象者（寝たきり、障がい、要介護者等）が通院等並びにサポート（介助）サービスを実施し、買物援助、医療機関内の付添い等を提供。</t>
    <phoneticPr fontId="41"/>
  </si>
  <si>
    <t>大崎上島町</t>
    <rPh sb="0" eb="2">
      <t>オオサキ</t>
    </rPh>
    <rPh sb="2" eb="5">
      <t>カミジマチョウ</t>
    </rPh>
    <phoneticPr fontId="41"/>
  </si>
  <si>
    <t>配食サービス</t>
    <rPh sb="0" eb="2">
      <t>ハイショク</t>
    </rPh>
    <phoneticPr fontId="41"/>
  </si>
  <si>
    <t>在宅の要介護高齢者の方に昼又は夕食の配食を行うもの。
・町配食サービス事業：10,140千円
・任意配食サービス事業：8,500千円</t>
    <rPh sb="0" eb="2">
      <t>ザイタク</t>
    </rPh>
    <rPh sb="3" eb="6">
      <t>ヨウカイゴ</t>
    </rPh>
    <rPh sb="6" eb="9">
      <t>コウレイシャ</t>
    </rPh>
    <rPh sb="10" eb="11">
      <t>カタ</t>
    </rPh>
    <rPh sb="12" eb="13">
      <t>ヒル</t>
    </rPh>
    <rPh sb="13" eb="14">
      <t>マタ</t>
    </rPh>
    <rPh sb="15" eb="17">
      <t>ユウショク</t>
    </rPh>
    <rPh sb="18" eb="20">
      <t>ハイショク</t>
    </rPh>
    <rPh sb="21" eb="22">
      <t>オコナ</t>
    </rPh>
    <rPh sb="28" eb="29">
      <t>チョウ</t>
    </rPh>
    <rPh sb="29" eb="31">
      <t>ハイショク</t>
    </rPh>
    <rPh sb="35" eb="37">
      <t>ジギョウ</t>
    </rPh>
    <rPh sb="44" eb="45">
      <t>チ</t>
    </rPh>
    <rPh sb="45" eb="46">
      <t>エン</t>
    </rPh>
    <rPh sb="48" eb="50">
      <t>ニンイ</t>
    </rPh>
    <rPh sb="50" eb="52">
      <t>ハイショク</t>
    </rPh>
    <rPh sb="56" eb="58">
      <t>ジギョウ</t>
    </rPh>
    <rPh sb="64" eb="65">
      <t>チ</t>
    </rPh>
    <rPh sb="65" eb="66">
      <t>エン</t>
    </rPh>
    <phoneticPr fontId="41"/>
  </si>
  <si>
    <t>https://www.town.osakikamijima.hiroshima.jp/soshiki/fukushi/3/1/6065.html</t>
    <phoneticPr fontId="3"/>
  </si>
  <si>
    <t>福祉課　福祉指導係
0846-62-0301</t>
    <rPh sb="0" eb="3">
      <t>フクシカ</t>
    </rPh>
    <rPh sb="4" eb="9">
      <t>フクシシドウカカリ</t>
    </rPh>
    <phoneticPr fontId="41"/>
  </si>
  <si>
    <t>世羅町</t>
    <rPh sb="0" eb="3">
      <t>セラチョウ</t>
    </rPh>
    <phoneticPr fontId="41"/>
  </si>
  <si>
    <t>世羅町外出支援事業</t>
    <rPh sb="0" eb="3">
      <t>セラチョウ</t>
    </rPh>
    <rPh sb="3" eb="5">
      <t>ガイシュツ</t>
    </rPh>
    <rPh sb="5" eb="9">
      <t>シエンジギョウ</t>
    </rPh>
    <phoneticPr fontId="41"/>
  </si>
  <si>
    <t>高齢者や障害のある方が住み慣れた地域社会の中で生活して いくことを支援するために、年間最大30,000円のせらたすきー券 を交付する。</t>
  </si>
  <si>
    <t>福祉課 
0847-25-0072</t>
    <phoneticPr fontId="3"/>
  </si>
  <si>
    <t>デマンド交通運行事業</t>
    <rPh sb="4" eb="6">
      <t>コウツウ</t>
    </rPh>
    <rPh sb="6" eb="10">
      <t>ウンコウジギョウ</t>
    </rPh>
    <phoneticPr fontId="41"/>
  </si>
  <si>
    <t>町内において、町民の移動手段の確保を図るため、デマンド型乗合交通（せらまちタクシー）の運行に対して補助する。</t>
    <rPh sb="0" eb="2">
      <t>チョウナイ</t>
    </rPh>
    <rPh sb="7" eb="9">
      <t>チョウミン</t>
    </rPh>
    <rPh sb="10" eb="14">
      <t>イドウシュダン</t>
    </rPh>
    <rPh sb="15" eb="17">
      <t>カクホ</t>
    </rPh>
    <rPh sb="18" eb="19">
      <t>ハカ</t>
    </rPh>
    <rPh sb="27" eb="28">
      <t>ガタ</t>
    </rPh>
    <rPh sb="28" eb="30">
      <t>ノリアイ</t>
    </rPh>
    <rPh sb="30" eb="32">
      <t>コウツウ</t>
    </rPh>
    <rPh sb="43" eb="45">
      <t>ウンコウ</t>
    </rPh>
    <rPh sb="46" eb="47">
      <t>タイ</t>
    </rPh>
    <rPh sb="49" eb="51">
      <t>ホジョ</t>
    </rPh>
    <phoneticPr fontId="41"/>
  </si>
  <si>
    <t>商工会・商工会議所</t>
    <phoneticPr fontId="41"/>
  </si>
  <si>
    <t>https://www.town.sera.hiroshima.jp/soshiki/17/163.html</t>
    <phoneticPr fontId="41"/>
  </si>
  <si>
    <t>企画課　企画係
0847-22-3206</t>
    <rPh sb="0" eb="3">
      <t>キカクカ</t>
    </rPh>
    <rPh sb="4" eb="7">
      <t>キカクカカリ</t>
    </rPh>
    <phoneticPr fontId="41"/>
  </si>
  <si>
    <t>神石高原町</t>
    <rPh sb="0" eb="4">
      <t>ジンセキコウゲン</t>
    </rPh>
    <rPh sb="4" eb="5">
      <t>チョウ</t>
    </rPh>
    <phoneticPr fontId="41"/>
  </si>
  <si>
    <t>ふれあいタクシー事業</t>
    <rPh sb="8" eb="10">
      <t>ジギョウ</t>
    </rPh>
    <phoneticPr fontId="41"/>
  </si>
  <si>
    <t>町内移動について，目的地まで片道９００円を超える料金を助成。
・対象者：75歳以上の方，身体障害，療育など各種手帳をお持ちの方，運転免許証を所持していない方など。</t>
    <phoneticPr fontId="41"/>
  </si>
  <si>
    <t>総務課
0847-89-3330</t>
    <rPh sb="0" eb="3">
      <t>ソウムカ</t>
    </rPh>
    <phoneticPr fontId="41"/>
  </si>
  <si>
    <t>商工会育成支援事業</t>
    <rPh sb="0" eb="3">
      <t>ショウコウカイ</t>
    </rPh>
    <rPh sb="3" eb="5">
      <t>イクセイ</t>
    </rPh>
    <rPh sb="5" eb="7">
      <t>シエン</t>
    </rPh>
    <rPh sb="7" eb="9">
      <t>ジギョウ</t>
    </rPh>
    <phoneticPr fontId="41"/>
  </si>
  <si>
    <t>町内の食品移動販売車活用事業者に対する車両維持管理の補助。</t>
    <rPh sb="0" eb="2">
      <t>チョウナイ</t>
    </rPh>
    <rPh sb="3" eb="5">
      <t>ショクヒン</t>
    </rPh>
    <rPh sb="5" eb="7">
      <t>イドウ</t>
    </rPh>
    <rPh sb="7" eb="9">
      <t>ハンバイ</t>
    </rPh>
    <rPh sb="9" eb="10">
      <t>シャ</t>
    </rPh>
    <rPh sb="10" eb="12">
      <t>カツヨウ</t>
    </rPh>
    <rPh sb="12" eb="15">
      <t>ジギョウシャ</t>
    </rPh>
    <rPh sb="16" eb="17">
      <t>タイ</t>
    </rPh>
    <rPh sb="19" eb="21">
      <t>シャリョウ</t>
    </rPh>
    <rPh sb="21" eb="23">
      <t>イジ</t>
    </rPh>
    <rPh sb="23" eb="25">
      <t>カンリ</t>
    </rPh>
    <rPh sb="26" eb="28">
      <t>ホジョ</t>
    </rPh>
    <phoneticPr fontId="41"/>
  </si>
  <si>
    <t>産業課
0847-89-3337</t>
    <rPh sb="0" eb="2">
      <t>サンギョウ</t>
    </rPh>
    <rPh sb="2" eb="3">
      <t>カ</t>
    </rPh>
    <phoneticPr fontId="41"/>
  </si>
  <si>
    <t>広島県</t>
    <rPh sb="0" eb="3">
      <t>ヒロシマケン</t>
    </rPh>
    <phoneticPr fontId="1"/>
  </si>
  <si>
    <t>広島市</t>
    <rPh sb="0" eb="3">
      <t>ヒロシマシ</t>
    </rPh>
    <phoneticPr fontId="1"/>
  </si>
  <si>
    <t>“まるごと元気”地域コミュニティ活性化補助事業</t>
    <rPh sb="5" eb="7">
      <t>ゲンキ</t>
    </rPh>
    <rPh sb="8" eb="10">
      <t>チイキ</t>
    </rPh>
    <rPh sb="16" eb="19">
      <t>カッセイカ</t>
    </rPh>
    <rPh sb="19" eb="21">
      <t>ホジョ</t>
    </rPh>
    <rPh sb="21" eb="23">
      <t>ジギョウ</t>
    </rPh>
    <phoneticPr fontId="3"/>
  </si>
  <si>
    <t>町内会・自治会、子ども会、社会福祉協議会等が自主的・継続的に行う地域コミュニティの活性化に資する取組に対して補助金を交付しており、その取組メニューの一つとして、地域が主体的に集会所等の交流拠点でネットスーパーが利用できるようにする取組に対し、パソコン購入費等を補助している。</t>
  </si>
  <si>
    <t>町内会・自治会、子ども会等</t>
    <rPh sb="12" eb="13">
      <t>トウ</t>
    </rPh>
    <phoneticPr fontId="1"/>
  </si>
  <si>
    <t>https://www.city.hiroshima.lg.jp/soshiki/14/118713.html</t>
  </si>
  <si>
    <t>企画総務局地域活性化調整部コミュニティ再生課
082-504-2125</t>
    <rPh sb="0" eb="2">
      <t>キカク</t>
    </rPh>
    <rPh sb="2" eb="4">
      <t>ソウム</t>
    </rPh>
    <rPh sb="4" eb="5">
      <t>キョク</t>
    </rPh>
    <rPh sb="5" eb="7">
      <t>チイキ</t>
    </rPh>
    <rPh sb="7" eb="10">
      <t>カッセイカ</t>
    </rPh>
    <rPh sb="10" eb="12">
      <t>チョウセイ</t>
    </rPh>
    <rPh sb="12" eb="13">
      <t>ブ</t>
    </rPh>
    <rPh sb="19" eb="21">
      <t>サイセイ</t>
    </rPh>
    <rPh sb="21" eb="22">
      <t>カ</t>
    </rPh>
    <phoneticPr fontId="3"/>
  </si>
  <si>
    <t>郊外部・中山間地域等における生活交通確保の拡充（新技術等を活用した持続可能な移動手段の確保）</t>
  </si>
  <si>
    <t>公共交通サービスが行き届いていない郊外の住宅団地などで移動に制限を受ける交通弱者を支援するため、地域が主体となった生活交通（乗合タクシー等）の導入・運行支援を実施している。</t>
  </si>
  <si>
    <t>https://www.city.hiroshima.lg.jp/soshiki/1033/297711.html</t>
  </si>
  <si>
    <t>道路交通局公共交通政策部
082‐504-2384</t>
    <rPh sb="5" eb="7">
      <t>コウキョウ</t>
    </rPh>
    <rPh sb="7" eb="9">
      <t>コウツウ</t>
    </rPh>
    <rPh sb="9" eb="12">
      <t>セイサクブ</t>
    </rPh>
    <phoneticPr fontId="3"/>
  </si>
  <si>
    <t>山口県</t>
  </si>
  <si>
    <t>やまぐち元気生活圏形成支援事業</t>
  </si>
  <si>
    <t>地域団体が主体となって取り組む事業</t>
    <rPh sb="0" eb="2">
      <t>チイキ</t>
    </rPh>
    <rPh sb="2" eb="4">
      <t>ダンタイ</t>
    </rPh>
    <rPh sb="5" eb="7">
      <t>シュタイ</t>
    </rPh>
    <rPh sb="11" eb="12">
      <t>ト</t>
    </rPh>
    <rPh sb="13" eb="14">
      <t>ク</t>
    </rPh>
    <rPh sb="15" eb="17">
      <t>ジギョウ</t>
    </rPh>
    <phoneticPr fontId="1"/>
  </si>
  <si>
    <t>地域づくりの機運のある地域を対象に、地域伴走型支援や元気生活圏づくりの中核となる事業の前倒し実施に対する補助
①元気生活圏づくり推進方針を策定するため、専門的な知識を有する団体等による伴走型支援の実施
②上記の伴走型支援を受けている地域の地域づくり活動を支援（買物弱者対策等を含む）</t>
    <rPh sb="130" eb="132">
      <t>カイモノ</t>
    </rPh>
    <rPh sb="132" eb="134">
      <t>ジャクシャ</t>
    </rPh>
    <rPh sb="134" eb="136">
      <t>タイサク</t>
    </rPh>
    <rPh sb="136" eb="137">
      <t>トウ</t>
    </rPh>
    <rPh sb="138" eb="139">
      <t>フク</t>
    </rPh>
    <phoneticPr fontId="8"/>
  </si>
  <si>
    <t>地域づくり団体等</t>
    <rPh sb="0" eb="2">
      <t>チイキ</t>
    </rPh>
    <rPh sb="5" eb="7">
      <t>ダンタイ</t>
    </rPh>
    <rPh sb="7" eb="8">
      <t>トウ</t>
    </rPh>
    <phoneticPr fontId="1"/>
  </si>
  <si>
    <t>https://www.yamaguchi-chusankan.jp/category/shienseido/taisaku.html</t>
  </si>
  <si>
    <t>中山間地域づくり推進課
083-933-2549</t>
  </si>
  <si>
    <t>やまぐち元気生活圏活力創出事業</t>
  </si>
  <si>
    <t>https://www.yamaguchi-chusankan.jp/category/shienseido/kibanseibi.html</t>
  </si>
  <si>
    <t>山口県</t>
    <rPh sb="0" eb="3">
      <t>ヤマグチケン</t>
    </rPh>
    <phoneticPr fontId="8"/>
  </si>
  <si>
    <t>地方バス路線等運行維持対策事業</t>
    <rPh sb="0" eb="2">
      <t>チホウ</t>
    </rPh>
    <rPh sb="4" eb="6">
      <t>ロセン</t>
    </rPh>
    <rPh sb="6" eb="7">
      <t>トウ</t>
    </rPh>
    <rPh sb="7" eb="9">
      <t>ウンコウ</t>
    </rPh>
    <rPh sb="9" eb="11">
      <t>イジ</t>
    </rPh>
    <rPh sb="11" eb="13">
      <t>タイサク</t>
    </rPh>
    <rPh sb="13" eb="15">
      <t>ジギョウ</t>
    </rPh>
    <phoneticPr fontId="3"/>
  </si>
  <si>
    <t>生活バス路線や地域コミュニティ交通のバス路線の運行経費</t>
    <rPh sb="25" eb="27">
      <t>ケイヒ</t>
    </rPh>
    <phoneticPr fontId="1"/>
  </si>
  <si>
    <t>地域住民の日常生活に必要な地域公共交通（生活バス路線・地域コミュニティ交通）を維持するため、バス事業者及び市町に対し、運行経費の一部を助成する。</t>
    <rPh sb="0" eb="2">
      <t>チイキ</t>
    </rPh>
    <rPh sb="2" eb="4">
      <t>ジュウミン</t>
    </rPh>
    <rPh sb="5" eb="7">
      <t>ニチジョウ</t>
    </rPh>
    <rPh sb="7" eb="9">
      <t>セイカツ</t>
    </rPh>
    <rPh sb="10" eb="12">
      <t>ヒツヨウ</t>
    </rPh>
    <rPh sb="13" eb="15">
      <t>チイキ</t>
    </rPh>
    <rPh sb="15" eb="17">
      <t>コウキョウ</t>
    </rPh>
    <rPh sb="17" eb="19">
      <t>コウツウ</t>
    </rPh>
    <rPh sb="20" eb="22">
      <t>セイカツ</t>
    </rPh>
    <rPh sb="24" eb="26">
      <t>ロセン</t>
    </rPh>
    <rPh sb="27" eb="29">
      <t>チイキ</t>
    </rPh>
    <rPh sb="35" eb="37">
      <t>コウツウ</t>
    </rPh>
    <rPh sb="39" eb="41">
      <t>イジ</t>
    </rPh>
    <rPh sb="48" eb="50">
      <t>ジギョウ</t>
    </rPh>
    <rPh sb="50" eb="51">
      <t>シャ</t>
    </rPh>
    <rPh sb="51" eb="52">
      <t>オヨ</t>
    </rPh>
    <rPh sb="53" eb="54">
      <t>シ</t>
    </rPh>
    <rPh sb="54" eb="55">
      <t>マチ</t>
    </rPh>
    <rPh sb="56" eb="57">
      <t>タイ</t>
    </rPh>
    <rPh sb="59" eb="61">
      <t>ウンコウ</t>
    </rPh>
    <rPh sb="61" eb="63">
      <t>ケイヒ</t>
    </rPh>
    <rPh sb="64" eb="66">
      <t>イチブ</t>
    </rPh>
    <rPh sb="67" eb="69">
      <t>ジョセイ</t>
    </rPh>
    <phoneticPr fontId="8"/>
  </si>
  <si>
    <t>交通政策課
083-933-3120</t>
    <rPh sb="0" eb="2">
      <t>コウツウ</t>
    </rPh>
    <rPh sb="2" eb="5">
      <t>セイサクカ</t>
    </rPh>
    <phoneticPr fontId="8"/>
  </si>
  <si>
    <t>山口県</t>
    <rPh sb="0" eb="3">
      <t>ヤマグチケン</t>
    </rPh>
    <phoneticPr fontId="48"/>
  </si>
  <si>
    <t>下関市</t>
    <rPh sb="0" eb="3">
      <t>シモノセキシ</t>
    </rPh>
    <phoneticPr fontId="48"/>
  </si>
  <si>
    <t>生活バス運行事業</t>
    <rPh sb="0" eb="2">
      <t>セイカツ</t>
    </rPh>
    <rPh sb="4" eb="6">
      <t>ウンコウ</t>
    </rPh>
    <rPh sb="6" eb="8">
      <t>ジギョウ</t>
    </rPh>
    <phoneticPr fontId="48"/>
  </si>
  <si>
    <t>市内の交通不便地域で生活バスの運行を行い、生活に必要な移動手段の確保を図る。</t>
    <rPh sb="0" eb="2">
      <t>シナイ</t>
    </rPh>
    <rPh sb="3" eb="9">
      <t>コウツウフベンチイキ</t>
    </rPh>
    <rPh sb="10" eb="12">
      <t>セイカツ</t>
    </rPh>
    <rPh sb="15" eb="17">
      <t>ウンコウ</t>
    </rPh>
    <rPh sb="18" eb="19">
      <t>オコナ</t>
    </rPh>
    <rPh sb="21" eb="23">
      <t>セイカツ</t>
    </rPh>
    <rPh sb="24" eb="26">
      <t>ヒツヨウ</t>
    </rPh>
    <rPh sb="27" eb="29">
      <t>イドウ</t>
    </rPh>
    <rPh sb="29" eb="31">
      <t>シュダン</t>
    </rPh>
    <rPh sb="32" eb="34">
      <t>カクホ</t>
    </rPh>
    <rPh sb="35" eb="36">
      <t>ハカ</t>
    </rPh>
    <phoneticPr fontId="48"/>
  </si>
  <si>
    <t>https://www.city.shimonoseki.lg.jp/soshiki/74/5978.html</t>
  </si>
  <si>
    <t>交通対策課
083-231-1441</t>
    <rPh sb="0" eb="5">
      <t>コウツウタイサクカ</t>
    </rPh>
    <phoneticPr fontId="48"/>
  </si>
  <si>
    <t>宇部市</t>
    <rPh sb="0" eb="3">
      <t>ウベシ</t>
    </rPh>
    <phoneticPr fontId="8"/>
  </si>
  <si>
    <t>地域内交通対策事業</t>
    <rPh sb="0" eb="3">
      <t>チイキナイ</t>
    </rPh>
    <rPh sb="3" eb="5">
      <t>コウツウ</t>
    </rPh>
    <rPh sb="5" eb="7">
      <t>タイサク</t>
    </rPh>
    <rPh sb="7" eb="9">
      <t>ジギョウ</t>
    </rPh>
    <phoneticPr fontId="8"/>
  </si>
  <si>
    <t>デマンドバス
コミュニティタクシー（路線定期）</t>
  </si>
  <si>
    <t>交通空白地域における、住民の買物や通院等の移動手段を確保するため、市の委託によるデマンドバスの運行や、地域組織が運営するコミュニティタクシーへの支援を実施している。</t>
  </si>
  <si>
    <t>宇部市（デマンドバス）
各地域運営組織（コミュニティタクシー）</t>
  </si>
  <si>
    <t>https://www.city.ube.yamaguchi.jp/kurashi/koutsuuchuushajou/koukyoukoutsuu/1002826.html</t>
  </si>
  <si>
    <t>都市政策部　交通政策課
0836-34-8831</t>
    <rPh sb="0" eb="5">
      <t>トシセイサクブ</t>
    </rPh>
    <rPh sb="6" eb="8">
      <t>コウツウ</t>
    </rPh>
    <rPh sb="8" eb="11">
      <t>セイサクカ</t>
    </rPh>
    <phoneticPr fontId="8"/>
  </si>
  <si>
    <t>山口市</t>
    <rPh sb="0" eb="2">
      <t>ヤマグチ</t>
    </rPh>
    <rPh sb="2" eb="3">
      <t>シ</t>
    </rPh>
    <phoneticPr fontId="8"/>
  </si>
  <si>
    <t>山口市福祉優待バス乗車証交付事業</t>
  </si>
  <si>
    <t>　買物弱者の支援と位置付けた事業ではないが、移動手段を確保し、社会参加の増進を図る観点から、高齢者及び心身障害者等に福祉優待バス乗車証を交付し、バス運賃の助成を行っている。また、当該利用実績に応じて、バス事業者へ負担金を支払っている。</t>
    <rPh sb="41" eb="43">
      <t>カンテン</t>
    </rPh>
    <phoneticPr fontId="8"/>
  </si>
  <si>
    <t>https://www.city.yamaguchi.lg.jp/site/korei/4723.html</t>
  </si>
  <si>
    <t>健康福祉部　高齢福祉課
083-934-2793
健康福祉部　障がい福祉課
083-934-2794</t>
    <rPh sb="0" eb="5">
      <t>ケンコウフクシブ</t>
    </rPh>
    <rPh sb="6" eb="11">
      <t>コウレイフクシカ</t>
    </rPh>
    <rPh sb="26" eb="31">
      <t>ケンコウフクシブ</t>
    </rPh>
    <rPh sb="32" eb="33">
      <t>ショウ</t>
    </rPh>
    <rPh sb="35" eb="38">
      <t>フクシカ</t>
    </rPh>
    <phoneticPr fontId="8"/>
  </si>
  <si>
    <t>山口市おでかけサポートタクシー料金助成事業</t>
  </si>
  <si>
    <t>　買物弱者の支援と位置付けた事業ではないが、福祉の増進を図る観点から、外出が困難な要介護等高齢者に対し、タクシー料金を補助する利用券を交付している。また、当該利用実績に応じて、タクシー事業者へ負担金を支払っている。</t>
    <rPh sb="41" eb="42">
      <t>ヨウ</t>
    </rPh>
    <rPh sb="42" eb="44">
      <t>カイゴ</t>
    </rPh>
    <rPh sb="44" eb="45">
      <t>トウ</t>
    </rPh>
    <rPh sb="77" eb="79">
      <t>トウガイ</t>
    </rPh>
    <rPh sb="79" eb="81">
      <t>リヨウ</t>
    </rPh>
    <rPh sb="81" eb="83">
      <t>ジッセキ</t>
    </rPh>
    <rPh sb="84" eb="85">
      <t>オウ</t>
    </rPh>
    <rPh sb="92" eb="95">
      <t>ジギョウシャ</t>
    </rPh>
    <rPh sb="96" eb="99">
      <t>フタンキン</t>
    </rPh>
    <rPh sb="100" eb="102">
      <t>シハラ</t>
    </rPh>
    <phoneticPr fontId="8"/>
  </si>
  <si>
    <t>https://www.city.yamaguchi.lg.jp/site/korei/52395.html</t>
  </si>
  <si>
    <t>健康福祉部　高齢福祉課
083-934-2793</t>
    <rPh sb="0" eb="5">
      <t>ケンコウフクシブ</t>
    </rPh>
    <rPh sb="6" eb="8">
      <t>コウレイ</t>
    </rPh>
    <rPh sb="8" eb="10">
      <t>フクシ</t>
    </rPh>
    <rPh sb="10" eb="11">
      <t>カ</t>
    </rPh>
    <phoneticPr fontId="8"/>
  </si>
  <si>
    <t>山口市</t>
    <rPh sb="0" eb="3">
      <t>ヤマグチシ</t>
    </rPh>
    <phoneticPr fontId="8"/>
  </si>
  <si>
    <t>福祉タクシー料金助成事業</t>
    <rPh sb="0" eb="2">
      <t>フクシ</t>
    </rPh>
    <rPh sb="6" eb="8">
      <t>リョウキン</t>
    </rPh>
    <rPh sb="8" eb="10">
      <t>ジョセイ</t>
    </rPh>
    <rPh sb="10" eb="12">
      <t>ジギョウ</t>
    </rPh>
    <phoneticPr fontId="8"/>
  </si>
  <si>
    <t>　買い物弱者の支援と位置付けた事業ではないが、障がいのある方の日常生活と社会活動を支援するため、タクシー料金を補助する利用券を交付している。</t>
  </si>
  <si>
    <t>https://www.city.yamaguchi.lg.jp/soshiki/57/5067.html</t>
  </si>
  <si>
    <t>健康福祉部　障がい福祉課
083-934-2794</t>
    <rPh sb="0" eb="5">
      <t>ケンコウフクシブ</t>
    </rPh>
    <rPh sb="6" eb="7">
      <t>ショウ</t>
    </rPh>
    <rPh sb="9" eb="11">
      <t>フクシ</t>
    </rPh>
    <rPh sb="11" eb="12">
      <t>カ</t>
    </rPh>
    <phoneticPr fontId="8"/>
  </si>
  <si>
    <t>阿東生活バス運行事業費　</t>
  </si>
  <si>
    <t>①市町村運営有償運送事業
②一般旅客自動車運送事業</t>
    <rPh sb="1" eb="4">
      <t>シチョウソン</t>
    </rPh>
    <rPh sb="4" eb="6">
      <t>ウンエイ</t>
    </rPh>
    <rPh sb="6" eb="8">
      <t>ユウショウ</t>
    </rPh>
    <rPh sb="8" eb="10">
      <t>ウンソウ</t>
    </rPh>
    <rPh sb="10" eb="12">
      <t>ジギョウ</t>
    </rPh>
    <rPh sb="14" eb="16">
      <t>イッパン</t>
    </rPh>
    <rPh sb="16" eb="18">
      <t>リョキャク</t>
    </rPh>
    <rPh sb="18" eb="21">
      <t>ジドウシャ</t>
    </rPh>
    <rPh sb="21" eb="23">
      <t>ウンソウ</t>
    </rPh>
    <rPh sb="23" eb="25">
      <t>ジギョウ</t>
    </rPh>
    <phoneticPr fontId="1"/>
  </si>
  <si>
    <t>市内（阿東地域）の交通不便地域で生活バスの運行を行い、生活に必要な移動手段の確保を図る。</t>
    <rPh sb="0" eb="2">
      <t>シナイ</t>
    </rPh>
    <rPh sb="3" eb="5">
      <t>アトウ</t>
    </rPh>
    <rPh sb="5" eb="7">
      <t>チイキ</t>
    </rPh>
    <rPh sb="9" eb="11">
      <t>コウツウ</t>
    </rPh>
    <rPh sb="11" eb="13">
      <t>フベン</t>
    </rPh>
    <rPh sb="13" eb="15">
      <t>チイキ</t>
    </rPh>
    <rPh sb="16" eb="18">
      <t>セイカツ</t>
    </rPh>
    <rPh sb="21" eb="23">
      <t>ウンコウ</t>
    </rPh>
    <rPh sb="24" eb="25">
      <t>オコナ</t>
    </rPh>
    <rPh sb="27" eb="29">
      <t>セイカツ</t>
    </rPh>
    <rPh sb="30" eb="32">
      <t>ヒツヨウ</t>
    </rPh>
    <rPh sb="33" eb="35">
      <t>イドウ</t>
    </rPh>
    <rPh sb="35" eb="37">
      <t>シュダン</t>
    </rPh>
    <rPh sb="38" eb="40">
      <t>カクホ</t>
    </rPh>
    <rPh sb="41" eb="42">
      <t>ハカ</t>
    </rPh>
    <phoneticPr fontId="8"/>
  </si>
  <si>
    <t>https://www.city.yamaguchi.lg.jp/soshiki/73/108923.html</t>
  </si>
  <si>
    <t>阿東総合支所　地域振興課
083-956-0111</t>
    <rPh sb="0" eb="2">
      <t>アトウ</t>
    </rPh>
    <rPh sb="2" eb="4">
      <t>ソウゴウ</t>
    </rPh>
    <rPh sb="4" eb="6">
      <t>シショ</t>
    </rPh>
    <rPh sb="7" eb="12">
      <t>チイキシンコウカ</t>
    </rPh>
    <phoneticPr fontId="8"/>
  </si>
  <si>
    <t>山口市コミュニティタクシー運行促進事業</t>
    <rPh sb="0" eb="3">
      <t>ヤマグチシ</t>
    </rPh>
    <rPh sb="13" eb="15">
      <t>ウンコウ</t>
    </rPh>
    <rPh sb="15" eb="17">
      <t>ソクシン</t>
    </rPh>
    <rPh sb="17" eb="19">
      <t>ジギョウ</t>
    </rPh>
    <phoneticPr fontId="8"/>
  </si>
  <si>
    <t>買い物弱者の支援と位置づけた事業ではないが、地域住民の移動支援として、市内の8地域でコミュニティタクシーを運行しており、運行ルートにスーパーなどの日用品の買い物ができる場所を設定している。</t>
    <rPh sb="0" eb="1">
      <t>カ</t>
    </rPh>
    <rPh sb="2" eb="3">
      <t>モノ</t>
    </rPh>
    <rPh sb="3" eb="5">
      <t>ジャクシャ</t>
    </rPh>
    <rPh sb="6" eb="8">
      <t>シエン</t>
    </rPh>
    <rPh sb="9" eb="11">
      <t>イチ</t>
    </rPh>
    <rPh sb="14" eb="16">
      <t>ジギョウ</t>
    </rPh>
    <rPh sb="22" eb="24">
      <t>チイキ</t>
    </rPh>
    <rPh sb="24" eb="26">
      <t>ジュウミン</t>
    </rPh>
    <rPh sb="27" eb="29">
      <t>イドウ</t>
    </rPh>
    <rPh sb="29" eb="31">
      <t>シエン</t>
    </rPh>
    <rPh sb="35" eb="37">
      <t>シナイ</t>
    </rPh>
    <rPh sb="39" eb="41">
      <t>チイキ</t>
    </rPh>
    <rPh sb="53" eb="55">
      <t>ウンコウ</t>
    </rPh>
    <rPh sb="60" eb="62">
      <t>ウンコウ</t>
    </rPh>
    <rPh sb="73" eb="76">
      <t>ニチヨウヒン</t>
    </rPh>
    <rPh sb="77" eb="78">
      <t>カ</t>
    </rPh>
    <rPh sb="79" eb="80">
      <t>モノ</t>
    </rPh>
    <rPh sb="84" eb="86">
      <t>バショ</t>
    </rPh>
    <rPh sb="87" eb="89">
      <t>セッテイ</t>
    </rPh>
    <phoneticPr fontId="8"/>
  </si>
  <si>
    <t>各地域で形成されている団体
（連合会や協議等）</t>
    <rPh sb="0" eb="3">
      <t>カクチイキ</t>
    </rPh>
    <rPh sb="4" eb="6">
      <t>ケイセイ</t>
    </rPh>
    <rPh sb="11" eb="13">
      <t>ダンタイ</t>
    </rPh>
    <rPh sb="15" eb="18">
      <t>レンゴウカイ</t>
    </rPh>
    <rPh sb="19" eb="21">
      <t>キョウギ</t>
    </rPh>
    <rPh sb="21" eb="22">
      <t>トウ</t>
    </rPh>
    <phoneticPr fontId="1"/>
  </si>
  <si>
    <t>https://www.city.yamaguchi.lg.jp/soshiki/73/2013.html</t>
  </si>
  <si>
    <t>都市整備部　交通政策課
083-934-2729</t>
    <rPh sb="0" eb="2">
      <t>トシ</t>
    </rPh>
    <rPh sb="2" eb="4">
      <t>セイビ</t>
    </rPh>
    <rPh sb="4" eb="5">
      <t>ブ</t>
    </rPh>
    <rPh sb="6" eb="8">
      <t>コウツウ</t>
    </rPh>
    <rPh sb="8" eb="11">
      <t>セイサクカ</t>
    </rPh>
    <phoneticPr fontId="8"/>
  </si>
  <si>
    <t>グループタクシー利用促進事業</t>
    <rPh sb="8" eb="10">
      <t>リヨウ</t>
    </rPh>
    <rPh sb="10" eb="12">
      <t>ソクシン</t>
    </rPh>
    <rPh sb="12" eb="14">
      <t>ジギョウ</t>
    </rPh>
    <phoneticPr fontId="8"/>
  </si>
  <si>
    <t>一般タクシーを共同利用する仕組みづくりを目指し、交通が不便な地域の高齢者にタクシー券を交付する。
・1km(75歳以上は700m)以上1.5km未満　300円券×60枚/年
・1.5km以上4.0km未満　　500円券×60枚/年
・4.0km以上　　700円券×60枚/年</t>
    <rPh sb="0" eb="2">
      <t>イッパン</t>
    </rPh>
    <rPh sb="7" eb="9">
      <t>キョウドウ</t>
    </rPh>
    <rPh sb="9" eb="11">
      <t>リヨウ</t>
    </rPh>
    <rPh sb="13" eb="15">
      <t>シク</t>
    </rPh>
    <rPh sb="20" eb="22">
      <t>メザ</t>
    </rPh>
    <rPh sb="24" eb="26">
      <t>コウツウ</t>
    </rPh>
    <rPh sb="27" eb="29">
      <t>フベン</t>
    </rPh>
    <rPh sb="30" eb="32">
      <t>チイキ</t>
    </rPh>
    <rPh sb="33" eb="36">
      <t>コウレイシャ</t>
    </rPh>
    <rPh sb="41" eb="42">
      <t>ケン</t>
    </rPh>
    <rPh sb="43" eb="45">
      <t>コウフ</t>
    </rPh>
    <rPh sb="56" eb="57">
      <t>サイ</t>
    </rPh>
    <rPh sb="57" eb="59">
      <t>イジョウ</t>
    </rPh>
    <rPh sb="65" eb="67">
      <t>イジョウ</t>
    </rPh>
    <rPh sb="72" eb="74">
      <t>ミマン</t>
    </rPh>
    <rPh sb="78" eb="79">
      <t>エン</t>
    </rPh>
    <rPh sb="79" eb="80">
      <t>ケン</t>
    </rPh>
    <rPh sb="83" eb="84">
      <t>マイ</t>
    </rPh>
    <rPh sb="85" eb="86">
      <t>ネン</t>
    </rPh>
    <rPh sb="93" eb="95">
      <t>イジョウ</t>
    </rPh>
    <rPh sb="100" eb="102">
      <t>ミマン</t>
    </rPh>
    <rPh sb="107" eb="108">
      <t>エン</t>
    </rPh>
    <rPh sb="108" eb="109">
      <t>ケン</t>
    </rPh>
    <rPh sb="112" eb="113">
      <t>マイ</t>
    </rPh>
    <rPh sb="114" eb="115">
      <t>ネン</t>
    </rPh>
    <rPh sb="122" eb="124">
      <t>イジョウ</t>
    </rPh>
    <rPh sb="129" eb="130">
      <t>エン</t>
    </rPh>
    <rPh sb="130" eb="131">
      <t>ケン</t>
    </rPh>
    <rPh sb="134" eb="135">
      <t>マイ</t>
    </rPh>
    <rPh sb="136" eb="137">
      <t>ネン</t>
    </rPh>
    <phoneticPr fontId="8"/>
  </si>
  <si>
    <t>https://www.city.yamaguchi.lg.jp/site/korei/2009.html</t>
  </si>
  <si>
    <t>徳地生活バス運行事業</t>
    <rPh sb="0" eb="4">
      <t>トクヂセイカツ</t>
    </rPh>
    <rPh sb="6" eb="8">
      <t>ウンコウ</t>
    </rPh>
    <rPh sb="8" eb="10">
      <t>ジギョウ</t>
    </rPh>
    <phoneticPr fontId="8"/>
  </si>
  <si>
    <t>過疎地域の徳地地域内での地域拠点・生活拠点間の移動手段の確保のため、生活バスの運行を実施。</t>
    <rPh sb="0" eb="2">
      <t>カソ</t>
    </rPh>
    <rPh sb="2" eb="4">
      <t>チイキ</t>
    </rPh>
    <rPh sb="5" eb="7">
      <t>トクヂ</t>
    </rPh>
    <rPh sb="7" eb="9">
      <t>チイキ</t>
    </rPh>
    <rPh sb="9" eb="10">
      <t>ナイ</t>
    </rPh>
    <rPh sb="12" eb="14">
      <t>チイキ</t>
    </rPh>
    <rPh sb="14" eb="16">
      <t>キョテン</t>
    </rPh>
    <rPh sb="17" eb="19">
      <t>セイカツ</t>
    </rPh>
    <rPh sb="19" eb="21">
      <t>キョテン</t>
    </rPh>
    <rPh sb="21" eb="22">
      <t>カン</t>
    </rPh>
    <rPh sb="23" eb="25">
      <t>イドウ</t>
    </rPh>
    <rPh sb="25" eb="27">
      <t>シュダン</t>
    </rPh>
    <rPh sb="28" eb="30">
      <t>カクホ</t>
    </rPh>
    <rPh sb="34" eb="36">
      <t>セイカツ</t>
    </rPh>
    <rPh sb="39" eb="41">
      <t>ウンコウ</t>
    </rPh>
    <rPh sb="42" eb="44">
      <t>ジッシ</t>
    </rPh>
    <phoneticPr fontId="8"/>
  </si>
  <si>
    <t>都市整備部　交通政策課
083-934-2729</t>
    <rPh sb="0" eb="5">
      <t>トシセイビブ</t>
    </rPh>
    <rPh sb="6" eb="8">
      <t>コウツウ</t>
    </rPh>
    <rPh sb="8" eb="11">
      <t>セイサクカ</t>
    </rPh>
    <phoneticPr fontId="8"/>
  </si>
  <si>
    <t>山口市地域活性化ビジネス支援事業</t>
    <rPh sb="0" eb="3">
      <t>ヤマグチシ</t>
    </rPh>
    <rPh sb="3" eb="5">
      <t>チイキ</t>
    </rPh>
    <rPh sb="5" eb="8">
      <t>カッセイカ</t>
    </rPh>
    <rPh sb="12" eb="14">
      <t>シエン</t>
    </rPh>
    <rPh sb="14" eb="16">
      <t>ジギョウ</t>
    </rPh>
    <phoneticPr fontId="8"/>
  </si>
  <si>
    <t>買い物弱者の支援と位置付けた事業ではないが、人口減少が進む農山村エリアにおいて、人材、農林水産物及び自然環境等の地域資源を活用する起業等を支援しており、新たに移動販売事業を開始される場合に、拠点となる施設や移動販売事業用車両の取得に要する費用等について活用が可能なもの。（デジタル田園都市国家構想交付金を活用）</t>
    <rPh sb="0" eb="1">
      <t>カ</t>
    </rPh>
    <rPh sb="2" eb="3">
      <t>モノ</t>
    </rPh>
    <rPh sb="3" eb="5">
      <t>ジャクシャ</t>
    </rPh>
    <rPh sb="6" eb="8">
      <t>シエン</t>
    </rPh>
    <rPh sb="9" eb="12">
      <t>イチヅ</t>
    </rPh>
    <rPh sb="14" eb="16">
      <t>ジギョウ</t>
    </rPh>
    <rPh sb="22" eb="24">
      <t>ジンコウ</t>
    </rPh>
    <rPh sb="24" eb="26">
      <t>ゲンショウ</t>
    </rPh>
    <rPh sb="27" eb="28">
      <t>スス</t>
    </rPh>
    <rPh sb="29" eb="32">
      <t>ノウサンソン</t>
    </rPh>
    <rPh sb="40" eb="42">
      <t>ジンザイ</t>
    </rPh>
    <rPh sb="43" eb="45">
      <t>ノウリン</t>
    </rPh>
    <rPh sb="45" eb="48">
      <t>スイサンブツ</t>
    </rPh>
    <rPh sb="48" eb="49">
      <t>オヨ</t>
    </rPh>
    <rPh sb="50" eb="52">
      <t>シゼン</t>
    </rPh>
    <rPh sb="52" eb="54">
      <t>カンキョウ</t>
    </rPh>
    <rPh sb="54" eb="55">
      <t>ナド</t>
    </rPh>
    <rPh sb="56" eb="58">
      <t>チイキ</t>
    </rPh>
    <rPh sb="58" eb="60">
      <t>シゲン</t>
    </rPh>
    <rPh sb="61" eb="63">
      <t>カツヨウ</t>
    </rPh>
    <rPh sb="65" eb="67">
      <t>キギョウ</t>
    </rPh>
    <rPh sb="67" eb="68">
      <t>ナド</t>
    </rPh>
    <rPh sb="69" eb="71">
      <t>シエン</t>
    </rPh>
    <rPh sb="76" eb="77">
      <t>アラ</t>
    </rPh>
    <rPh sb="79" eb="81">
      <t>イドウ</t>
    </rPh>
    <rPh sb="81" eb="83">
      <t>ハンバイ</t>
    </rPh>
    <rPh sb="83" eb="85">
      <t>ジギョウ</t>
    </rPh>
    <rPh sb="86" eb="88">
      <t>カイシ</t>
    </rPh>
    <rPh sb="91" eb="93">
      <t>バアイ</t>
    </rPh>
    <rPh sb="95" eb="97">
      <t>キョテン</t>
    </rPh>
    <rPh sb="100" eb="102">
      <t>シセツ</t>
    </rPh>
    <rPh sb="103" eb="105">
      <t>イドウ</t>
    </rPh>
    <rPh sb="105" eb="107">
      <t>ハンバイ</t>
    </rPh>
    <rPh sb="107" eb="110">
      <t>ジギョウヨウ</t>
    </rPh>
    <rPh sb="110" eb="112">
      <t>シャリョウ</t>
    </rPh>
    <rPh sb="113" eb="115">
      <t>シュトク</t>
    </rPh>
    <rPh sb="116" eb="117">
      <t>ヨウ</t>
    </rPh>
    <rPh sb="119" eb="121">
      <t>ヒヨウ</t>
    </rPh>
    <rPh sb="121" eb="122">
      <t>ナド</t>
    </rPh>
    <rPh sb="126" eb="128">
      <t>カツヨウ</t>
    </rPh>
    <rPh sb="129" eb="131">
      <t>カノウ</t>
    </rPh>
    <rPh sb="140" eb="142">
      <t>デンエン</t>
    </rPh>
    <rPh sb="142" eb="144">
      <t>トシ</t>
    </rPh>
    <rPh sb="144" eb="146">
      <t>コッカ</t>
    </rPh>
    <rPh sb="146" eb="148">
      <t>コウソウ</t>
    </rPh>
    <rPh sb="148" eb="151">
      <t>コウフキン</t>
    </rPh>
    <rPh sb="152" eb="154">
      <t>カツヨウ</t>
    </rPh>
    <phoneticPr fontId="8"/>
  </si>
  <si>
    <t>https://www.city.yamaguchi.lg.jp/soshiki/26/153641.html</t>
  </si>
  <si>
    <t>農林水産部　農山村づくり推進課
083-934-2778</t>
    <rPh sb="0" eb="2">
      <t>ノウリン</t>
    </rPh>
    <rPh sb="2" eb="4">
      <t>スイサン</t>
    </rPh>
    <rPh sb="4" eb="5">
      <t>ブ</t>
    </rPh>
    <rPh sb="6" eb="9">
      <t>ノウサンソン</t>
    </rPh>
    <rPh sb="12" eb="14">
      <t>スイシン</t>
    </rPh>
    <rPh sb="14" eb="15">
      <t>カ</t>
    </rPh>
    <phoneticPr fontId="8"/>
  </si>
  <si>
    <t>山口県</t>
    <rPh sb="0" eb="2">
      <t>ヤマグチ</t>
    </rPh>
    <rPh sb="2" eb="3">
      <t>ケン</t>
    </rPh>
    <phoneticPr fontId="8"/>
  </si>
  <si>
    <t>萩市</t>
    <rPh sb="0" eb="2">
      <t>ハギシ</t>
    </rPh>
    <phoneticPr fontId="8"/>
  </si>
  <si>
    <t>交通空白地支援事業</t>
  </si>
  <si>
    <t>車両貸与</t>
    <rPh sb="0" eb="2">
      <t>シャリョウ</t>
    </rPh>
    <rPh sb="2" eb="4">
      <t>タイヨ</t>
    </rPh>
    <phoneticPr fontId="1"/>
  </si>
  <si>
    <t>交通空白地域における住民の地域内移動手段の確保を目的として、買物や通院等の移動支援を無償で行っている住民団体に対して、１０人乗りの公用車を貸与している。（燃料費、保険料等を市で負担。）</t>
  </si>
  <si>
    <t>萩市商工振興課公共交通政策室
0838-25-3583</t>
    <rPh sb="0" eb="2">
      <t>ハギシ</t>
    </rPh>
    <rPh sb="2" eb="4">
      <t>ショウコウ</t>
    </rPh>
    <rPh sb="4" eb="6">
      <t>シンコウ</t>
    </rPh>
    <rPh sb="6" eb="7">
      <t>カ</t>
    </rPh>
    <rPh sb="7" eb="9">
      <t>コウキョウ</t>
    </rPh>
    <rPh sb="9" eb="11">
      <t>コウツウ</t>
    </rPh>
    <rPh sb="11" eb="13">
      <t>セイサク</t>
    </rPh>
    <rPh sb="13" eb="14">
      <t>シツ</t>
    </rPh>
    <phoneticPr fontId="8"/>
  </si>
  <si>
    <t>地域内巡回バス運行事業</t>
  </si>
  <si>
    <t>買い物弱者の支援に位置付けた事業ではないが、市内の交通不便地域を対象に無償のデマンドバス等を運行し、通院や買物など、日常生活における交通手段を確保している。</t>
    <rPh sb="9" eb="12">
      <t>イチヅ</t>
    </rPh>
    <rPh sb="14" eb="16">
      <t>ジギョウ</t>
    </rPh>
    <phoneticPr fontId="8"/>
  </si>
  <si>
    <t>萩市商工振興課公共交通政策室
0838-25-3583</t>
  </si>
  <si>
    <t>交通ネットワーク再構築事業</t>
  </si>
  <si>
    <t>買い物弱者の支援と位置付けた事業ではないが、地域住民の日常生活に必要な移動手段を確保するため、生活交通バス、タクシーを運行している。</t>
    <rPh sb="9" eb="12">
      <t>イチヅ</t>
    </rPh>
    <rPh sb="14" eb="16">
      <t>ジギョウ</t>
    </rPh>
    <rPh sb="22" eb="24">
      <t>チイキ</t>
    </rPh>
    <rPh sb="24" eb="26">
      <t>ジュウミン</t>
    </rPh>
    <rPh sb="27" eb="29">
      <t>ニチジョウ</t>
    </rPh>
    <rPh sb="29" eb="31">
      <t>セイカツ</t>
    </rPh>
    <rPh sb="32" eb="34">
      <t>ヒツヨウ</t>
    </rPh>
    <rPh sb="35" eb="39">
      <t>イドウシュダン</t>
    </rPh>
    <rPh sb="40" eb="42">
      <t>カクホ</t>
    </rPh>
    <rPh sb="47" eb="49">
      <t>セイカツ</t>
    </rPh>
    <rPh sb="49" eb="51">
      <t>コウツウ</t>
    </rPh>
    <rPh sb="59" eb="61">
      <t>ウンコウ</t>
    </rPh>
    <phoneticPr fontId="8"/>
  </si>
  <si>
    <t>自治体
事業者</t>
    <phoneticPr fontId="1"/>
  </si>
  <si>
    <t>買い物弱者の支援と位置付けた事業ではないが、地域住民の日常生活に必要な移動手段を確保するため、乗合タクシー運行に補助を行っている。</t>
    <rPh sb="47" eb="49">
      <t>ノリアイ</t>
    </rPh>
    <rPh sb="53" eb="55">
      <t>ウンコウ</t>
    </rPh>
    <rPh sb="56" eb="58">
      <t>ホジョ</t>
    </rPh>
    <rPh sb="59" eb="60">
      <t>オコナ</t>
    </rPh>
    <phoneticPr fontId="8"/>
  </si>
  <si>
    <t>萩市</t>
  </si>
  <si>
    <t>中山間地域買い物支援事業</t>
    <rPh sb="0" eb="3">
      <t>チュウサンカン</t>
    </rPh>
    <rPh sb="3" eb="5">
      <t>チイキ</t>
    </rPh>
    <rPh sb="5" eb="6">
      <t>カ</t>
    </rPh>
    <rPh sb="7" eb="8">
      <t>モノ</t>
    </rPh>
    <rPh sb="8" eb="10">
      <t>シエン</t>
    </rPh>
    <rPh sb="10" eb="12">
      <t>ジギョウ</t>
    </rPh>
    <phoneticPr fontId="8"/>
  </si>
  <si>
    <t>離島への移動販売に対し、運賃を補助する</t>
    <rPh sb="0" eb="2">
      <t>リトウ</t>
    </rPh>
    <rPh sb="4" eb="8">
      <t>イドウハンバイ</t>
    </rPh>
    <rPh sb="9" eb="10">
      <t>タイ</t>
    </rPh>
    <rPh sb="12" eb="14">
      <t>ウンチン</t>
    </rPh>
    <rPh sb="15" eb="17">
      <t>ホジョ</t>
    </rPh>
    <phoneticPr fontId="8"/>
  </si>
  <si>
    <t>萩市商工振興課
0838-25-3583</t>
    <rPh sb="0" eb="2">
      <t>ハギシ</t>
    </rPh>
    <rPh sb="2" eb="4">
      <t>ショウコウ</t>
    </rPh>
    <rPh sb="4" eb="7">
      <t>シンコウカ</t>
    </rPh>
    <phoneticPr fontId="8"/>
  </si>
  <si>
    <t>防府市</t>
    <rPh sb="0" eb="3">
      <t>ホウフシ</t>
    </rPh>
    <phoneticPr fontId="8"/>
  </si>
  <si>
    <t>防府市離島販売運賃助成事業</t>
    <rPh sb="0" eb="3">
      <t>ホウフシ</t>
    </rPh>
    <rPh sb="3" eb="5">
      <t>リトウ</t>
    </rPh>
    <rPh sb="5" eb="7">
      <t>ハンバイ</t>
    </rPh>
    <rPh sb="7" eb="9">
      <t>ウンチン</t>
    </rPh>
    <rPh sb="9" eb="11">
      <t>ジョセイ</t>
    </rPh>
    <rPh sb="11" eb="13">
      <t>ジギョウ</t>
    </rPh>
    <phoneticPr fontId="8"/>
  </si>
  <si>
    <t>離島で移動販売を実施する事業者に対し、運賃を助成する。</t>
    <rPh sb="0" eb="2">
      <t>リトウ</t>
    </rPh>
    <rPh sb="3" eb="5">
      <t>イドウ</t>
    </rPh>
    <rPh sb="5" eb="7">
      <t>ハンバイ</t>
    </rPh>
    <rPh sb="8" eb="10">
      <t>ジッシ</t>
    </rPh>
    <rPh sb="12" eb="15">
      <t>ジギョウシャ</t>
    </rPh>
    <rPh sb="16" eb="17">
      <t>タイ</t>
    </rPh>
    <rPh sb="19" eb="21">
      <t>ウンチン</t>
    </rPh>
    <rPh sb="22" eb="24">
      <t>ジョセイ</t>
    </rPh>
    <phoneticPr fontId="8"/>
  </si>
  <si>
    <t>地域振興課
（0835-25-2120）</t>
    <rPh sb="0" eb="2">
      <t>チイキ</t>
    </rPh>
    <rPh sb="2" eb="4">
      <t>シンコウ</t>
    </rPh>
    <rPh sb="4" eb="5">
      <t>カ</t>
    </rPh>
    <phoneticPr fontId="8"/>
  </si>
  <si>
    <t>下松市</t>
    <rPh sb="0" eb="3">
      <t>クダマツシ</t>
    </rPh>
    <phoneticPr fontId="8"/>
  </si>
  <si>
    <t>地域活動組織支援事業（米川あったか便）</t>
    <rPh sb="0" eb="2">
      <t>チイキ</t>
    </rPh>
    <rPh sb="2" eb="4">
      <t>カツドウ</t>
    </rPh>
    <rPh sb="4" eb="6">
      <t>ソシキ</t>
    </rPh>
    <rPh sb="6" eb="10">
      <t>シエンジギョウ</t>
    </rPh>
    <rPh sb="11" eb="13">
      <t>ヨネガワ</t>
    </rPh>
    <rPh sb="17" eb="18">
      <t>ビン</t>
    </rPh>
    <phoneticPr fontId="8"/>
  </si>
  <si>
    <t>下松市社会福祉協議会に委託（運営費を補助）し、ボランティアスタッフにより運行している。
高齢者自らが買い物に出ることで、自宅への引きこもりを防止し、ボランティアスタッフとの交流による高齢者の見守り機能と支え合い機能を併せ持っている。
また、移動に不便を感じる高齢者の自宅と商業施設との間を車両で直接往復し、利用する高齢者の利便性に配慮して運行している。</t>
  </si>
  <si>
    <t>地域住民</t>
    <rPh sb="0" eb="2">
      <t>チイキ</t>
    </rPh>
    <rPh sb="2" eb="4">
      <t>ジュウミン</t>
    </rPh>
    <phoneticPr fontId="1"/>
  </si>
  <si>
    <t>高齢福祉課課長寿支援係
0833-45-1837</t>
    <rPh sb="0" eb="5">
      <t>コウレイフクシカ</t>
    </rPh>
    <phoneticPr fontId="8"/>
  </si>
  <si>
    <t>岩国市</t>
    <rPh sb="0" eb="3">
      <t>イワクニシ</t>
    </rPh>
    <phoneticPr fontId="8"/>
  </si>
  <si>
    <t>買い物弱者支援事業費補助金</t>
    <rPh sb="0" eb="1">
      <t>カ</t>
    </rPh>
    <rPh sb="2" eb="3">
      <t>モノ</t>
    </rPh>
    <rPh sb="3" eb="5">
      <t>ジャクシャ</t>
    </rPh>
    <rPh sb="5" eb="7">
      <t>シエン</t>
    </rPh>
    <rPh sb="7" eb="9">
      <t>ジギョウ</t>
    </rPh>
    <rPh sb="9" eb="10">
      <t>ヒ</t>
    </rPh>
    <rPh sb="10" eb="13">
      <t>ホジョキン</t>
    </rPh>
    <phoneticPr fontId="8"/>
  </si>
  <si>
    <t>買い物弱者の買い物の機会の確保及び生活の維持向上等を図ることを目的として、事業者が買い物弱者を主な対象者として移動販売により日用生活物資の購入支援を行う場合において、当該移動販売に使用する車両の購入等及びその他運営に要する経費の一部を補助する。</t>
    <rPh sb="0" eb="1">
      <t>カ</t>
    </rPh>
    <rPh sb="2" eb="3">
      <t>モノ</t>
    </rPh>
    <rPh sb="3" eb="5">
      <t>ジャクシャ</t>
    </rPh>
    <phoneticPr fontId="8"/>
  </si>
  <si>
    <t>生活協同組合コープ山口ほか５社</t>
  </si>
  <si>
    <t>https://www.city.iwakuni.lg.jp/soshiki/17/80924.html</t>
  </si>
  <si>
    <t>市民協働部　地域づくり推進課中山間地域振興室
0827-29-5015</t>
    <rPh sb="0" eb="2">
      <t>シミン</t>
    </rPh>
    <rPh sb="2" eb="4">
      <t>キョウドウ</t>
    </rPh>
    <rPh sb="4" eb="5">
      <t>ブ</t>
    </rPh>
    <rPh sb="6" eb="8">
      <t>チイキ</t>
    </rPh>
    <rPh sb="11" eb="14">
      <t>スイシンカ</t>
    </rPh>
    <rPh sb="14" eb="15">
      <t>チュウ</t>
    </rPh>
    <rPh sb="15" eb="17">
      <t>サンカン</t>
    </rPh>
    <rPh sb="17" eb="19">
      <t>チイキ</t>
    </rPh>
    <rPh sb="19" eb="21">
      <t>シンコウ</t>
    </rPh>
    <rPh sb="21" eb="22">
      <t>シツ</t>
    </rPh>
    <phoneticPr fontId="8"/>
  </si>
  <si>
    <t>高齢者活き生きサポート事業</t>
    <rPh sb="0" eb="3">
      <t>コウレイシャ</t>
    </rPh>
    <rPh sb="3" eb="4">
      <t>イ</t>
    </rPh>
    <rPh sb="5" eb="6">
      <t>イ</t>
    </rPh>
    <rPh sb="11" eb="13">
      <t>ジギョウ</t>
    </rPh>
    <phoneticPr fontId="8"/>
  </si>
  <si>
    <t>買物弱者の支援と位置付けた事業ではないが、タクシー料金の利用券を申請に基づき交付することで高齢者の外出支援を行い、高齢者福祉の増進を図る。
4枚／月　年間最大48枚　月割で交付　500円／枚</t>
    <rPh sb="25" eb="27">
      <t>リョウキン</t>
    </rPh>
    <rPh sb="28" eb="30">
      <t>リヨウ</t>
    </rPh>
    <rPh sb="30" eb="31">
      <t>ケン</t>
    </rPh>
    <rPh sb="32" eb="34">
      <t>シンセイ</t>
    </rPh>
    <rPh sb="35" eb="36">
      <t>モト</t>
    </rPh>
    <rPh sb="38" eb="40">
      <t>コウフ</t>
    </rPh>
    <rPh sb="45" eb="47">
      <t>コウレイ</t>
    </rPh>
    <rPh sb="47" eb="48">
      <t>シャ</t>
    </rPh>
    <rPh sb="49" eb="51">
      <t>ガイシュツ</t>
    </rPh>
    <rPh sb="51" eb="53">
      <t>シエン</t>
    </rPh>
    <rPh sb="54" eb="55">
      <t>オコナ</t>
    </rPh>
    <rPh sb="57" eb="60">
      <t>コウレイシャ</t>
    </rPh>
    <rPh sb="60" eb="62">
      <t>フクシ</t>
    </rPh>
    <rPh sb="63" eb="65">
      <t>ゾウシン</t>
    </rPh>
    <rPh sb="66" eb="67">
      <t>ハカ</t>
    </rPh>
    <rPh sb="71" eb="72">
      <t>マイ</t>
    </rPh>
    <rPh sb="73" eb="74">
      <t>ツキ</t>
    </rPh>
    <rPh sb="75" eb="77">
      <t>ネンカン</t>
    </rPh>
    <rPh sb="77" eb="79">
      <t>サイダイ</t>
    </rPh>
    <rPh sb="81" eb="82">
      <t>マイ</t>
    </rPh>
    <rPh sb="83" eb="85">
      <t>ツキワ</t>
    </rPh>
    <rPh sb="86" eb="88">
      <t>コウフ</t>
    </rPh>
    <rPh sb="92" eb="93">
      <t>エン</t>
    </rPh>
    <rPh sb="94" eb="95">
      <t>マイ</t>
    </rPh>
    <phoneticPr fontId="8"/>
  </si>
  <si>
    <t>原則、市内のタクシー事業者</t>
  </si>
  <si>
    <t>https://www.city.iwakuni.lg.jp/site/koureihoken/47267.html</t>
  </si>
  <si>
    <t>福祉部高齢者支援課
支援班
0827-29-2588</t>
    <rPh sb="0" eb="2">
      <t>フクシ</t>
    </rPh>
    <rPh sb="2" eb="3">
      <t>ブ</t>
    </rPh>
    <rPh sb="3" eb="6">
      <t>コウレイシャ</t>
    </rPh>
    <rPh sb="6" eb="8">
      <t>シエン</t>
    </rPh>
    <rPh sb="8" eb="9">
      <t>カ</t>
    </rPh>
    <rPh sb="10" eb="12">
      <t>シエン</t>
    </rPh>
    <rPh sb="12" eb="13">
      <t>ハン</t>
    </rPh>
    <phoneticPr fontId="8"/>
  </si>
  <si>
    <t>岩国市生活交通バス運行事業</t>
    <rPh sb="0" eb="3">
      <t>イワクニシ</t>
    </rPh>
    <rPh sb="3" eb="5">
      <t>セイカツ</t>
    </rPh>
    <rPh sb="5" eb="7">
      <t>コウツウ</t>
    </rPh>
    <rPh sb="9" eb="11">
      <t>ウンコウ</t>
    </rPh>
    <rPh sb="11" eb="13">
      <t>ジギョウ</t>
    </rPh>
    <phoneticPr fontId="8"/>
  </si>
  <si>
    <t>https://www.city.iwakuni.lg.jp/soshiki/12/59150.html</t>
  </si>
  <si>
    <t>総合政策部交通政策課
交通政策班
0827-29-5106</t>
    <rPh sb="0" eb="2">
      <t>ソウゴウ</t>
    </rPh>
    <rPh sb="2" eb="4">
      <t>セイサク</t>
    </rPh>
    <rPh sb="4" eb="5">
      <t>ブ</t>
    </rPh>
    <rPh sb="5" eb="7">
      <t>コウツウ</t>
    </rPh>
    <rPh sb="7" eb="9">
      <t>セイサク</t>
    </rPh>
    <rPh sb="9" eb="10">
      <t>カ</t>
    </rPh>
    <rPh sb="11" eb="13">
      <t>コウツウ</t>
    </rPh>
    <rPh sb="13" eb="15">
      <t>セイサク</t>
    </rPh>
    <rPh sb="15" eb="16">
      <t>ハン</t>
    </rPh>
    <phoneticPr fontId="8"/>
  </si>
  <si>
    <t>岩国市過疎地域乗合ﾊﾞｽ運行事業</t>
    <rPh sb="0" eb="3">
      <t>イワクニシ</t>
    </rPh>
    <rPh sb="3" eb="5">
      <t>カソ</t>
    </rPh>
    <rPh sb="5" eb="7">
      <t>チイキ</t>
    </rPh>
    <rPh sb="7" eb="9">
      <t>ノリアイ</t>
    </rPh>
    <rPh sb="12" eb="14">
      <t>ウンコウ</t>
    </rPh>
    <rPh sb="14" eb="16">
      <t>ジギョウ</t>
    </rPh>
    <phoneticPr fontId="8"/>
  </si>
  <si>
    <t>買物弱者の支援と位置付けた事業ではないが、地域住民の日常生活に必要な生活バス路線を確保するため、過疎地域乗合バスを運行している。
一部国庫補助あり</t>
    <rPh sb="41" eb="43">
      <t>カクホ</t>
    </rPh>
    <rPh sb="57" eb="59">
      <t>ウンコウ</t>
    </rPh>
    <phoneticPr fontId="8"/>
  </si>
  <si>
    <t>総合政策部交通政策課
交通政策班
0827-29-5106</t>
    <rPh sb="0" eb="2">
      <t>ソウゴウ</t>
    </rPh>
    <rPh sb="2" eb="4">
      <t>セイサク</t>
    </rPh>
    <rPh sb="4" eb="5">
      <t>ブ</t>
    </rPh>
    <rPh sb="5" eb="7">
      <t>コウツウ</t>
    </rPh>
    <rPh sb="7" eb="10">
      <t>セイサクカ</t>
    </rPh>
    <rPh sb="11" eb="13">
      <t>コウツウ</t>
    </rPh>
    <rPh sb="13" eb="15">
      <t>セイサク</t>
    </rPh>
    <rPh sb="15" eb="16">
      <t>ハン</t>
    </rPh>
    <phoneticPr fontId="8"/>
  </si>
  <si>
    <t>岩国市乗合タクシー運行事業</t>
    <rPh sb="0" eb="3">
      <t>イワクニシ</t>
    </rPh>
    <rPh sb="3" eb="5">
      <t>ノリアイ</t>
    </rPh>
    <rPh sb="9" eb="11">
      <t>ウンコウ</t>
    </rPh>
    <rPh sb="11" eb="13">
      <t>ジギョウ</t>
    </rPh>
    <phoneticPr fontId="8"/>
  </si>
  <si>
    <t>買物弱者の支援と位置付けた事業ではないが、市内の交通不便地域を対象に、路線バスに代わり乗合タクシーを運行し、買物や通院など、日常の生活における交通手段を確保している。</t>
    <rPh sb="50" eb="52">
      <t>ウンコウ</t>
    </rPh>
    <phoneticPr fontId="8"/>
  </si>
  <si>
    <t>https://www.city.iwakuni.lg.jp/soshiki/12/74011.html</t>
  </si>
  <si>
    <t>光市</t>
    <rPh sb="0" eb="2">
      <t>ヒカリシ</t>
    </rPh>
    <phoneticPr fontId="8"/>
  </si>
  <si>
    <t>高齢者バス・タクシー運賃助成事業</t>
    <rPh sb="0" eb="3">
      <t>コウレイシャ</t>
    </rPh>
    <rPh sb="10" eb="14">
      <t>ウンチンジョセイ</t>
    </rPh>
    <rPh sb="14" eb="16">
      <t>ジギョウ</t>
    </rPh>
    <phoneticPr fontId="8"/>
  </si>
  <si>
    <t>運転免許証を要する交通用具（車やバイクなど）での移動が困難な高齢者に対して、移動手段を確保し、外出しやすい環境を創出するため、路線バス及びタクシーの運賃の一部を助成する運賃助成券を交付する。
財源：物価高騰対応重点支援地方創生臨時交付金</t>
    <rPh sb="96" eb="98">
      <t>ザイゲン</t>
    </rPh>
    <rPh sb="99" eb="101">
      <t>ブッカ</t>
    </rPh>
    <rPh sb="101" eb="103">
      <t>コウトウ</t>
    </rPh>
    <rPh sb="103" eb="105">
      <t>タイオウ</t>
    </rPh>
    <rPh sb="105" eb="109">
      <t>ジュウテンシエン</t>
    </rPh>
    <rPh sb="109" eb="113">
      <t>チホウソウセイ</t>
    </rPh>
    <rPh sb="113" eb="115">
      <t>リンジ</t>
    </rPh>
    <rPh sb="115" eb="118">
      <t>コウフキン</t>
    </rPh>
    <phoneticPr fontId="1"/>
  </si>
  <si>
    <t>https://www.city.hikari.lg.jp/soshiki/11/kokyokotsu/1/1/12957.html</t>
  </si>
  <si>
    <t>公共交通政策課
0833-72-1420</t>
    <rPh sb="0" eb="7">
      <t>コウキョウコウツウセイサクカ</t>
    </rPh>
    <phoneticPr fontId="8"/>
  </si>
  <si>
    <t>長門市</t>
    <rPh sb="0" eb="2">
      <t>ナガト</t>
    </rPh>
    <rPh sb="2" eb="3">
      <t>シ</t>
    </rPh>
    <phoneticPr fontId="8"/>
  </si>
  <si>
    <t>デマンド型運行事業</t>
  </si>
  <si>
    <t>市内全域を対象にデマンド型運行事業を実施し、買物や通院など、日常の生活における交通手段を確保している。</t>
    <rPh sb="2" eb="4">
      <t>ゼンイキ</t>
    </rPh>
    <phoneticPr fontId="8"/>
  </si>
  <si>
    <t>NPO法人
タクシー、バス事業者等</t>
    <rPh sb="0" eb="5">
      <t>ｎｐｏホウジン</t>
    </rPh>
    <rPh sb="13" eb="15">
      <t>ジギョウ</t>
    </rPh>
    <rPh sb="15" eb="16">
      <t>シャ</t>
    </rPh>
    <rPh sb="16" eb="17">
      <t>トウ</t>
    </rPh>
    <phoneticPr fontId="1"/>
  </si>
  <si>
    <t xml:space="preserve">
https://www.city.nagato.yamaguchi.jp/soshiki/13/42755.html</t>
  </si>
  <si>
    <t>経済産業部産業政策課地域交通対策班
0837-23-1138</t>
    <rPh sb="2" eb="4">
      <t>サンギョウ</t>
    </rPh>
    <rPh sb="7" eb="9">
      <t>セイサク</t>
    </rPh>
    <phoneticPr fontId="8"/>
  </si>
  <si>
    <t>買い物支援実証事業</t>
    <rPh sb="0" eb="1">
      <t>カ</t>
    </rPh>
    <rPh sb="2" eb="3">
      <t>モノ</t>
    </rPh>
    <rPh sb="3" eb="5">
      <t>シエン</t>
    </rPh>
    <rPh sb="5" eb="7">
      <t>ジッショウ</t>
    </rPh>
    <rPh sb="7" eb="9">
      <t>ジギョウ</t>
    </rPh>
    <phoneticPr fontId="8"/>
  </si>
  <si>
    <t>定期的な移動販売を行うことで、交通弱者の購買機会の確保を図る（市内の三隅地区、日置・油谷地区に導入）。三隅地区については、R4年度より自主運行。</t>
    <rPh sb="0" eb="3">
      <t>テイキテキ</t>
    </rPh>
    <rPh sb="4" eb="6">
      <t>イドウ</t>
    </rPh>
    <rPh sb="6" eb="8">
      <t>ハンバイ</t>
    </rPh>
    <rPh sb="9" eb="10">
      <t>オコナ</t>
    </rPh>
    <rPh sb="15" eb="17">
      <t>コウツウ</t>
    </rPh>
    <rPh sb="17" eb="19">
      <t>ジャクシャ</t>
    </rPh>
    <rPh sb="20" eb="22">
      <t>コウバイ</t>
    </rPh>
    <rPh sb="22" eb="24">
      <t>キカイ</t>
    </rPh>
    <rPh sb="25" eb="27">
      <t>カクホ</t>
    </rPh>
    <rPh sb="28" eb="29">
      <t>ハカ</t>
    </rPh>
    <rPh sb="31" eb="33">
      <t>シナイ</t>
    </rPh>
    <rPh sb="34" eb="36">
      <t>ミスミ</t>
    </rPh>
    <rPh sb="36" eb="38">
      <t>チク</t>
    </rPh>
    <rPh sb="39" eb="41">
      <t>ヒオキ</t>
    </rPh>
    <rPh sb="42" eb="44">
      <t>ユヤ</t>
    </rPh>
    <rPh sb="44" eb="46">
      <t>チク</t>
    </rPh>
    <rPh sb="47" eb="49">
      <t>ドウニュウ</t>
    </rPh>
    <rPh sb="51" eb="53">
      <t>ミスミ</t>
    </rPh>
    <rPh sb="53" eb="55">
      <t>チク</t>
    </rPh>
    <rPh sb="63" eb="64">
      <t>ネン</t>
    </rPh>
    <rPh sb="64" eb="65">
      <t>ド</t>
    </rPh>
    <rPh sb="67" eb="69">
      <t>ジシュ</t>
    </rPh>
    <rPh sb="69" eb="71">
      <t>ウンコウ</t>
    </rPh>
    <phoneticPr fontId="8"/>
  </si>
  <si>
    <t>柳井市</t>
    <rPh sb="0" eb="3">
      <t>ヤナイシ</t>
    </rPh>
    <phoneticPr fontId="8"/>
  </si>
  <si>
    <t>生活交通活性化対策事業</t>
    <rPh sb="0" eb="2">
      <t>セイカツ</t>
    </rPh>
    <rPh sb="2" eb="4">
      <t>コウツウ</t>
    </rPh>
    <rPh sb="4" eb="7">
      <t>カッセイカ</t>
    </rPh>
    <rPh sb="7" eb="9">
      <t>タイサク</t>
    </rPh>
    <rPh sb="9" eb="11">
      <t>ジギョウ</t>
    </rPh>
    <phoneticPr fontId="8"/>
  </si>
  <si>
    <t>市内の交通不便地域を対象にデマンド型運行事業(予約制乗り合いタクシー)を実施し、買物や通院など、日常の生活における交通手段の確保を図る。</t>
    <rPh sb="23" eb="26">
      <t>ヨヤクセイ</t>
    </rPh>
    <rPh sb="26" eb="27">
      <t>ノ</t>
    </rPh>
    <rPh sb="28" eb="29">
      <t>ア</t>
    </rPh>
    <rPh sb="65" eb="66">
      <t>ハカ</t>
    </rPh>
    <phoneticPr fontId="8"/>
  </si>
  <si>
    <t xml:space="preserve">商工観光課
0820-22-2111
</t>
    <rPh sb="0" eb="2">
      <t>ショウコウ</t>
    </rPh>
    <rPh sb="2" eb="5">
      <t>カンコウカ</t>
    </rPh>
    <phoneticPr fontId="8"/>
  </si>
  <si>
    <t>高齢者おでかけサポート事業</t>
    <rPh sb="0" eb="3">
      <t>コウレイシャ</t>
    </rPh>
    <rPh sb="11" eb="13">
      <t>ジギョウ</t>
    </rPh>
    <phoneticPr fontId="8"/>
  </si>
  <si>
    <t>公共交通機関「タクシー・路線バス・平郡航路」で共通利用できる利用券を交付することにより、高齢者の買い物や通院等の必要な外出を支援し、高齢者の心身機能の低下を予防することで自立生活の継続を支援する。</t>
    <rPh sb="0" eb="2">
      <t>コウキョウ</t>
    </rPh>
    <rPh sb="2" eb="4">
      <t>コウツウ</t>
    </rPh>
    <rPh sb="4" eb="6">
      <t>キカン</t>
    </rPh>
    <rPh sb="12" eb="14">
      <t>ロセン</t>
    </rPh>
    <rPh sb="17" eb="19">
      <t>ヘイグン</t>
    </rPh>
    <rPh sb="19" eb="21">
      <t>コウロ</t>
    </rPh>
    <rPh sb="23" eb="25">
      <t>キョウツウ</t>
    </rPh>
    <rPh sb="25" eb="27">
      <t>リヨウ</t>
    </rPh>
    <rPh sb="30" eb="32">
      <t>リヨウ</t>
    </rPh>
    <rPh sb="32" eb="33">
      <t>ケン</t>
    </rPh>
    <rPh sb="34" eb="36">
      <t>コウフ</t>
    </rPh>
    <rPh sb="44" eb="47">
      <t>コウレイシャ</t>
    </rPh>
    <rPh sb="48" eb="49">
      <t>カ</t>
    </rPh>
    <rPh sb="50" eb="51">
      <t>モノ</t>
    </rPh>
    <rPh sb="52" eb="54">
      <t>ツウイン</t>
    </rPh>
    <rPh sb="54" eb="55">
      <t>トウ</t>
    </rPh>
    <rPh sb="56" eb="58">
      <t>ヒツヨウ</t>
    </rPh>
    <rPh sb="59" eb="61">
      <t>ガイシュツ</t>
    </rPh>
    <rPh sb="62" eb="64">
      <t>シエン</t>
    </rPh>
    <rPh sb="66" eb="69">
      <t>コウレイシャ</t>
    </rPh>
    <rPh sb="70" eb="72">
      <t>シンシン</t>
    </rPh>
    <rPh sb="72" eb="74">
      <t>キノウ</t>
    </rPh>
    <rPh sb="75" eb="77">
      <t>テイカ</t>
    </rPh>
    <rPh sb="78" eb="80">
      <t>ヨボウ</t>
    </rPh>
    <rPh sb="85" eb="87">
      <t>ジリツ</t>
    </rPh>
    <rPh sb="87" eb="89">
      <t>セイカツ</t>
    </rPh>
    <rPh sb="90" eb="92">
      <t>ケイゾク</t>
    </rPh>
    <rPh sb="93" eb="95">
      <t>シエン</t>
    </rPh>
    <phoneticPr fontId="8"/>
  </si>
  <si>
    <t>https://www.city-yanai.jp/soshiki/70/odekake.html</t>
  </si>
  <si>
    <t>高齢者支援課
0820-22-2111</t>
    <rPh sb="0" eb="3">
      <t>コウレイシャ</t>
    </rPh>
    <rPh sb="3" eb="5">
      <t>シエン</t>
    </rPh>
    <rPh sb="5" eb="6">
      <t>カ</t>
    </rPh>
    <phoneticPr fontId="8"/>
  </si>
  <si>
    <t>美祢市</t>
  </si>
  <si>
    <t>ジオタク運行事業</t>
  </si>
  <si>
    <t>交通不便地域における交通弱者の救済等を目的として運行しているデマンド型乗合タクシー（ジオタク）は、主に高齢者等の買い物や通院など、日常生活における交通手段として活用されている。</t>
  </si>
  <si>
    <t>https://www2.city.mine.lg.jp/soshiki/somubu/chiikishinkoka/kokyokotsu/1009.html</t>
  </si>
  <si>
    <t>地域振興課
0837-52-1128</t>
  </si>
  <si>
    <t>赤郷コミュニティバス運行事業</t>
  </si>
  <si>
    <t>地域団体が主体となって取り組む事業</t>
  </si>
  <si>
    <t>赤郷地区においては、高齢者の移動手段の確保（交通弱者対策）という地域課題を解決するために、地域自らが地域経営会社を立ち上げ、スクールバスの空き時間を活用したコミュニティバス「あかまるごう」を運行している。</t>
  </si>
  <si>
    <t>地域経営会社（一社）ドリームレッド</t>
    <rPh sb="0" eb="2">
      <t>チイキ</t>
    </rPh>
    <rPh sb="2" eb="4">
      <t>ケイエイ</t>
    </rPh>
    <rPh sb="4" eb="6">
      <t>カイシャ</t>
    </rPh>
    <rPh sb="7" eb="9">
      <t>イッシャ</t>
    </rPh>
    <phoneticPr fontId="1"/>
  </si>
  <si>
    <t>https://www2.city.mine.lg.jp/machi_jiman/katsudo/mito_area/akago/4578.html</t>
  </si>
  <si>
    <t>周南市</t>
  </si>
  <si>
    <t>コミュニティ交通運行事業</t>
  </si>
  <si>
    <t>買物弱者の支援と位置付けた事業ではないが、利用者の減少や乗務員不足といった要因により路線バスが廃止された地域において、必要に応じて、既存の移動手段を代替または補完するものとして、コミュニティ交通を運行している。</t>
  </si>
  <si>
    <t>各地区コミュニティ団体</t>
  </si>
  <si>
    <t>公共交通対策課
0834-22-8426</t>
  </si>
  <si>
    <t>高齢者バス・タクシー運賃助成事業</t>
    <rPh sb="0" eb="3">
      <t>コウレイシャ</t>
    </rPh>
    <rPh sb="10" eb="12">
      <t>ウンチン</t>
    </rPh>
    <rPh sb="12" eb="14">
      <t>ジョセイ</t>
    </rPh>
    <rPh sb="14" eb="16">
      <t>ジギョウ</t>
    </rPh>
    <phoneticPr fontId="8"/>
  </si>
  <si>
    <t>買物弱者の支援と位置付けた事業ではないが、運賃助成券を交付し既存の公共交通の利用促進を図ることで、高齢者の外出機会が増え閉じこもりを防止することができる。</t>
    <rPh sb="27" eb="29">
      <t>コウフ</t>
    </rPh>
    <rPh sb="58" eb="59">
      <t>フ</t>
    </rPh>
    <rPh sb="60" eb="62">
      <t>ボウシ</t>
    </rPh>
    <rPh sb="67" eb="69">
      <t>モクテキ</t>
    </rPh>
    <phoneticPr fontId="8"/>
  </si>
  <si>
    <t>https://www.city.shunan.lg.jp/soshiki/25/116171.html</t>
  </si>
  <si>
    <t>高齢者支援課
高齢者支援担当
0834-22-8461</t>
    <rPh sb="0" eb="3">
      <t>コウレイシャ</t>
    </rPh>
    <rPh sb="3" eb="5">
      <t>シエン</t>
    </rPh>
    <rPh sb="5" eb="6">
      <t>カ</t>
    </rPh>
    <rPh sb="7" eb="10">
      <t>コウレイシャ</t>
    </rPh>
    <rPh sb="10" eb="12">
      <t>シエン</t>
    </rPh>
    <rPh sb="12" eb="14">
      <t>タントウ</t>
    </rPh>
    <phoneticPr fontId="8"/>
  </si>
  <si>
    <t>周南市</t>
    <rPh sb="0" eb="3">
      <t>シュウナンシ</t>
    </rPh>
    <phoneticPr fontId="8"/>
  </si>
  <si>
    <t>周南市離島活性化交付金事業</t>
    <rPh sb="0" eb="3">
      <t>シュウナンシ</t>
    </rPh>
    <rPh sb="8" eb="11">
      <t>コウフキン</t>
    </rPh>
    <phoneticPr fontId="8"/>
  </si>
  <si>
    <t>週1回程度の移動販売の実施に要する経費として、事業者が来島に必要なフェリー代相当額等を地域へ交付し、住民主体による生活サービスの維持を図る。</t>
    <rPh sb="2" eb="3">
      <t>カイ</t>
    </rPh>
    <rPh sb="3" eb="5">
      <t>テイド</t>
    </rPh>
    <rPh sb="11" eb="13">
      <t>ジッシ</t>
    </rPh>
    <rPh sb="23" eb="26">
      <t>ジギョウシャ</t>
    </rPh>
    <rPh sb="27" eb="29">
      <t>ライトウ</t>
    </rPh>
    <rPh sb="30" eb="32">
      <t>ヒツヨウ</t>
    </rPh>
    <rPh sb="37" eb="38">
      <t>ダイ</t>
    </rPh>
    <rPh sb="41" eb="42">
      <t>トウ</t>
    </rPh>
    <phoneticPr fontId="21"/>
  </si>
  <si>
    <t>大津島地区コミュニティ推進協議会</t>
  </si>
  <si>
    <t>地域づくり推進課
中山間地域振興室
0834-22-8336</t>
  </si>
  <si>
    <t>山陽小野田市</t>
    <rPh sb="0" eb="6">
      <t>サンヨウオノダシ</t>
    </rPh>
    <phoneticPr fontId="8"/>
  </si>
  <si>
    <t>厚狭北部デマンド型交通運営事業</t>
    <rPh sb="0" eb="4">
      <t>アサホクブ</t>
    </rPh>
    <rPh sb="8" eb="9">
      <t>ガタ</t>
    </rPh>
    <rPh sb="9" eb="11">
      <t>コウツウ</t>
    </rPh>
    <rPh sb="11" eb="13">
      <t>ウンエイ</t>
    </rPh>
    <rPh sb="13" eb="15">
      <t>ジギョウ</t>
    </rPh>
    <phoneticPr fontId="8"/>
  </si>
  <si>
    <t>厚狭北部地域に居住する高齢者などマイカーを自由に利用できない方に対して、タクシー会社への委託を通じてデマンド型交通サービスを提供し、買い物や通院といった日常生活における移動手段を確保する。</t>
    <rPh sb="40" eb="42">
      <t>ガイシャ</t>
    </rPh>
    <rPh sb="44" eb="46">
      <t>イタク</t>
    </rPh>
    <rPh sb="47" eb="48">
      <t>ツウ</t>
    </rPh>
    <rPh sb="54" eb="55">
      <t>ガタ</t>
    </rPh>
    <rPh sb="55" eb="57">
      <t>コウツウ</t>
    </rPh>
    <rPh sb="62" eb="64">
      <t>テイキョウ</t>
    </rPh>
    <rPh sb="70" eb="72">
      <t>ツウイン</t>
    </rPh>
    <phoneticPr fontId="8"/>
  </si>
  <si>
    <t>https://www.city.sanyo-onoda.lg.jp/soshiki/23/demandunkou1.html</t>
  </si>
  <si>
    <t>経済部商工労働課（0836-82-1150）</t>
    <rPh sb="0" eb="3">
      <t>ケイザイブ</t>
    </rPh>
    <rPh sb="3" eb="8">
      <t>ショウコウロウドウカ</t>
    </rPh>
    <phoneticPr fontId="8"/>
  </si>
  <si>
    <t>高泊地区デマンド型交通運営事業</t>
    <rPh sb="0" eb="4">
      <t>タカトマリチク</t>
    </rPh>
    <rPh sb="8" eb="9">
      <t>ガタ</t>
    </rPh>
    <rPh sb="9" eb="11">
      <t>コウツウ</t>
    </rPh>
    <rPh sb="11" eb="13">
      <t>ウンエイ</t>
    </rPh>
    <rPh sb="13" eb="15">
      <t>ジギョウ</t>
    </rPh>
    <phoneticPr fontId="8"/>
  </si>
  <si>
    <t>高泊地区に居住する高齢者などマイカーを自由に利用できない方に対して、タクシー会社への委託を通じてデマンド型交通サービスを提供し、買い物や通院といった日常生活における移動手段を確保する。</t>
    <rPh sb="0" eb="2">
      <t>タカトマリ</t>
    </rPh>
    <rPh sb="2" eb="4">
      <t>チク</t>
    </rPh>
    <rPh sb="38" eb="40">
      <t>ガイシャ</t>
    </rPh>
    <rPh sb="42" eb="44">
      <t>イタク</t>
    </rPh>
    <rPh sb="45" eb="46">
      <t>ツウ</t>
    </rPh>
    <rPh sb="52" eb="53">
      <t>ガタ</t>
    </rPh>
    <rPh sb="53" eb="55">
      <t>コウツウ</t>
    </rPh>
    <rPh sb="60" eb="62">
      <t>テイキョウ</t>
    </rPh>
    <rPh sb="68" eb="70">
      <t>ツウイン</t>
    </rPh>
    <phoneticPr fontId="8"/>
  </si>
  <si>
    <t>https://www.city.sanyo-onoda.lg.jp/soshiki/23/takatomari-demand.html</t>
  </si>
  <si>
    <t>周防大島町</t>
    <rPh sb="0" eb="5">
      <t>スオウオオシマチョウ</t>
    </rPh>
    <phoneticPr fontId="8"/>
  </si>
  <si>
    <t>福祉タクシー利用助成事業</t>
    <rPh sb="0" eb="2">
      <t>フクシ</t>
    </rPh>
    <rPh sb="6" eb="8">
      <t>リヨウ</t>
    </rPh>
    <rPh sb="8" eb="10">
      <t>ジョセイ</t>
    </rPh>
    <rPh sb="10" eb="12">
      <t>ジギョウ</t>
    </rPh>
    <phoneticPr fontId="8"/>
  </si>
  <si>
    <t>町が主体となって、タクシー料金の一部（基本料金）助成する事業</t>
    <rPh sb="0" eb="1">
      <t>チョウ</t>
    </rPh>
    <rPh sb="2" eb="4">
      <t>シュタイ</t>
    </rPh>
    <rPh sb="13" eb="15">
      <t>リョウキン</t>
    </rPh>
    <rPh sb="16" eb="18">
      <t>イチブ</t>
    </rPh>
    <rPh sb="19" eb="23">
      <t>キホンリョウキン</t>
    </rPh>
    <rPh sb="24" eb="26">
      <t>ジョセイ</t>
    </rPh>
    <rPh sb="28" eb="30">
      <t>ジギョウ</t>
    </rPh>
    <phoneticPr fontId="1"/>
  </si>
  <si>
    <t>通院、買い物など自力での外出が困難な80歳以上の高齢者、心身障害者に対して、タクシーを利用する場合に初乗り運賃相当額を助成する。</t>
    <rPh sb="0" eb="2">
      <t>ツウイン</t>
    </rPh>
    <rPh sb="3" eb="4">
      <t>カ</t>
    </rPh>
    <rPh sb="5" eb="6">
      <t>モノ</t>
    </rPh>
    <rPh sb="8" eb="10">
      <t>ジリキ</t>
    </rPh>
    <rPh sb="12" eb="14">
      <t>ガイシュツ</t>
    </rPh>
    <rPh sb="15" eb="17">
      <t>コンナン</t>
    </rPh>
    <rPh sb="20" eb="21">
      <t>サイ</t>
    </rPh>
    <rPh sb="21" eb="23">
      <t>イジョウ</t>
    </rPh>
    <rPh sb="24" eb="27">
      <t>コウレイシャ</t>
    </rPh>
    <rPh sb="28" eb="33">
      <t>シンシンショウガイシャ</t>
    </rPh>
    <rPh sb="34" eb="35">
      <t>タイ</t>
    </rPh>
    <rPh sb="43" eb="45">
      <t>リヨウ</t>
    </rPh>
    <rPh sb="47" eb="49">
      <t>バアイ</t>
    </rPh>
    <rPh sb="50" eb="52">
      <t>ハツノ</t>
    </rPh>
    <rPh sb="53" eb="58">
      <t>ウンチンソウトウガク</t>
    </rPh>
    <rPh sb="59" eb="61">
      <t>ジョセイ</t>
    </rPh>
    <phoneticPr fontId="8"/>
  </si>
  <si>
    <t>https://www.town.suo-oshima.lg.jp/soshiki/14/1013.html</t>
  </si>
  <si>
    <t>周防大島町　福祉課
0820-77-5505</t>
    <rPh sb="0" eb="5">
      <t>スオウオオシマチョウ</t>
    </rPh>
    <rPh sb="6" eb="9">
      <t>フクシカ</t>
    </rPh>
    <phoneticPr fontId="8"/>
  </si>
  <si>
    <t>和木町</t>
  </si>
  <si>
    <t>和木町高齢者福祉タクシー利用助成事業</t>
  </si>
  <si>
    <t>通院、買い物など自力での外出が困難な高齢者に対して、タクシーを利用する場合に、初乗り料金を助成する。(７０歳以上の一人暮らしや７５歳のみの構成世帯等）</t>
  </si>
  <si>
    <t>和木町保健福祉課</t>
  </si>
  <si>
    <t>和木町コミュニティバス運行事業</t>
    <rPh sb="11" eb="13">
      <t>ウンコウ</t>
    </rPh>
    <phoneticPr fontId="1"/>
  </si>
  <si>
    <t>買物弱者の支援と位置付けた事業ではないが、公共交通の利用に不便を感じている地域に対する移動支援策として、バス運賃の助成を行っている。75歳以上の高齢者、または心身障がい者は無料で乗車できるようにしている。</t>
    <rPh sb="86" eb="88">
      <t>ムリョウ</t>
    </rPh>
    <phoneticPr fontId="1"/>
  </si>
  <si>
    <t>和木町企画総務課</t>
    <rPh sb="3" eb="8">
      <t>キカクソウムカ</t>
    </rPh>
    <phoneticPr fontId="1"/>
  </si>
  <si>
    <t>上関町</t>
    <rPh sb="0" eb="3">
      <t>カミノセキチョウ</t>
    </rPh>
    <phoneticPr fontId="8"/>
  </si>
  <si>
    <t>町営バス運行事業</t>
  </si>
  <si>
    <t>買物弱者の支援と位置付けた事業ではないが、公共交通の利用に不便を感じている地域に対する移動支援策として、町内を巡る町営バスを運行している。</t>
  </si>
  <si>
    <t>https://www.town.kaminoseki.lg.jp/町営バス.html</t>
    <rPh sb="34" eb="36">
      <t>チョウエイ</t>
    </rPh>
    <phoneticPr fontId="8"/>
  </si>
  <si>
    <t>産業観光課　商工観光係
0820-62-0360</t>
  </si>
  <si>
    <t>福祉優待バス委託事業</t>
  </si>
  <si>
    <t>買物弱者の支援と位置付けた事業ではないが、公共交通の利用に不便を感じている地域に対する移動支援策として、バス運賃の助成を行っている。65歳以上の高齢者、または心身障がい者は町内は1乗車100円、町外（上関～柳井駅）は1乗車300円で乗車できるようにしている。</t>
  </si>
  <si>
    <t>https://www.town.kaminoseki.lg.jp/福祉優待バス乗車証.html</t>
    <rPh sb="34" eb="36">
      <t>フクシ</t>
    </rPh>
    <rPh sb="36" eb="38">
      <t>ユウタイ</t>
    </rPh>
    <rPh sb="40" eb="42">
      <t>ジョウシャ</t>
    </rPh>
    <rPh sb="42" eb="43">
      <t>ショウ</t>
    </rPh>
    <phoneticPr fontId="8"/>
  </si>
  <si>
    <t>保健福祉課　社会福祉係
0820-62-0184</t>
  </si>
  <si>
    <t>田布施町</t>
    <rPh sb="0" eb="4">
      <t>タブセチョウ</t>
    </rPh>
    <phoneticPr fontId="8"/>
  </si>
  <si>
    <t>高齢者福祉タクシー利用助成事業</t>
    <rPh sb="0" eb="3">
      <t>コウレイシャ</t>
    </rPh>
    <rPh sb="3" eb="5">
      <t>フクシ</t>
    </rPh>
    <rPh sb="9" eb="11">
      <t>リヨウ</t>
    </rPh>
    <rPh sb="11" eb="13">
      <t>ジョセイ</t>
    </rPh>
    <rPh sb="13" eb="15">
      <t>ジギョウ</t>
    </rPh>
    <phoneticPr fontId="8"/>
  </si>
  <si>
    <t>通院、買い物など自力での外出が困難な高齢者に対して、タクシーを利用する場合に、初乗り料金を助成する。</t>
    <rPh sb="0" eb="2">
      <t>ツウイン</t>
    </rPh>
    <rPh sb="3" eb="4">
      <t>カ</t>
    </rPh>
    <rPh sb="5" eb="6">
      <t>モノ</t>
    </rPh>
    <rPh sb="8" eb="10">
      <t>ジリキ</t>
    </rPh>
    <rPh sb="12" eb="14">
      <t>ガイシュツ</t>
    </rPh>
    <rPh sb="15" eb="17">
      <t>コンナン</t>
    </rPh>
    <rPh sb="18" eb="21">
      <t>コウレイシャ</t>
    </rPh>
    <rPh sb="22" eb="23">
      <t>タイ</t>
    </rPh>
    <rPh sb="31" eb="33">
      <t>リヨウ</t>
    </rPh>
    <rPh sb="35" eb="37">
      <t>バアイ</t>
    </rPh>
    <rPh sb="39" eb="41">
      <t>ハツノ</t>
    </rPh>
    <rPh sb="42" eb="44">
      <t>リョウキン</t>
    </rPh>
    <rPh sb="45" eb="47">
      <t>ジョセイ</t>
    </rPh>
    <phoneticPr fontId="8"/>
  </si>
  <si>
    <t>https://www.town.tabuse.lg.jp/www/contents/1492407597194/index.html</t>
  </si>
  <si>
    <t>田布施町健康保険課</t>
    <rPh sb="0" eb="4">
      <t>タブセチョウ</t>
    </rPh>
    <rPh sb="4" eb="9">
      <t>ケンコウホケンカ</t>
    </rPh>
    <phoneticPr fontId="8"/>
  </si>
  <si>
    <t>買い物送迎サービス</t>
    <rPh sb="0" eb="1">
      <t>カ</t>
    </rPh>
    <rPh sb="2" eb="3">
      <t>モノ</t>
    </rPh>
    <rPh sb="3" eb="5">
      <t>ソウゲイ</t>
    </rPh>
    <phoneticPr fontId="8"/>
  </si>
  <si>
    <t>買い物弱者への支援を目的として運行しているデマンド型の有償運送事業。高齢者の買い物や通院等、日常生活における交通手段として活用している。利用料金は、片道500円、往復1000円である。</t>
    <rPh sb="0" eb="1">
      <t>カ</t>
    </rPh>
    <rPh sb="2" eb="3">
      <t>モノ</t>
    </rPh>
    <rPh sb="3" eb="5">
      <t>ジャクシャ</t>
    </rPh>
    <rPh sb="7" eb="9">
      <t>シエン</t>
    </rPh>
    <rPh sb="10" eb="12">
      <t>モクテキ</t>
    </rPh>
    <rPh sb="15" eb="17">
      <t>ウンコウ</t>
    </rPh>
    <rPh sb="25" eb="26">
      <t>ガタ</t>
    </rPh>
    <rPh sb="27" eb="29">
      <t>ユウショウ</t>
    </rPh>
    <rPh sb="29" eb="31">
      <t>ウンソウ</t>
    </rPh>
    <rPh sb="31" eb="33">
      <t>ジギョウ</t>
    </rPh>
    <rPh sb="34" eb="37">
      <t>コウレイシャ</t>
    </rPh>
    <rPh sb="38" eb="39">
      <t>カ</t>
    </rPh>
    <rPh sb="40" eb="41">
      <t>モノ</t>
    </rPh>
    <rPh sb="42" eb="44">
      <t>ツウイン</t>
    </rPh>
    <rPh sb="44" eb="45">
      <t>トウ</t>
    </rPh>
    <rPh sb="46" eb="50">
      <t>ニチジョウセイカツ</t>
    </rPh>
    <rPh sb="54" eb="58">
      <t>コウツウシュダン</t>
    </rPh>
    <rPh sb="61" eb="63">
      <t>カツヨウ</t>
    </rPh>
    <rPh sb="68" eb="72">
      <t>リヨウリョウキン</t>
    </rPh>
    <rPh sb="74" eb="76">
      <t>カタミチ</t>
    </rPh>
    <rPh sb="79" eb="80">
      <t>エン</t>
    </rPh>
    <rPh sb="81" eb="83">
      <t>オウフク</t>
    </rPh>
    <rPh sb="87" eb="88">
      <t>エン</t>
    </rPh>
    <phoneticPr fontId="8"/>
  </si>
  <si>
    <t>http://www.mmjp.or.jp/tabuseshakyo/blankpage.html</t>
  </si>
  <si>
    <t>田布施町経済課</t>
    <rPh sb="0" eb="4">
      <t>タブセチョウ</t>
    </rPh>
    <rPh sb="4" eb="7">
      <t>ケイザイカ</t>
    </rPh>
    <phoneticPr fontId="8"/>
  </si>
  <si>
    <t>阿武町</t>
    <rPh sb="0" eb="3">
      <t>アブチョウ</t>
    </rPh>
    <phoneticPr fontId="8"/>
  </si>
  <si>
    <t>阿武町自家用有償旅客運送事業（なごやか便、福賀コミュニティ交通ふくすけ便、宇田ふれあい便）</t>
    <rPh sb="0" eb="3">
      <t>アブチョウ</t>
    </rPh>
    <rPh sb="3" eb="6">
      <t>ジカヨウ</t>
    </rPh>
    <rPh sb="6" eb="8">
      <t>ユウショウ</t>
    </rPh>
    <rPh sb="8" eb="10">
      <t>リョキャク</t>
    </rPh>
    <rPh sb="10" eb="12">
      <t>ウンソウ</t>
    </rPh>
    <rPh sb="12" eb="14">
      <t>ジギョウ</t>
    </rPh>
    <rPh sb="19" eb="20">
      <t>ビン</t>
    </rPh>
    <rPh sb="37" eb="39">
      <t>ウタ</t>
    </rPh>
    <rPh sb="43" eb="44">
      <t>ビン</t>
    </rPh>
    <phoneticPr fontId="8"/>
  </si>
  <si>
    <t>交通空白地における自家用有償旅客運送事業</t>
    <rPh sb="0" eb="2">
      <t>コウツウ</t>
    </rPh>
    <rPh sb="2" eb="5">
      <t>クウハクチ</t>
    </rPh>
    <rPh sb="9" eb="12">
      <t>ジカヨウ</t>
    </rPh>
    <rPh sb="12" eb="14">
      <t>ユウショウ</t>
    </rPh>
    <rPh sb="14" eb="16">
      <t>リョキャク</t>
    </rPh>
    <rPh sb="16" eb="18">
      <t>ウンソウ</t>
    </rPh>
    <rPh sb="18" eb="20">
      <t>ジギョウ</t>
    </rPh>
    <phoneticPr fontId="1"/>
  </si>
  <si>
    <t>買物支援に特化してはいないが、地域団体へ運営を委託し、町内全地区でデマンド型交通「なごやか便」、「福賀コミュニティ交通ふくすけ便」、「宇田ふれあい便」を運行し、自宅から目的地までの移動支援(有料)を行っている。</t>
    <rPh sb="0" eb="2">
      <t>カイモノ</t>
    </rPh>
    <rPh sb="2" eb="4">
      <t>シエン</t>
    </rPh>
    <rPh sb="5" eb="7">
      <t>トッカ</t>
    </rPh>
    <rPh sb="15" eb="17">
      <t>チイキ</t>
    </rPh>
    <rPh sb="17" eb="19">
      <t>ダンタイ</t>
    </rPh>
    <rPh sb="20" eb="22">
      <t>ウンエイ</t>
    </rPh>
    <rPh sb="23" eb="25">
      <t>イタク</t>
    </rPh>
    <rPh sb="27" eb="29">
      <t>チョウナイ</t>
    </rPh>
    <rPh sb="29" eb="32">
      <t>ゼンチク</t>
    </rPh>
    <rPh sb="37" eb="38">
      <t>ガタ</t>
    </rPh>
    <rPh sb="38" eb="40">
      <t>コウツウ</t>
    </rPh>
    <rPh sb="45" eb="46">
      <t>ビン</t>
    </rPh>
    <rPh sb="49" eb="51">
      <t>フクガ</t>
    </rPh>
    <rPh sb="57" eb="59">
      <t>コウツウ</t>
    </rPh>
    <rPh sb="63" eb="64">
      <t>ビン</t>
    </rPh>
    <rPh sb="67" eb="69">
      <t>ウタ</t>
    </rPh>
    <rPh sb="73" eb="74">
      <t>ビン</t>
    </rPh>
    <rPh sb="76" eb="78">
      <t>ウンコウ</t>
    </rPh>
    <rPh sb="80" eb="82">
      <t>ジタク</t>
    </rPh>
    <rPh sb="84" eb="87">
      <t>モクテキチ</t>
    </rPh>
    <rPh sb="90" eb="92">
      <t>イドウ</t>
    </rPh>
    <rPh sb="92" eb="94">
      <t>シエン</t>
    </rPh>
    <rPh sb="95" eb="97">
      <t>ユウリョウ</t>
    </rPh>
    <rPh sb="99" eb="100">
      <t>オコナ</t>
    </rPh>
    <phoneticPr fontId="8"/>
  </si>
  <si>
    <t>http://www.town.abu.lg.jp/10171/
http://www.town.abu.lg.jp/12346/</t>
  </si>
  <si>
    <t>阿武町まちづくり推進課
08388-2-3111</t>
    <rPh sb="0" eb="3">
      <t>アブチョウ</t>
    </rPh>
    <rPh sb="8" eb="11">
      <t>スイシンカ</t>
    </rPh>
    <phoneticPr fontId="8"/>
  </si>
  <si>
    <t>徳島県</t>
    <rPh sb="0" eb="3">
      <t>トクシマケン</t>
    </rPh>
    <phoneticPr fontId="1"/>
  </si>
  <si>
    <t>徳島県地域支え合い活動推進事業</t>
    <phoneticPr fontId="1"/>
  </si>
  <si>
    <t>障がい者就労支援事業所が事業所の製品や地元商店の商品を、中山間地の高齢者をはじめとする買物に不便を感じる地域の方へ届ける買物支援を実施する際の初期投資（移動販売車両の購入）を支援する。
※デジタル田園都市国家構想交付金事業</t>
    <phoneticPr fontId="1"/>
  </si>
  <si>
    <t>保健福祉部障がい福祉課
088-621-2238</t>
    <phoneticPr fontId="1"/>
  </si>
  <si>
    <t>香川県</t>
    <rPh sb="0" eb="3">
      <t>カガワケン</t>
    </rPh>
    <phoneticPr fontId="1"/>
  </si>
  <si>
    <t>香川県中心市街地商店街活性化支援事業</t>
    <phoneticPr fontId="1"/>
  </si>
  <si>
    <t>市町のまちづくりビジョンに基づき、商店街団体等が取り組む中心市街地商店街活性化事業（買い物弱者対策含む）に対して、市町と連携して補助を行う。</t>
    <phoneticPr fontId="1"/>
  </si>
  <si>
    <t>商店街振興組合等
（市町を通じた間接補助事業）</t>
    <phoneticPr fontId="1"/>
  </si>
  <si>
    <t>https://www.pref.kagawa.lg.jp/keiei/shogyo/shotengai/tanken.html</t>
    <phoneticPr fontId="1"/>
  </si>
  <si>
    <t>商工労働部経営支援課
087-832-3344</t>
    <phoneticPr fontId="1"/>
  </si>
  <si>
    <t>愛媛県</t>
    <rPh sb="0" eb="3">
      <t>エヒメケン</t>
    </rPh>
    <phoneticPr fontId="1"/>
  </si>
  <si>
    <t>商店街活力UP事業</t>
    <phoneticPr fontId="1"/>
  </si>
  <si>
    <t>商店街が主体的に取り組む大型店にはない個性的な魅力づくりや公益的機能の導入など商店街活性化のための事業を支援する。</t>
    <phoneticPr fontId="1"/>
  </si>
  <si>
    <t>商店街振興組合、商工会・商工会議所、商店主や若手経営者のグループ等</t>
    <phoneticPr fontId="1"/>
  </si>
  <si>
    <t>経営支援課
（089-912-2464)</t>
    <phoneticPr fontId="1"/>
  </si>
  <si>
    <t>住民提案型商店街支援事業</t>
    <phoneticPr fontId="1"/>
  </si>
  <si>
    <t>商店街外部の人材やグループが主体的に取り組む商店街の資源を活用した地域課題解決のための事業を募集し委託する。</t>
    <phoneticPr fontId="1"/>
  </si>
  <si>
    <t>愛媛県商店街外部の人材を含む３人以上のグループや団体</t>
    <phoneticPr fontId="1"/>
  </si>
  <si>
    <t>https://www.pref.ehime.jp/page/78096.html</t>
    <phoneticPr fontId="1"/>
  </si>
  <si>
    <t>高知県</t>
    <rPh sb="0" eb="3">
      <t>コウチケン</t>
    </rPh>
    <phoneticPr fontId="1"/>
  </si>
  <si>
    <t>中山間地域生活支援総合補助金（生活用品確保等支援事業）</t>
    <phoneticPr fontId="1"/>
  </si>
  <si>
    <t>中山間地域における地域住民の生活用品の確保を図るため、地域の見守り活動等の取組と併せて実施する、買物支援に必要なハード事業、ソフト事業への支援
【支援内容】
・仕組みづくりのための調査に要する経費
・12ヶ月間の試行に要する運営経費
・移動販売等の車両購入、店舗設備整備、備品購入に要する経費
・利用促進のための広報等に要する経費　等</t>
    <phoneticPr fontId="1"/>
  </si>
  <si>
    <t>自治体,
事業者,
NPO法人,</t>
    <phoneticPr fontId="1"/>
  </si>
  <si>
    <t>https://www.pref.kochi.lg.jp/doc/2024040100184/</t>
    <phoneticPr fontId="1"/>
  </si>
  <si>
    <t>総合企画部
中山間地域対策課
生活環境担当
ＴＥＬ：088-823-9622</t>
    <phoneticPr fontId="1"/>
  </si>
  <si>
    <t>地域公共交通支援事業費補助金
(1)移動手段確保支援事業
(2)貨客混載推進事業</t>
    <phoneticPr fontId="1"/>
  </si>
  <si>
    <t>⑴37,158
⑵ 0
（(2)は要望に応じ随時予算化する）</t>
    <phoneticPr fontId="1"/>
  </si>
  <si>
    <t>中山間地域において市町村が行う以下の仕組みづくり（ハード事業、ソフト事業）への支援を実施
(1)地域の移動手段の確保（コミュニティバス、自家用有償旅客運送、乗合タクシー等）
(2)将来に備える持続可能な運輸サービスの推進（貨客混載等）</t>
    <phoneticPr fontId="1"/>
  </si>
  <si>
    <t>https://www.pref.kochi.lg.jp/soshiki/070301/2021031000041.html</t>
    <phoneticPr fontId="1"/>
  </si>
  <si>
    <t>総合企画部
交通運輸政策課
地域交通担当
TEL：088-823-973２</t>
    <phoneticPr fontId="1"/>
  </si>
  <si>
    <t>徳島市</t>
    <rPh sb="0" eb="3">
      <t>トクシマシ</t>
    </rPh>
    <phoneticPr fontId="1"/>
  </si>
  <si>
    <t>商店街等活性化支援事業</t>
    <phoneticPr fontId="1"/>
  </si>
  <si>
    <t>地域商業団体が本市の商店街の活性化並びに街づくりの推進を目的として実施する事業に要する経費に対して、予算の範囲内で補助金を交付する。
（※買物弱者に限定したものではないが、地域商業団体が主体となって実施する上記目的に該当する事業に対して支援するもの。）</t>
    <phoneticPr fontId="1"/>
  </si>
  <si>
    <t>経済部経済政策課
 088-621-5225</t>
    <phoneticPr fontId="1"/>
  </si>
  <si>
    <t>福祉タクシー助成費</t>
    <phoneticPr fontId="1"/>
  </si>
  <si>
    <t>市内に居住する障害者手帳を持っている人のうち、対象となる重度障害者に対して、1枚500円のタクシー利用券を1年度につき最大24枚交付（1回の乗車には6枚まで利用可能）することで、重度障害者の外出（通院・買物等）を支援する</t>
    <phoneticPr fontId="1"/>
  </si>
  <si>
    <t>https://www.city.tokushima.tokushima.jp/kenko_fukushi/shogai_fukushi/kyuufu/unchin.html</t>
    <phoneticPr fontId="1"/>
  </si>
  <si>
    <t>健康福祉部障害福祉課
088-621-5177</t>
    <phoneticPr fontId="1"/>
  </si>
  <si>
    <t>障害者バス無料乗車助成事業(市バス負担金）</t>
    <phoneticPr fontId="1"/>
  </si>
  <si>
    <t>障害者の積極的な社会参加を促進するため、対象の障害者へ徳島市営バスの無料乗車証を交付している。</t>
    <phoneticPr fontId="1"/>
  </si>
  <si>
    <t>障害者バス無料乗車助成事業(その他）</t>
    <phoneticPr fontId="1"/>
  </si>
  <si>
    <t>市内周辺部の市営バス未導入地域の障害者にも社会参加を促進するため、対象の障害者へ徳島バスの特定回数乗車券を交付している。</t>
    <phoneticPr fontId="1"/>
  </si>
  <si>
    <t>高齢者バス無料乗車助成事業（移行路線）</t>
    <phoneticPr fontId="1"/>
  </si>
  <si>
    <t>市営バス路線再編により徳島バスに運行委託された「移行路線」となる地域の障害者も無料でバスに乗車できるよう市営バス無料乗車券を交付している。</t>
    <phoneticPr fontId="1"/>
  </si>
  <si>
    <t>高齢者バス無料乗車助成事業（市バス負担金）</t>
    <phoneticPr fontId="1"/>
  </si>
  <si>
    <t>高齢者の積極的な社会参加を促進するため、市内に居住する７０歳以上で前年度の市民税所得割課税額が60,000円以下の方を対象に市営バス無料乗車証を交付している。</t>
    <phoneticPr fontId="1"/>
  </si>
  <si>
    <t>健康福祉部高齢介護課
088-621-5176</t>
    <phoneticPr fontId="1"/>
  </si>
  <si>
    <t>高齢者バス無料乗車助成事業（その他）</t>
    <phoneticPr fontId="1"/>
  </si>
  <si>
    <t>市内周辺部の市営バス未導入地域の高齢者にも社会参加を促すため、交付要件を満たす高齢者に対して徳島バスの特定回数乗車券を発行している。</t>
    <phoneticPr fontId="1"/>
  </si>
  <si>
    <t>市営バス路線の再編により徳島バスに運行委託された「移行路線」となる地域の高齢者（交付要件を満たす者に限る）も無料でバスに乗車できるよう市営バス無料乗車証を交付している。</t>
    <phoneticPr fontId="1"/>
  </si>
  <si>
    <t>デマンド交通実証実験事業</t>
    <phoneticPr fontId="1"/>
  </si>
  <si>
    <t>AIを活用したデマンドバスを運行することで、中心市街地の活性化を図る。</t>
    <phoneticPr fontId="1"/>
  </si>
  <si>
    <t>https://www.city.tokushima.tokushima.jp/kurashi/koutsu/kotsu/aiod/aiodb.html</t>
    <phoneticPr fontId="1"/>
  </si>
  <si>
    <t>経済部地域交通課
088-621-5535</t>
    <phoneticPr fontId="1"/>
  </si>
  <si>
    <t>鳴門市</t>
    <rPh sb="0" eb="3">
      <t>ナルトシ</t>
    </rPh>
    <phoneticPr fontId="1"/>
  </si>
  <si>
    <t>鳴門市企業送迎車両モデル実証事業</t>
    <phoneticPr fontId="1"/>
  </si>
  <si>
    <t>　自動車教習所利用者のために運行している送迎バスの空席を活用した高齢者の移動支援を実施。
　事業を通じて、交通空白地域の解消をはじめ、高齢者の外出促進、既存公共交通機関の利用促進を図る。
※市は運行事業者に対し、燃料費及び事務手数料を負担している。</t>
    <phoneticPr fontId="1"/>
  </si>
  <si>
    <t>自動車教習所</t>
    <phoneticPr fontId="1"/>
  </si>
  <si>
    <t>https://www.city.naruto.tokushima.jp/kurashi/sumai/kotsu/bus/sogeisharyo.html</t>
    <phoneticPr fontId="1"/>
  </si>
  <si>
    <t>地域交通推進室
088-684-1013</t>
    <phoneticPr fontId="1"/>
  </si>
  <si>
    <t>小松島市</t>
    <rPh sb="0" eb="4">
      <t>コマツシマシ</t>
    </rPh>
    <phoneticPr fontId="1"/>
  </si>
  <si>
    <t>老人等バス無料優待事業</t>
    <rPh sb="0" eb="2">
      <t>ロウジン</t>
    </rPh>
    <rPh sb="2" eb="3">
      <t>トウ</t>
    </rPh>
    <rPh sb="5" eb="7">
      <t>ムリョウ</t>
    </rPh>
    <rPh sb="7" eb="9">
      <t>ユウタイ</t>
    </rPh>
    <rPh sb="9" eb="11">
      <t>ジギョウ</t>
    </rPh>
    <phoneticPr fontId="1"/>
  </si>
  <si>
    <t>無料券交付</t>
    <rPh sb="0" eb="3">
      <t>ムリョウケン</t>
    </rPh>
    <rPh sb="3" eb="5">
      <t>コウフ</t>
    </rPh>
    <phoneticPr fontId="1"/>
  </si>
  <si>
    <t>買物弱者のみの支援と位置付けた事業ではないが、高齢者の日常生活の向上を図り、積極的な社会参加を促進していくため、小松島市に住所を定める方で、満70歳以上になられた方を対象にバス無料券を交付している。徳島バスが運行している小松島市協定路線および徳島バス路線（徳島－小松島(一部羽ノ浦町も含む)）区間で利用できる制度となっている。</t>
    <rPh sb="0" eb="1">
      <t>カイモノ</t>
    </rPh>
    <rPh sb="1" eb="3">
      <t>ジャクシャ</t>
    </rPh>
    <rPh sb="6" eb="8">
      <t>シエン</t>
    </rPh>
    <rPh sb="9" eb="11">
      <t>イチ</t>
    </rPh>
    <rPh sb="12" eb="13">
      <t>ツ</t>
    </rPh>
    <rPh sb="14" eb="16">
      <t>ジギョウ</t>
    </rPh>
    <rPh sb="22" eb="25">
      <t>コウレイシャ</t>
    </rPh>
    <rPh sb="26" eb="28">
      <t>ニチジョウ</t>
    </rPh>
    <rPh sb="28" eb="30">
      <t>セイカツ</t>
    </rPh>
    <rPh sb="31" eb="33">
      <t>コウジョウ</t>
    </rPh>
    <rPh sb="34" eb="35">
      <t>ハカ</t>
    </rPh>
    <rPh sb="37" eb="40">
      <t>セッキョクテキ</t>
    </rPh>
    <rPh sb="41" eb="43">
      <t>シャカイ</t>
    </rPh>
    <rPh sb="43" eb="45">
      <t>サンカ</t>
    </rPh>
    <rPh sb="46" eb="48">
      <t>ソクシン</t>
    </rPh>
    <rPh sb="55" eb="59">
      <t>コマツシマシ</t>
    </rPh>
    <rPh sb="60" eb="62">
      <t>ジュウショ</t>
    </rPh>
    <rPh sb="63" eb="64">
      <t>サダ</t>
    </rPh>
    <rPh sb="66" eb="67">
      <t>カタ</t>
    </rPh>
    <rPh sb="69" eb="70">
      <t>マン</t>
    </rPh>
    <rPh sb="72" eb="73">
      <t>サイ</t>
    </rPh>
    <rPh sb="73" eb="75">
      <t>イジョウ</t>
    </rPh>
    <rPh sb="80" eb="81">
      <t>カタ</t>
    </rPh>
    <rPh sb="82" eb="84">
      <t>タイショウ</t>
    </rPh>
    <rPh sb="87" eb="90">
      <t>ムリョウケン</t>
    </rPh>
    <rPh sb="91" eb="93">
      <t>コウフ</t>
    </rPh>
    <rPh sb="98" eb="100">
      <t>トクシマ</t>
    </rPh>
    <rPh sb="103" eb="105">
      <t>ウンコウ</t>
    </rPh>
    <rPh sb="109" eb="113">
      <t>コマツシマシ</t>
    </rPh>
    <rPh sb="113" eb="115">
      <t>キョウテイ</t>
    </rPh>
    <rPh sb="115" eb="117">
      <t>ロセン</t>
    </rPh>
    <rPh sb="120" eb="122">
      <t>トクシマ</t>
    </rPh>
    <rPh sb="124" eb="126">
      <t>ロセン</t>
    </rPh>
    <rPh sb="127" eb="129">
      <t>トクシマ</t>
    </rPh>
    <rPh sb="130" eb="133">
      <t>コマツシマ</t>
    </rPh>
    <rPh sb="134" eb="136">
      <t>イチブ</t>
    </rPh>
    <rPh sb="136" eb="137">
      <t>ハネ</t>
    </rPh>
    <rPh sb="138" eb="139">
      <t>ウラ</t>
    </rPh>
    <rPh sb="139" eb="140">
      <t>マチ</t>
    </rPh>
    <rPh sb="141" eb="142">
      <t>フク</t>
    </rPh>
    <rPh sb="148" eb="150">
      <t>リヨウ</t>
    </rPh>
    <rPh sb="153" eb="155">
      <t>セイド</t>
    </rPh>
    <phoneticPr fontId="1"/>
  </si>
  <si>
    <t>市民環境部市民環境課
(0885-32-2132)</t>
    <rPh sb="0" eb="2">
      <t>シミン</t>
    </rPh>
    <rPh sb="2" eb="5">
      <t>カンキョウブ</t>
    </rPh>
    <rPh sb="5" eb="7">
      <t>シミン</t>
    </rPh>
    <rPh sb="7" eb="10">
      <t>カンキョウカ</t>
    </rPh>
    <phoneticPr fontId="1"/>
  </si>
  <si>
    <t>身体障がい者等バス無料優待事業</t>
    <rPh sb="0" eb="2">
      <t>シンタイ</t>
    </rPh>
    <rPh sb="2" eb="3">
      <t>ショウ</t>
    </rPh>
    <rPh sb="5" eb="6">
      <t>シャ</t>
    </rPh>
    <rPh sb="6" eb="7">
      <t>ナド</t>
    </rPh>
    <rPh sb="9" eb="11">
      <t>ムリョウ</t>
    </rPh>
    <rPh sb="11" eb="13">
      <t>ユウタイ</t>
    </rPh>
    <rPh sb="13" eb="15">
      <t>ジギョウ</t>
    </rPh>
    <phoneticPr fontId="1"/>
  </si>
  <si>
    <t>買物弱者のみの支援と位置付けた事業ではないが、身体障がい者等の日常生活の向上を図り、積極的な社会参加を促進していくため、小松島市に住所を定める方で、身体障がい者手帳（４級まで）、知的障がい者（児）で療育手帳、精神障害者保健福祉手帳のいずれかを持参している方を対象にバス無料券を交付している。徳島バスが運行している小松島市協定路線および徳島バス路線（徳島－小松島(一部羽ノ浦町も含む)）区間で利用できる制度となっている。</t>
    <rPh sb="0" eb="2">
      <t>ジャクシャ</t>
    </rPh>
    <rPh sb="5" eb="7">
      <t>シエン</t>
    </rPh>
    <rPh sb="8" eb="10">
      <t>イチ</t>
    </rPh>
    <rPh sb="10" eb="11">
      <t>ツ</t>
    </rPh>
    <rPh sb="14" eb="16">
      <t>ジギョウ</t>
    </rPh>
    <rPh sb="22" eb="24">
      <t>シンタイ</t>
    </rPh>
    <rPh sb="24" eb="25">
      <t>ショウ</t>
    </rPh>
    <rPh sb="27" eb="28">
      <t>シャ</t>
    </rPh>
    <rPh sb="28" eb="29">
      <t>トウ</t>
    </rPh>
    <rPh sb="30" eb="32">
      <t>ニチジョウ</t>
    </rPh>
    <rPh sb="32" eb="34">
      <t>セイカツ</t>
    </rPh>
    <rPh sb="35" eb="37">
      <t>コウジョウ</t>
    </rPh>
    <rPh sb="38" eb="39">
      <t>ハカ</t>
    </rPh>
    <rPh sb="41" eb="44">
      <t>セッキョクテキ</t>
    </rPh>
    <rPh sb="45" eb="47">
      <t>シャカイ</t>
    </rPh>
    <rPh sb="47" eb="49">
      <t>サンカ</t>
    </rPh>
    <rPh sb="50" eb="52">
      <t>ソクシン</t>
    </rPh>
    <rPh sb="59" eb="63">
      <t>コマツシマシ</t>
    </rPh>
    <rPh sb="64" eb="66">
      <t>ジュウショ</t>
    </rPh>
    <rPh sb="67" eb="68">
      <t>サダ</t>
    </rPh>
    <rPh sb="70" eb="71">
      <t>カタ</t>
    </rPh>
    <rPh sb="73" eb="75">
      <t>シンタイ</t>
    </rPh>
    <rPh sb="75" eb="76">
      <t>ショウ</t>
    </rPh>
    <rPh sb="78" eb="79">
      <t>シャ</t>
    </rPh>
    <rPh sb="79" eb="81">
      <t>テチョウ</t>
    </rPh>
    <rPh sb="83" eb="84">
      <t>キュウ</t>
    </rPh>
    <rPh sb="88" eb="90">
      <t>チテキ</t>
    </rPh>
    <rPh sb="90" eb="91">
      <t>ショウ</t>
    </rPh>
    <rPh sb="93" eb="94">
      <t>シャ</t>
    </rPh>
    <rPh sb="95" eb="96">
      <t>ジ</t>
    </rPh>
    <rPh sb="98" eb="100">
      <t>リョウイク</t>
    </rPh>
    <rPh sb="100" eb="102">
      <t>テチョウ</t>
    </rPh>
    <rPh sb="103" eb="105">
      <t>セイシン</t>
    </rPh>
    <rPh sb="105" eb="108">
      <t>ショウガイシャ</t>
    </rPh>
    <rPh sb="108" eb="110">
      <t>ホケン</t>
    </rPh>
    <rPh sb="110" eb="112">
      <t>フクシ</t>
    </rPh>
    <rPh sb="112" eb="114">
      <t>テチョウ</t>
    </rPh>
    <rPh sb="120" eb="122">
      <t>ジサン</t>
    </rPh>
    <rPh sb="126" eb="127">
      <t>カタ</t>
    </rPh>
    <rPh sb="128" eb="130">
      <t>タイショウ</t>
    </rPh>
    <rPh sb="133" eb="136">
      <t>ムリョウケン</t>
    </rPh>
    <rPh sb="137" eb="139">
      <t>コウフ</t>
    </rPh>
    <rPh sb="144" eb="146">
      <t>トクシマ</t>
    </rPh>
    <rPh sb="149" eb="151">
      <t>ウンコウ</t>
    </rPh>
    <rPh sb="155" eb="159">
      <t>コマツシマシ</t>
    </rPh>
    <rPh sb="159" eb="161">
      <t>キョウテイ</t>
    </rPh>
    <rPh sb="161" eb="163">
      <t>ロセン</t>
    </rPh>
    <rPh sb="166" eb="168">
      <t>トクシマ</t>
    </rPh>
    <rPh sb="170" eb="172">
      <t>ロセン</t>
    </rPh>
    <rPh sb="173" eb="175">
      <t>トクシマ</t>
    </rPh>
    <rPh sb="176" eb="179">
      <t>コマツシマ</t>
    </rPh>
    <rPh sb="180" eb="182">
      <t>イチブ</t>
    </rPh>
    <rPh sb="182" eb="183">
      <t>ハネ</t>
    </rPh>
    <rPh sb="184" eb="185">
      <t>ウラ</t>
    </rPh>
    <rPh sb="185" eb="186">
      <t>チョウ</t>
    </rPh>
    <rPh sb="187" eb="188">
      <t>フク</t>
    </rPh>
    <rPh sb="191" eb="193">
      <t>クカン</t>
    </rPh>
    <rPh sb="194" eb="196">
      <t>リヨウ</t>
    </rPh>
    <rPh sb="199" eb="201">
      <t>セイド</t>
    </rPh>
    <phoneticPr fontId="1"/>
  </si>
  <si>
    <t>阿南市</t>
    <rPh sb="0" eb="3">
      <t>アナンシ</t>
    </rPh>
    <phoneticPr fontId="1"/>
  </si>
  <si>
    <t>障がい者バス乗車証等交付事業</t>
  </si>
  <si>
    <t>障がい者の外出の促進を図るとともに、住み慣れた地域社会の中で引き続き生活できるよう支援することを目的とし、市内を運行する路線バスで利用できる無料バス券を交付。</t>
  </si>
  <si>
    <t>https://www.city.anan.tokushima.jp/docs/2024022800071/</t>
    <phoneticPr fontId="1"/>
  </si>
  <si>
    <t>保健福祉部
地域共生推進課
0884-22-3440</t>
    <phoneticPr fontId="1"/>
  </si>
  <si>
    <t>高齢者バス乗車券交付事業</t>
  </si>
  <si>
    <t>住民への交通費交付,_x000D_
公設民営店舗の整備、運営,</t>
  </si>
  <si>
    <t>高齢者の外出の促進を図るとともに、住み慣れた地域社会の中で引き続き生活できるよう支援することを目的とし、市内を運行する路線バスで利用できる無料バス券を交付。</t>
  </si>
  <si>
    <t>高齢者タクシー利用料助成事業</t>
  </si>
  <si>
    <t>高齢者の外出の促進を図るとともに高齢者が住み慣れた地域社会の中で引き続き生活できるよう支援することを目的とし、高齢者に対し、高齢者タクシー利用料助成登録証及びタクシー券を交付し、高齢者のタクシー利用料の一部を助成する。</t>
    <phoneticPr fontId="1"/>
  </si>
  <si>
    <t>https://www.city.anan.tokushima.jp/docs/2024010500013/</t>
    <phoneticPr fontId="1"/>
  </si>
  <si>
    <t>高齢者福祉特定回数乗船券交付事業</t>
    <phoneticPr fontId="1"/>
  </si>
  <si>
    <t>高齢者の外出の促進を図るとともに高齢者が住み慣れた地域社会の中で引き続き生活できるよう支援することを目的とし、伊島町に居住する高齢者に対し連絡船に無料で乗船できる乗船券を交付する。</t>
    <phoneticPr fontId="1"/>
  </si>
  <si>
    <t>https://www.city.anan.tokushima.jp/docs/2023022700046/</t>
  </si>
  <si>
    <t>ご近所ドライブパートナー事業
（介護予防・日常生活支援総合事業に係る訪問型サービスD）</t>
    <phoneticPr fontId="1"/>
  </si>
  <si>
    <t>事業の対象者（要支援１、要支援２及び事業対象者）に対して、介護予防ケアマネジメントに基づき、サービス従事者の自家用車等による通院及び買い物等に係る移送を支援する。</t>
    <phoneticPr fontId="1"/>
  </si>
  <si>
    <t>自治体,_x000D_
NPO法人,</t>
  </si>
  <si>
    <t>https://www.city.anan.tokushima.jp/docs/2022122800069/</t>
  </si>
  <si>
    <t>定期的に居宅を訪問し、栄養バランスのとれた食事を提供するとともに、安否確認を行い、在宅生活の維持持続を支援する。</t>
  </si>
  <si>
    <t>社会福祉法人</t>
    <rPh sb="0" eb="2">
      <t>シャカイ</t>
    </rPh>
    <rPh sb="2" eb="4">
      <t>フクシ</t>
    </rPh>
    <rPh sb="4" eb="6">
      <t>ホウジン</t>
    </rPh>
    <phoneticPr fontId="1"/>
  </si>
  <si>
    <t>https://www.city.anan.tokushima.jp/docs/2018122600105/</t>
    <phoneticPr fontId="1"/>
  </si>
  <si>
    <t>吉野川市</t>
    <rPh sb="0" eb="4">
      <t>ヨシノガワシ</t>
    </rPh>
    <phoneticPr fontId="1"/>
  </si>
  <si>
    <t>買物支援等対策事業</t>
  </si>
  <si>
    <t>移動販売を行う事業者に対し、移動販売車に係る車検代等の経費又は移動販売車の購入及び改造に係る車両本体の経費に対して、補助金の交付を行うものである。</t>
    <phoneticPr fontId="1"/>
  </si>
  <si>
    <t>https://www.city.yoshinogawa.lg.jp/docs/2014090400013/</t>
    <phoneticPr fontId="1"/>
  </si>
  <si>
    <t>産業経済部　商工観光課
商工振興係
0883-22-2226</t>
    <phoneticPr fontId="1"/>
  </si>
  <si>
    <t>高齢者等外出支援タクシー料金助成事業</t>
  </si>
  <si>
    <t>主目的は、免許証を返納した方や、体調により運転が困難であったり、公的・私的な移動支援も受けられない方、いわゆる交通弱者と言われる高齢者等の外出機会を創出するための支援事業である。令和６年度は、申請に基づき支援対象となった方に、額面５００円のタクシー助成券１２枚綴り２冊を交付し、タクシーを利用した際の料金支払いに使用してもらう。外出目的は問わないため、買い物の際に利用するなど、買物弱者の支援としての一面もある。
なお、令和６年度より、特定地域の居住者については助成券の追加購入制度を導入し、１冊６,０００円相当の助成券を自己負担５０％で最大６冊まで購入可能とした。</t>
    <phoneticPr fontId="1"/>
  </si>
  <si>
    <t>https://www.city.yoshinogawa.lg.jp/docs/2024032100031/</t>
    <phoneticPr fontId="1"/>
  </si>
  <si>
    <t>市民部　市民生活課
生活あんしん係
0883-22-2269</t>
    <phoneticPr fontId="1"/>
  </si>
  <si>
    <t>吉野川市の美郷地区在住で条件を満たす方限定で、利用できる範囲も美郷地区に限られる。対象者には利用者カードを発行し、指定タクシー会社を利用した際、ドライバーに運賃をカードに記載してもらい、その場では全額支払いをする。その後、申請により支払った運賃の８０％を補助する。美郷地区内における買い物又は美郷地区外へ買い物に出る際の中継地までの交通手段としての利用がある。
　なお、上記「高齢者等外出支援タクシー料金助成事業」の制度拡充により、令和６年５月３１日をもって本事業は終了となった。</t>
    <phoneticPr fontId="1"/>
  </si>
  <si>
    <t>阿波市</t>
    <rPh sb="0" eb="3">
      <t>アワシ</t>
    </rPh>
    <phoneticPr fontId="1"/>
  </si>
  <si>
    <t>阿波市デマンド型乗合交通事業
「あわめぐり」</t>
    <phoneticPr fontId="1"/>
  </si>
  <si>
    <t>予約いただいた方を自宅や指定乗降場所の近くまでお迎えに行き、運行順や時間帯に合わせて、希望の降車場所までの移動を乗り合いで運行する公共交通。</t>
    <phoneticPr fontId="1"/>
  </si>
  <si>
    <t>阿波市地域公共交通活性化協議会</t>
    <phoneticPr fontId="1"/>
  </si>
  <si>
    <t>https://www.city.awa.lg.jp/docs/2019031300018/</t>
    <phoneticPr fontId="1"/>
  </si>
  <si>
    <t>企画総務課
地方創生推進室
0883-36-8707</t>
    <phoneticPr fontId="1"/>
  </si>
  <si>
    <t>子育て応援ヘルパー派遣事業</t>
    <phoneticPr fontId="1"/>
  </si>
  <si>
    <t>妊婦や乳幼児を養育する世帯に子育て応援ヘルパーを派遣し、買い物を含めた食事や育児の支援を行う。事前に市への利用者登録が必要。市民税非課税の有無等により自己負担有。</t>
    <phoneticPr fontId="1"/>
  </si>
  <si>
    <t>https://www.city.awa.lg.jp/docs/2016051900013/</t>
    <phoneticPr fontId="1"/>
  </si>
  <si>
    <t>こども家庭センター
0883-36-6820</t>
    <phoneticPr fontId="1"/>
  </si>
  <si>
    <t>阿波っ子応援券支給事業</t>
    <phoneticPr fontId="1"/>
  </si>
  <si>
    <t>出産・育児により、就労することが困難で、在宅で育児をしている割合が高い０～２歳を養育する世帯の経済的負担を図るために、子育てに必要な生活用品の購入や産後ケア、食事の宅配サービス等に使用できる「阿波っ子応援券」を支給する。
※対象児童一人あたり　15,000円分（500円券×30枚）
　有効期間は誕生日から次の誕生日の前日の１年間
※0～2歳の誕生日ごとに15,000円分を支給
　　　　　　　　　　    （誕生月の翌月に郵送）</t>
    <phoneticPr fontId="1"/>
  </si>
  <si>
    <t>https://www.city.awa.lg.jp/docs/2023040600014/</t>
    <phoneticPr fontId="1"/>
  </si>
  <si>
    <t>美馬市</t>
    <rPh sb="0" eb="3">
      <t>ミマシ</t>
    </rPh>
    <phoneticPr fontId="1"/>
  </si>
  <si>
    <t>美馬市買物支援事業</t>
  </si>
  <si>
    <t>市が別に定める特定地域において移動販売を行う事業者（とくし丸）に対して補助を行う。</t>
    <phoneticPr fontId="1"/>
  </si>
  <si>
    <t>市民環境部くらし・人権課
0883-52-8009</t>
    <phoneticPr fontId="1"/>
  </si>
  <si>
    <t>デマンドバス事業</t>
    <phoneticPr fontId="1"/>
  </si>
  <si>
    <t>買物弱者のみの支援として位置づけた事業ではないが、既存の路線バスの廃止と過疎化や少子化の進展により、通勤・通学や買物のための公共交通の利用確保が困難な市民が増加している現状を解決するための地域公共交通事業である。</t>
    <phoneticPr fontId="1"/>
  </si>
  <si>
    <t>美馬市地域公共交通活性化協議会</t>
    <phoneticPr fontId="1"/>
  </si>
  <si>
    <t>美馬市地域公共交通活性化協議会事務局
市民環境部くらし・人権課
0883-52-8009</t>
    <phoneticPr fontId="1"/>
  </si>
  <si>
    <t>一般社団法人美馬交通協会</t>
    <phoneticPr fontId="1"/>
  </si>
  <si>
    <t>三好市</t>
    <rPh sb="0" eb="2">
      <t>ミヨシ</t>
    </rPh>
    <rPh sb="2" eb="3">
      <t>シ</t>
    </rPh>
    <phoneticPr fontId="1"/>
  </si>
  <si>
    <t>集落支援包括事業</t>
    <phoneticPr fontId="1"/>
  </si>
  <si>
    <t>市内の買い物困難地域において移動販売を行い、地域の見守り活動を行える移動販売事業者への運営費の補助
・車両重量区分ごとに定める基準額（1.0t～8.0ｔまで）
・自店舗から20km以上離れた地域で移動販売を行う事業者「1回あたり補助額：20～30km未満4,400円、30km以上5,500円」（同一週2回、年間104回上限）
・新たに車両を購入し、5年以上継続し移動販売を行える事業者「車両購入費（消費税を除く）2分の1（上限200万円）</t>
    <phoneticPr fontId="1"/>
  </si>
  <si>
    <t>三好市ホームページ
tps://www.miyoshi.i-tokushima.jp/
※三好市集落支援包括事業</t>
    <phoneticPr fontId="1"/>
  </si>
  <si>
    <t>三好市企画財政部
地方創生推進課
℡0883-72-7607</t>
    <phoneticPr fontId="1"/>
  </si>
  <si>
    <t>勝浦町</t>
    <rPh sb="0" eb="2">
      <t>カツウラ</t>
    </rPh>
    <rPh sb="2" eb="3">
      <t>チョウ</t>
    </rPh>
    <phoneticPr fontId="1"/>
  </si>
  <si>
    <t>高齢者移動支援</t>
  </si>
  <si>
    <t>タクシー券を配布し町内での移動を支援
（500円券）1カ月4枚×12月＝48枚</t>
    <phoneticPr fontId="1"/>
  </si>
  <si>
    <t>福祉課
0885-42-1502</t>
    <phoneticPr fontId="1"/>
  </si>
  <si>
    <t>福祉移送事業</t>
  </si>
  <si>
    <t>町内での買い物等の送迎事業への支援
（週3回運行）</t>
    <phoneticPr fontId="1"/>
  </si>
  <si>
    <t>石井町</t>
    <rPh sb="0" eb="3">
      <t>イシイチョウ</t>
    </rPh>
    <phoneticPr fontId="1"/>
  </si>
  <si>
    <t>石井町高齢者等外出支援事業</t>
    <phoneticPr fontId="1"/>
  </si>
  <si>
    <t>対象者へのバス、タクシー券交付</t>
    <phoneticPr fontId="1"/>
  </si>
  <si>
    <t>自家用自動車を保有せず、公共交通や他者の力なくしては外出のできない高齢者等にバス、タクシー券を交付する。</t>
    <phoneticPr fontId="1"/>
  </si>
  <si>
    <t>https://www.town.ishii.lg.jp/docs/2023112800014/</t>
    <phoneticPr fontId="1"/>
  </si>
  <si>
    <t>長寿社会課
088-674-6111</t>
    <phoneticPr fontId="1"/>
  </si>
  <si>
    <t>名西郡神山町</t>
    <phoneticPr fontId="1"/>
  </si>
  <si>
    <t>まちのクルマLet's
利用助成</t>
    <phoneticPr fontId="1"/>
  </si>
  <si>
    <t>まちのクルマLet'sの利用１回につき、運賃の8,000円を上限として、その85％分を助成。15％分及び上限を超えた運賃は利用者の自己負担。補助対象者はマイナンバーカードにより利用登録をした神山町民。年齢、使途、利用回数に制限は無い。（町外へ行く場合、発着地のいずれかが神山町内に限る。）</t>
    <phoneticPr fontId="1"/>
  </si>
  <si>
    <t>住民課
088－676－1113</t>
    <phoneticPr fontId="1"/>
  </si>
  <si>
    <t>神山町高齢者路線バス
定期券購入助成事業</t>
    <phoneticPr fontId="1"/>
  </si>
  <si>
    <t>事業概要参照。</t>
  </si>
  <si>
    <t>高齢者の移動にかかる経済的負担及び家族の負担を軽減することを目的とし、徳島バス（株）が６５歳以上の方を対象に販売している「ながいき定期券」の購入にあたり、５割を助成。</t>
  </si>
  <si>
    <t>健康福祉課
088－676－1114</t>
    <phoneticPr fontId="1"/>
  </si>
  <si>
    <t>神山町運転免許証
自主返納者支援事業</t>
    <phoneticPr fontId="1"/>
  </si>
  <si>
    <t>年齢を問わず、すべての運転免許証を自主返納している方を対象に１回限り、徳島バス回数券５０００円分、または、神山町商工会が発行する商品券５０００円分を交付。金券の交付を受けるには申請が必要。</t>
  </si>
  <si>
    <t>総務課
088－676－1111</t>
    <phoneticPr fontId="1"/>
  </si>
  <si>
    <t>神山つなぐ公社に生活支援体制整備事業を委託しており、
買い物支援として、「ちょっとわて」という名で買い物ができる場を提供している。</t>
    <phoneticPr fontId="1"/>
  </si>
  <si>
    <t>「ちょっとわて」の場づくりは、高齢になっても、住み慣れた神山で、そして、自宅で生き生きと暮らし続けることができるよう、地域住民さんと一緒に行っていくまちづくり活動。</t>
    <phoneticPr fontId="1"/>
  </si>
  <si>
    <t>自治体,社会福祉協議会,シルバー人材センター,その他</t>
    <rPh sb="0" eb="3">
      <t>ジチタイ</t>
    </rPh>
    <rPh sb="4" eb="6">
      <t>シャカイ</t>
    </rPh>
    <rPh sb="6" eb="8">
      <t>フクシ</t>
    </rPh>
    <rPh sb="8" eb="11">
      <t>キョウギカイ</t>
    </rPh>
    <rPh sb="16" eb="18">
      <t>ジンザイ</t>
    </rPh>
    <rPh sb="25" eb="26">
      <t>タ</t>
    </rPh>
    <phoneticPr fontId="1"/>
  </si>
  <si>
    <t>神山つなぐ公社</t>
  </si>
  <si>
    <t>神山町
地域包括支援センター
088－676－1185</t>
    <phoneticPr fontId="1"/>
  </si>
  <si>
    <t>藍住町</t>
    <rPh sb="0" eb="2">
      <t>アイズミ</t>
    </rPh>
    <rPh sb="2" eb="3">
      <t>チョウ</t>
    </rPh>
    <phoneticPr fontId="1"/>
  </si>
  <si>
    <t>ノリ乗りタクシー券事業</t>
    <phoneticPr fontId="1"/>
  </si>
  <si>
    <t>タクシー利用助成</t>
    <phoneticPr fontId="1"/>
  </si>
  <si>
    <t>買物弱者の支援と位置付けたものではないが、75歳以上の方又は65歳以上の運転免許を有していない方に、1冊1万円（500円券×20枚）のタクシー券を5千円で販売。1人につき3冊まで購入可能。</t>
    <phoneticPr fontId="1"/>
  </si>
  <si>
    <t>自治体,</t>
    <rPh sb="0" eb="3">
      <t>ジチタイ</t>
    </rPh>
    <phoneticPr fontId="1"/>
  </si>
  <si>
    <t>https://www.town.aizumi.lg.jp/docs/2024031800055/</t>
    <phoneticPr fontId="1"/>
  </si>
  <si>
    <t>総務企画課政策推進室
088-637-3124</t>
    <phoneticPr fontId="1"/>
  </si>
  <si>
    <t>牟岐町</t>
    <phoneticPr fontId="1"/>
  </si>
  <si>
    <t>牟岐町高齢者タクシー利用助成事業</t>
    <phoneticPr fontId="1"/>
  </si>
  <si>
    <t>タクシー利用料金の一部助成</t>
    <phoneticPr fontId="1"/>
  </si>
  <si>
    <t>タクシー利用料金の一部を助成することにより、高齢者の日常生活の利便を図り、もって高齢者の福祉の増進に寄与することを目的とする。</t>
    <phoneticPr fontId="1"/>
  </si>
  <si>
    <t>https://www.town.tokushima-mugi.lg.jp/docs/2024032700019/</t>
    <phoneticPr fontId="1"/>
  </si>
  <si>
    <t>企画政策課
0884-72-3420</t>
    <phoneticPr fontId="1"/>
  </si>
  <si>
    <t>板野町</t>
    <rPh sb="0" eb="3">
      <t>イタノチョウ</t>
    </rPh>
    <phoneticPr fontId="1"/>
  </si>
  <si>
    <t>高齢者外出支援タクシー
料金助成事業</t>
    <phoneticPr fontId="1"/>
  </si>
  <si>
    <t>75歳以上の要件を満たす高齢者がタクシーを利用する場合に、
その料金の一部を助成することにより、高齢者の外出（買い物・通院）等を支援する事業</t>
    <phoneticPr fontId="1"/>
  </si>
  <si>
    <t>自治体,事業者</t>
    <rPh sb="0" eb="3">
      <t>ジチタイ</t>
    </rPh>
    <rPh sb="4" eb="7">
      <t>ジギョウシャ</t>
    </rPh>
    <phoneticPr fontId="1"/>
  </si>
  <si>
    <t>福祉保健課
（088-672-5986）</t>
    <phoneticPr fontId="1"/>
  </si>
  <si>
    <t>家族などによる支援が受けられず、虚弱などにより調理が困難
な高齢者のみの世帯を対象に、希望曜日の夕食が配達される事業</t>
    <phoneticPr fontId="1"/>
  </si>
  <si>
    <t>つるぎ町</t>
    <rPh sb="3" eb="4">
      <t>チョウ</t>
    </rPh>
    <phoneticPr fontId="1"/>
  </si>
  <si>
    <t>つるぎ町コミュニティーバス運行事業</t>
    <phoneticPr fontId="1"/>
  </si>
  <si>
    <t>通院・買物等に係る地域住民の交通手段を確保するため運行している地域公共交通</t>
    <phoneticPr fontId="1"/>
  </si>
  <si>
    <t>自治体,タクシー、バス事業者等</t>
    <rPh sb="0" eb="3">
      <t>ジチタイ</t>
    </rPh>
    <rPh sb="11" eb="14">
      <t>ジギョウシャ</t>
    </rPh>
    <rPh sb="14" eb="15">
      <t>トウ</t>
    </rPh>
    <phoneticPr fontId="1"/>
  </si>
  <si>
    <t>https://www.town.tokushima-tsurugi.lg.jp/</t>
    <phoneticPr fontId="1"/>
  </si>
  <si>
    <t>まちづくり戦略課
0883-62-3111</t>
    <phoneticPr fontId="1"/>
  </si>
  <si>
    <t>東みよし町</t>
    <rPh sb="0" eb="1">
      <t>ヒガシ</t>
    </rPh>
    <rPh sb="4" eb="5">
      <t>マチ</t>
    </rPh>
    <phoneticPr fontId="1"/>
  </si>
  <si>
    <t>東みよし町
乗合タクシー事業</t>
    <phoneticPr fontId="1"/>
  </si>
  <si>
    <t>事前に利用者登録することにより、住民登録のある全て住民が利用可能で、事前に予約すると、予約された家々を回って指定の乗降場所（医療機関・商業施設・金融機関・駅・バス停・役場・公民館等）へのタクシーが送迎を行う。通常の料金の半額程度の負担で利用できる。</t>
    <phoneticPr fontId="1"/>
  </si>
  <si>
    <t>https://www.town.higashimiyoshi.lg.jp/docs/noriaitaxi.html</t>
    <phoneticPr fontId="1"/>
  </si>
  <si>
    <t>東みよし町企画課
0883-82-6302</t>
    <phoneticPr fontId="1"/>
  </si>
  <si>
    <t>高松市</t>
    <rPh sb="0" eb="3">
      <t>タカマツシ</t>
    </rPh>
    <phoneticPr fontId="1"/>
  </si>
  <si>
    <t>高齢者運転免許返納促進事業</t>
    <phoneticPr fontId="1"/>
  </si>
  <si>
    <t>有効期限内の運転免許証を返納された70歳以上の市民の方に、以下の3つのうち、いずれか1つをお選びいただき交付しています。
・高松琴平電気鉄道（株）が発行する「ゴールドIruCaカード乗車券」：チャージ9,500円分（デポジット500円）
・四国旅客鉄道（株）が発行する「SHIKOKU　ICOCAカード乗車券」：チャージ9,500円（デポジット500円）
・高松タクシーチケット（株）が発行する「タクシー現金チケット（有効期限なし）」：1万円分（500円券10枚、100円券50枚）</t>
    <phoneticPr fontId="1"/>
  </si>
  <si>
    <t>https://www.city.takamatsu.kagawa.jp/smph/kurashi/kurashi/koutsu/anzen/hennou.html</t>
    <phoneticPr fontId="1"/>
  </si>
  <si>
    <t>くらし安全安心課
（087-839-2555）</t>
    <phoneticPr fontId="1"/>
  </si>
  <si>
    <t>高松市配色見守りサービス事業</t>
    <phoneticPr fontId="1"/>
  </si>
  <si>
    <t>食事の支援と、見守りが必要な一人暮らし又は高齢者のみの世帯に弁当を配達し、その生活を支援するとともに、安否確認を行う。</t>
    <phoneticPr fontId="1"/>
  </si>
  <si>
    <t>https://www.city.takamatsu.kagawa.jp/kurashi/kenkou/koreisha_shien/mimamori/hashoku_mimamori.html
https://www.city.takamatsu.kagawa.jp/kurashi/kenkou/koreisha_shien/mimamori/haisyoku-syahuku.html</t>
    <phoneticPr fontId="1"/>
  </si>
  <si>
    <t>長寿福祉課
（087-839-2346）</t>
    <phoneticPr fontId="1"/>
  </si>
  <si>
    <t>高松市買い物支援等に関する情報発信</t>
    <phoneticPr fontId="1"/>
  </si>
  <si>
    <t>買い物に困っている人に対し、日常生活に必要な食料品や日用品などを自宅まで配達してくれる商店や移動販売、買い物代行を行っている事業者等を高松市公式ホームページで公開する。</t>
    <phoneticPr fontId="1"/>
  </si>
  <si>
    <t>https://www.city.takamatsu.kagawa.jp/kurashi/kenkou/koreisha_shien/tyojyu_kaimonoshien.html</t>
    <phoneticPr fontId="1"/>
  </si>
  <si>
    <t>丸亀市</t>
    <rPh sb="0" eb="3">
      <t>マルガメシ</t>
    </rPh>
    <phoneticPr fontId="1"/>
  </si>
  <si>
    <t>高齢者等移動手段確保事業</t>
    <phoneticPr fontId="1"/>
  </si>
  <si>
    <t>外出支援が必要な高齢者が積極的に地域活動や社会参加ができるよう、地域において互助による移動手段の確保を支援するために、地区組織（現在、17地区中７地区が実施）が行う、65歳以上の高齢の利用者を買い物や通院等の目的地まで送迎するのに掛かる車両の運行・維持管理等費用を補助する。</t>
    <phoneticPr fontId="1"/>
  </si>
  <si>
    <t>健康福祉部高齢者支援課地域包括支援センター　0877－24－8933</t>
    <phoneticPr fontId="1"/>
  </si>
  <si>
    <t>離島住民航路運賃低廉化補助金</t>
  </si>
  <si>
    <t>離島住民への航路運賃補助</t>
  </si>
  <si>
    <t>買い物弱者への支援と位置付けた事業ではないが、
離島住民の航路運賃の負担軽減を図るため、離島住民は一般乗船券、回数乗船券、定期乗船券を2割引きで購入できる。また、自動車航送運賃は、1世帯につき年に片道2回まで無料である。市は航路事業者が離島住民に対して割り引いた額を補助する。</t>
    <phoneticPr fontId="1"/>
  </si>
  <si>
    <t>https://www.city.marugame.lg.jp/page/1945.html</t>
    <phoneticPr fontId="1"/>
  </si>
  <si>
    <t>協働推進部
地域づくり課離島振興室
0877－24－8853</t>
    <phoneticPr fontId="1"/>
  </si>
  <si>
    <t>善通寺市</t>
    <rPh sb="0" eb="4">
      <t>ゼンツウジシ</t>
    </rPh>
    <phoneticPr fontId="1"/>
  </si>
  <si>
    <t>包括連携協定に基づいた移動販売</t>
  </si>
  <si>
    <t>香川県</t>
  </si>
  <si>
    <t>善通寺市</t>
  </si>
  <si>
    <t>株式会社フジの移動スーパーおまかせくん（移動販売車）が、各地域の自治集会場などへ行き、買物支援や見守り活動を行っている。社会福祉協議会（生活支援コーディネーター）と連携し、地域からニーズがあれば、フジ・リテイリングに情報提供を行っている。</t>
    <phoneticPr fontId="1"/>
  </si>
  <si>
    <t>観音寺市</t>
    <rPh sb="0" eb="3">
      <t>カンノンジ</t>
    </rPh>
    <rPh sb="3" eb="4">
      <t>シ</t>
    </rPh>
    <phoneticPr fontId="1"/>
  </si>
  <si>
    <t>観音寺市買物弱者支援事業費補助金</t>
  </si>
  <si>
    <t>買物弱者を主な対象者として移動販売により日用生活物資の購入支援を行う事業者に対して、移動販売車購入費用、その他運営に要する費用の一部を補助
・移動販売車購入、改造、改良に係る経費
　上限150万円（補助率1/2）
・移動販売車の運営に係る経費
　移動販売車１台につき、上限30万円（補助率1/2）
※移動販売車とは日用生活物資を販売するための冷蔵庫等設備を備えた車両をいう。</t>
    <phoneticPr fontId="1"/>
  </si>
  <si>
    <t>https://www.city.kanonji.kagawa.jp/soshiki/16/54899.html</t>
    <phoneticPr fontId="1"/>
  </si>
  <si>
    <t>健康福祉部高齢介護課</t>
  </si>
  <si>
    <t>さぬき市</t>
    <rPh sb="3" eb="4">
      <t>シ</t>
    </rPh>
    <phoneticPr fontId="1"/>
  </si>
  <si>
    <t>障害者福祉タクシー助成事業</t>
    <phoneticPr fontId="1"/>
  </si>
  <si>
    <t>在宅で生活する障害者に対するタクシー料金の一部助成</t>
    <phoneticPr fontId="1"/>
  </si>
  <si>
    <t>買物弱者の支援と位置づけた事業ではないが、在宅で生活する障害者に対し、タクシー料金の一部を助成することにより、障害者の外出支援（社会参加）の促進及び経済的負担の軽減を図る。</t>
    <phoneticPr fontId="1"/>
  </si>
  <si>
    <t>健康福祉部障害福祉課
0879-26-9903</t>
    <phoneticPr fontId="1"/>
  </si>
  <si>
    <t>高齢者福祉タクシー助成事業</t>
    <phoneticPr fontId="1"/>
  </si>
  <si>
    <t>タクシー助成券の交付</t>
  </si>
  <si>
    <t>80歳以上の要支援・要介護の認定がある市民税非課税の在宅の高齢者に対し、タクシー利用の際の料金の一部を助成することで高齢者の外出（買い物、通院等）を支援する事業</t>
    <phoneticPr fontId="1"/>
  </si>
  <si>
    <t>社会福祉協議会,タクシー、バス事業者等</t>
    <rPh sb="0" eb="2">
      <t>シャカイ</t>
    </rPh>
    <rPh sb="2" eb="4">
      <t>フクシ</t>
    </rPh>
    <rPh sb="4" eb="7">
      <t>キョウギカイ</t>
    </rPh>
    <rPh sb="15" eb="18">
      <t>ジギョウシャ</t>
    </rPh>
    <rPh sb="18" eb="19">
      <t>トウ</t>
    </rPh>
    <phoneticPr fontId="1"/>
  </si>
  <si>
    <t>健康福祉部長寿介護課
0879-26-9904</t>
    <phoneticPr fontId="1"/>
  </si>
  <si>
    <t>小豆島町</t>
    <rPh sb="0" eb="4">
      <t>ショウドシマチョウ</t>
    </rPh>
    <phoneticPr fontId="1"/>
  </si>
  <si>
    <t>生活支援事業（配食サービス）</t>
  </si>
  <si>
    <t>【一般会計】
1,976
【特別会計】
2,569</t>
    <phoneticPr fontId="1"/>
  </si>
  <si>
    <t>目的：ひとり暮らし高齢者等で食事を作ることが困難な者に対し、栄養のバランスのとれた食事を提供、並びに安否確認を行うことにより、在宅での自立した生活の継続を図る。
概要：要介護認定者、要支援認定者及び事業対象者を対象とした配食サービスで、月曜日から金曜日の週5回（1日1回）実施している。
交付金：地域支援事業交付金</t>
    <phoneticPr fontId="1"/>
  </si>
  <si>
    <t>https://www.town.shodoshima.lg.jp/gyousei/kakuka/koreishafukushi/koreisha/zaitakuhukushi/6353.html</t>
    <phoneticPr fontId="1"/>
  </si>
  <si>
    <t>高齢者福祉課
0879-82-7006</t>
    <phoneticPr fontId="1"/>
  </si>
  <si>
    <t>三木町</t>
    <rPh sb="0" eb="3">
      <t>ミキチョウ</t>
    </rPh>
    <phoneticPr fontId="1"/>
  </si>
  <si>
    <t>三木町重度障害者福祉タクシー事業</t>
    <phoneticPr fontId="1"/>
  </si>
  <si>
    <t>扶助費</t>
    <phoneticPr fontId="1"/>
  </si>
  <si>
    <t>重度障害者に対しタクシーチケット15,000円分（500円券×30枚）を交付することにより、買い物や通院等の外出を支援する。</t>
    <phoneticPr fontId="1"/>
  </si>
  <si>
    <t>https://www.town.miki.lg.jp/life/dtl.php?hdnKey=1078</t>
    <phoneticPr fontId="1"/>
  </si>
  <si>
    <t>福祉介護課
087-891-3304</t>
    <phoneticPr fontId="1"/>
  </si>
  <si>
    <t>綾川町</t>
    <rPh sb="0" eb="3">
      <t>アヤガワチョウ</t>
    </rPh>
    <phoneticPr fontId="1"/>
  </si>
  <si>
    <t>買物弱者支援事業</t>
    <phoneticPr fontId="1"/>
  </si>
  <si>
    <t>町商工会、商工会員であるイオンリテールと綾川町との3者協定に基づき事業を実施。
町内46か所の拠点で、移動販売車による営業を実施。
営業損金の半額を運営補助。</t>
    <phoneticPr fontId="1"/>
  </si>
  <si>
    <t>https://www.town.ayagawa.lg.jp</t>
    <phoneticPr fontId="1"/>
  </si>
  <si>
    <t>健康福祉課
０８７－８７６－１１１３</t>
    <phoneticPr fontId="1"/>
  </si>
  <si>
    <t>多度津町</t>
    <rPh sb="0" eb="4">
      <t>タドツチョウ</t>
    </rPh>
    <phoneticPr fontId="1"/>
  </si>
  <si>
    <t>多度津町おもいやり買い物支援事業</t>
    <phoneticPr fontId="1"/>
  </si>
  <si>
    <t>町内の65歳以上で、買物の支援が必要な高齢者に対し、店舗までの送迎及び店舗内での同行・見守りを行う。</t>
    <phoneticPr fontId="1"/>
  </si>
  <si>
    <t>高齢者保険課
0877-33-4488</t>
    <phoneticPr fontId="1"/>
  </si>
  <si>
    <t>島しょ部買物支援運賃助成事業</t>
    <phoneticPr fontId="1"/>
  </si>
  <si>
    <t>島しょ部への移動販売を行う事業者に対して船賃を助成する。</t>
    <phoneticPr fontId="1"/>
  </si>
  <si>
    <t>75歳以上の町民にタクシー利用券（一人あたり10,000円分）を交付することにより、外出支援を行う。</t>
    <phoneticPr fontId="1"/>
  </si>
  <si>
    <t>https://www.town.tadotsu.kagawa.jp/soshikikarasagasu/koreishahokenka/koreishafukushi/2852.html</t>
    <phoneticPr fontId="1"/>
  </si>
  <si>
    <t>おもいやり配食サービス事業</t>
    <phoneticPr fontId="1"/>
  </si>
  <si>
    <t>自身で調理や買い物をすることが困難かつ所得が低い高齢者について、宅配弁当料金の一部を支援する。</t>
    <phoneticPr fontId="1"/>
  </si>
  <si>
    <t>https://www.town.tadotsu.kagawa.jp/soshikikarasagasu/koreishahokenka/koreishafukushi/623.html</t>
    <phoneticPr fontId="1"/>
  </si>
  <si>
    <t>自身で調理や買い物をすることが困難かつ所得が低い障害者について、宅配弁当料金の一部を支援する。</t>
    <phoneticPr fontId="1"/>
  </si>
  <si>
    <t>https://www.town.tadotsu.kagawa.jp/soshikikarasagasu/kenkofukushika/shogaifukushi/3/983.html</t>
    <phoneticPr fontId="1"/>
  </si>
  <si>
    <t>健康福祉課
0877-33-1134</t>
    <phoneticPr fontId="1"/>
  </si>
  <si>
    <t>まんのう町</t>
    <rPh sb="4" eb="5">
      <t>チョウ</t>
    </rPh>
    <phoneticPr fontId="1"/>
  </si>
  <si>
    <t>まんのう町高齢者等買物支援事業</t>
  </si>
  <si>
    <t>一人暮らし高齢者等、買物弱者に対する移動販売や宅配等を実施</t>
  </si>
  <si>
    <t>まんのう町商工会</t>
  </si>
  <si>
    <t>地域振興課（0877-73-0122）</t>
    <phoneticPr fontId="1"/>
  </si>
  <si>
    <t>今治市</t>
    <rPh sb="0" eb="3">
      <t>イマバリシ</t>
    </rPh>
    <phoneticPr fontId="1"/>
  </si>
  <si>
    <t>近未来技術実証実験プロジェクト事業</t>
    <phoneticPr fontId="1"/>
  </si>
  <si>
    <t>「自動運転」「ドローン」「AI・IoT」を活用した配送等の実証実験</t>
    <phoneticPr fontId="1"/>
  </si>
  <si>
    <t>「自動運転」「ドローン」「AI・IoT」を活用した配送等の実証実験を行う事業者への支援</t>
    <phoneticPr fontId="1"/>
  </si>
  <si>
    <t>「自動運転」「ドローン」「AI・IoT」分野で実証実験を行う民間企業、大学および研究機関</t>
    <phoneticPr fontId="1"/>
  </si>
  <si>
    <t>https://www.city.imabari.ehime.jp/simingamannaka/kinmirai/onestop/</t>
    <phoneticPr fontId="1"/>
  </si>
  <si>
    <t>市民が真ん中課
0898-36-1503</t>
    <phoneticPr fontId="1"/>
  </si>
  <si>
    <t>地域乗合タクシー</t>
    <phoneticPr fontId="1"/>
  </si>
  <si>
    <t>買物弱者の支援と位置付けた事業ではないが、公共交通の利用に不便を感じている地域に対する移動支援策として、市が負担金を出している団体（今治市地域公共交通活性化協議会）が委託事業で乗合タクシーを運行。</t>
    <phoneticPr fontId="1"/>
  </si>
  <si>
    <t>今治市地域公共交通活性化協議会</t>
    <phoneticPr fontId="1"/>
  </si>
  <si>
    <t>https://www.city.imabari.ehime.jp/chiiki/taxi/</t>
    <phoneticPr fontId="1"/>
  </si>
  <si>
    <t>地域振興課
0898-36-1514</t>
    <phoneticPr fontId="1"/>
  </si>
  <si>
    <t>今治市重度障がい者（児）
タクシー利用助成制度</t>
    <phoneticPr fontId="1"/>
  </si>
  <si>
    <t>在宅の重度障がい者（児）がタクシーを利用する場合に、予算の範囲内でその料金の一部を助成することにより、交通手段の確保と介護に伴う負担の軽減を図り、社会参加の促進と在宅福祉の増進に寄与することを目的とする。</t>
    <phoneticPr fontId="1"/>
  </si>
  <si>
    <t>https://www.city.imabari.ehime.jp/syougaifukus/taxi.html</t>
    <phoneticPr fontId="1"/>
  </si>
  <si>
    <t>障がい福祉課
0898-36-1527</t>
    <phoneticPr fontId="1"/>
  </si>
  <si>
    <t>妊婦や乳幼児を養育する世帯に子育て応援ヘルパーを派遣し、買い物を含めた家事や育児の支援を行う。
事前に市への利用者登録が必要。原則自己負担有り。</t>
    <phoneticPr fontId="1"/>
  </si>
  <si>
    <t>事業者,社会福祉協議会,シルバー人材センター</t>
    <rPh sb="0" eb="3">
      <t>ジギョウシャ</t>
    </rPh>
    <rPh sb="4" eb="6">
      <t>シャカイ</t>
    </rPh>
    <rPh sb="6" eb="8">
      <t>フクシ</t>
    </rPh>
    <rPh sb="8" eb="11">
      <t>キョウギカイ</t>
    </rPh>
    <rPh sb="16" eb="18">
      <t>ジンザイ</t>
    </rPh>
    <phoneticPr fontId="1"/>
  </si>
  <si>
    <t>https://www.city.imabari.ehime.jp/neuvola/ouen_helper/</t>
    <phoneticPr fontId="1"/>
  </si>
  <si>
    <t>ネウボラ政策課　　　0898-36-1553</t>
    <phoneticPr fontId="1"/>
  </si>
  <si>
    <t>子育て応援ヘルパー派遣実証事業</t>
    <phoneticPr fontId="1"/>
  </si>
  <si>
    <t>妊婦や乳児を養育する世帯に子育て応援ヘルパーを派遣し、買い物を含めた家事や育児の支援を行う。
事前に市への利用者登録が必要。自己負担なし。</t>
    <phoneticPr fontId="1"/>
  </si>
  <si>
    <t>https://www.city.imabari.ehime.jp/neuvola/ouen_helper_jissho/</t>
    <phoneticPr fontId="1"/>
  </si>
  <si>
    <t>宇和島市</t>
    <rPh sb="0" eb="4">
      <t>ウワジマシ</t>
    </rPh>
    <phoneticPr fontId="1"/>
  </si>
  <si>
    <t>https://www.city.uwajima.ehime.jp/soshiki/22/kaimono.html</t>
    <phoneticPr fontId="1"/>
  </si>
  <si>
    <t>産業経済部　商工観光課
商工係
直通0895-49-7080</t>
    <phoneticPr fontId="1"/>
  </si>
  <si>
    <t>障がい者タクシー料金給付事業</t>
    <phoneticPr fontId="1"/>
  </si>
  <si>
    <t>https://www.city.uwajima.ehime.jp/soshiki/18/takushi2024.html</t>
    <phoneticPr fontId="1"/>
  </si>
  <si>
    <t>保健福祉部　福祉課
障がい福祉係
直通0895-49-7016</t>
    <phoneticPr fontId="1"/>
  </si>
  <si>
    <t>介護予防教室等送迎事業</t>
    <phoneticPr fontId="1"/>
  </si>
  <si>
    <t>https://www.uwajima.life/</t>
    <phoneticPr fontId="1"/>
  </si>
  <si>
    <t>保健福祉部　高齢者福祉課
地域包括支援センター
直通0895-49-7019</t>
    <phoneticPr fontId="1"/>
  </si>
  <si>
    <t>地域づくり団体支援事業</t>
    <phoneticPr fontId="1"/>
  </si>
  <si>
    <t>○​高齢者福祉・生活支援に関する事業
○青少年の健全育成・子育て支援に関する事業
○地域の安全・安心に関する事業
○地域環境の保全に関する事業
○コミュニティビジネスに関する事業
○そのほか地域づくりに関する事業
○地域コミュニティの活性化に関する事業
○その他市長が特に必要と認める事業</t>
    <phoneticPr fontId="1"/>
  </si>
  <si>
    <t>https://www.city.uwajima.ehime.jp/soshiki/14/r2hojyokinn.html</t>
    <phoneticPr fontId="1"/>
  </si>
  <si>
    <t>市民環境部　市民課
市民協働推進室
直通0895-49-7004</t>
    <phoneticPr fontId="1"/>
  </si>
  <si>
    <t>八幡浜市</t>
  </si>
  <si>
    <t>八幡浜市買物弱者支援事業</t>
  </si>
  <si>
    <t>買物弱者に対して買物機会の確保、生活の維持向上等を図るため、移動販売事業を行う事業者に対して必要経費を補助する。</t>
  </si>
  <si>
    <t>https://www.city.yawatahama.ehime.jp/doc/2017102700026/</t>
    <phoneticPr fontId="1"/>
  </si>
  <si>
    <t>商工観光課
0894-22-3101</t>
    <phoneticPr fontId="1"/>
  </si>
  <si>
    <t>新居浜市</t>
    <rPh sb="0" eb="4">
      <t>ニイハマシ</t>
    </rPh>
    <phoneticPr fontId="1"/>
  </si>
  <si>
    <t>電動アシスト自転車購入支援事業</t>
    <phoneticPr fontId="1"/>
  </si>
  <si>
    <t>電動アシスト自転車購入支援補助事業</t>
    <phoneticPr fontId="1"/>
  </si>
  <si>
    <t>　65歳以上の高齢者を対象に、日常生活における高齢者の移動手段の確保による地域のコミュニティの活性化及び温室効果ガスの排出抑制による地球温暖化対策の推進等に寄与するため、電動アシスト自転車の購入費用を一部助成する。助成金額は、電動アシスト自転車の購入金額（消費税を含む。）の３分の１とし、１０，０００円を限度額とする。運転免許の自主返納が補助申請から６か月以内にある場合は、２０，０００円を限度額とする。</t>
    <phoneticPr fontId="1"/>
  </si>
  <si>
    <t>https://www.city.niihama.lg.jp/soshiki/zerocarbon/jitensyahojo.html</t>
    <phoneticPr fontId="1"/>
  </si>
  <si>
    <t>市民環境部環境エネルギー局カーボンニュートラル推進室
0897-65-1284</t>
    <phoneticPr fontId="1"/>
  </si>
  <si>
    <t>高齢社会に対応し、高齢者などの交通弱者の買物や通院の手段を確保するため、バス交通空白地域にデマンド型乗り合いタクシーを運行。運転免許自主返納者、障がい者等は運賃割引を適用。</t>
    <phoneticPr fontId="1"/>
  </si>
  <si>
    <t>新居浜市地域公共交通活性化協議会</t>
    <phoneticPr fontId="1"/>
  </si>
  <si>
    <t>https://www.city.niihama.lg.jp/soshiki/koutsu/damandotakushii.html</t>
    <phoneticPr fontId="1"/>
  </si>
  <si>
    <t>経済部地域交通課
0897-66-7010</t>
    <phoneticPr fontId="1"/>
  </si>
  <si>
    <t>西条市</t>
    <rPh sb="0" eb="3">
      <t>サイジョウシ</t>
    </rPh>
    <phoneticPr fontId="1"/>
  </si>
  <si>
    <t>西条地域デマンド型乗合タクシー（西条地域よりそいタクシー）運行</t>
    <phoneticPr fontId="1"/>
  </si>
  <si>
    <t>西条市西条地域（山間部を除く）の住民等を対象に、自宅と西条地域内の商業施設や医療機関等を結ぶデマンド型乗合タクシーを運行し、生活交通の確保を図っている。
○運行曜日：毎週火曜日・金曜日
○利用料金：500円/回（大人）、250円/回（小人）</t>
    <phoneticPr fontId="1"/>
  </si>
  <si>
    <t>西条市地域公共交通活性化協議会</t>
    <phoneticPr fontId="1"/>
  </si>
  <si>
    <t>https://www.city.saijo.ehime.jp/soshiki/chiikishinko/yorisoitaxi040819.html</t>
    <phoneticPr fontId="1"/>
  </si>
  <si>
    <t>くらし支援課
0897-52-1720</t>
    <phoneticPr fontId="1"/>
  </si>
  <si>
    <t>加茂地区デマンド型乗合タクシー（加茂地区よりそいタクシー）運行</t>
    <phoneticPr fontId="1"/>
  </si>
  <si>
    <t>西条市加茂地区の住民等を対象に、自宅と西条市街地の主要な商業施設や医療機関等を結ぶデマンド型乗合タクシーを運行し、生活交通の確保を図っている。
○運行曜日：毎週火曜日
○利用料金：500円/回（大人）、250円/回（小人）</t>
    <phoneticPr fontId="1"/>
  </si>
  <si>
    <t>https://www.city.saijo.ehime.jp/soshiki/chiikishinko/demand-kamo.html</t>
    <phoneticPr fontId="1"/>
  </si>
  <si>
    <t>丹原地域デマンド型乗合タクシー（丹原地域よりそいタクシー）運行</t>
    <phoneticPr fontId="1"/>
  </si>
  <si>
    <t>西条市丹原地域の住民等を対象に、自宅と同地域内外の主要な商業施設や医療機関等を結ぶデマンド型乗合タクシーを運行し、生活交通の確保を図っている。
○運行曜日：毎週火曜日・水曜日
○利用料金：500円/回（大人）、250円/回（小人）</t>
    <phoneticPr fontId="1"/>
  </si>
  <si>
    <t>https://www.city.saijo.ehime.jp/soshiki/chiikishinko/demand-tambara.html</t>
    <phoneticPr fontId="1"/>
  </si>
  <si>
    <t>東予地域デマンド型乗合タクシー（東予地域よりそいタクシー）運行</t>
    <phoneticPr fontId="1"/>
  </si>
  <si>
    <t>西条市東予地域（黒谷地区を除く）の住民等を対象に、自宅と東予地域内の商業施設や医療機関等を結ぶデマンド型乗合タクシーを運行し、生活交通の確保を図っている。
○運行曜日：毎週月曜日・木曜日
○利用料金：500円/回（大人）、250円/回（小人）</t>
    <phoneticPr fontId="1"/>
  </si>
  <si>
    <t>https://www.city.saijo.ehime.jp/soshiki/chiikishinko/demand-toyo.html</t>
    <phoneticPr fontId="1"/>
  </si>
  <si>
    <t>黒谷地区デマンド型乗合タクシー（黒谷地区よりそいタクシー）運行</t>
    <phoneticPr fontId="1"/>
  </si>
  <si>
    <t>西条市黒谷地区の住民等を対象に、自宅と東予地域内の商業施設や医療機関等を結ぶデマンド型乗合タクシーを運行し、生活交通の確保を図っている。
○運行曜日：毎週火曜日
○利用料金：500円/回（大人）、250円/回（小人）</t>
    <phoneticPr fontId="1"/>
  </si>
  <si>
    <t>https://www.city.saijo.ehime.jp/soshiki/chiikishinko/demand-kurotani.html</t>
    <phoneticPr fontId="1"/>
  </si>
  <si>
    <t>山間部交通不便地域移動助成</t>
    <phoneticPr fontId="1"/>
  </si>
  <si>
    <t>市内山間部の交通不便地域に居住する高齢者がタクシーを利用する際の料金の一部を助成し、生活交通の確保を図っている。
○助成額：年間12,000円/世帯</t>
    <phoneticPr fontId="1"/>
  </si>
  <si>
    <t>地域福祉課
0897-52-1292</t>
    <phoneticPr fontId="1"/>
  </si>
  <si>
    <t>西条市高齢者タクシー利用助成制度</t>
    <phoneticPr fontId="1"/>
  </si>
  <si>
    <t>西条市内に住所を有する75歳以上の市民税非課税世帯の方に年間12枚助成券交付。
★年度途中に申請の場合は、申請した月から同年度3月までの枚数。同一世帯の対象者2人目からは2分の1を乗じて得た枚数。（端数切り上げ）
★乗車1回につき基本料金額を助成。</t>
    <phoneticPr fontId="1"/>
  </si>
  <si>
    <t>https://www.city.saijo.ehime.jp/soshiki/chiikifukushi/benri8-5.html#10-1</t>
    <phoneticPr fontId="1"/>
  </si>
  <si>
    <t>大洲市</t>
    <rPh sb="0" eb="3">
      <t>オオズシ</t>
    </rPh>
    <phoneticPr fontId="1"/>
  </si>
  <si>
    <t>大洲市買物弱者対策移動販売支援事業補助</t>
    <phoneticPr fontId="1"/>
  </si>
  <si>
    <t>【補助対象者】以下①～⑥のすべてを満たす者
①市内に事業所を有する法人又は個人事業主②市税を滞納していない者③市内の買物が困難な状況にある者を対象者に含めた移動販売を５年以上継続し、かつ週１回以上定期的に行うことができる者④中心市街地を除く他の事業者が巡回していないコースを巡回できる者⑤移動販売車を新規に購入又は更新する者又は既存の自動車を移動販売車に改造・改良する者⑥食品衛生法その他の関係法令を遵守している者
※ただし、以下①～③に該当する者は補助対象としない。
①調理加工した食品の販売のみを行う者②特定の世帯又は特定の施設等を訪問しての販売又は配達のみを行う者③販売品のうち日用生活物資以外の品が大半を占める者
【補助対象経費】
①移動販売車の購入及び更新に係る経費
車両本体、ラッピング、屋根、扉、窓、覆い、ほろ、ひさし、塗装、陳列棚、冷蔵設備、什器、放送設備及び電気設備）
②移動販売車への改造又は既存の移動販売車の改良に係る経費
ラッピング、屋根、扉、窓、覆い、ほろ、ひさし、塗装、陳列棚、冷蔵設備、什器、放送設備及び電気設備）
【補助率】1/2
【補助金額】上限1,500千円</t>
    <phoneticPr fontId="1"/>
  </si>
  <si>
    <t>商工産業課（0893-24-1722）</t>
    <phoneticPr fontId="1"/>
  </si>
  <si>
    <t>伊予市</t>
    <rPh sb="0" eb="3">
      <t>イヨシ</t>
    </rPh>
    <phoneticPr fontId="1"/>
  </si>
  <si>
    <t>デマンドタクシ―運行事業</t>
    <phoneticPr fontId="1"/>
  </si>
  <si>
    <t>中山地域、双海地域の交通空白地域に、乗り合いタクシーを導入し、高齢者等の買物や通院等の生活交通手段を確保する。</t>
    <phoneticPr fontId="1"/>
  </si>
  <si>
    <t>https://www.city.iyo.lg.jp/machisou/demando.html</t>
    <phoneticPr fontId="1"/>
  </si>
  <si>
    <t>都市整備課
089-909-6360</t>
    <phoneticPr fontId="1"/>
  </si>
  <si>
    <t>65歳以上のひとり暮らしの方、高齢者のみの世帯でお近くに身寄りがなく、必要と認められる場合に、安否確認及び見守りをかねた配食サービスを行う。弁当代は実費。</t>
    <phoneticPr fontId="1"/>
  </si>
  <si>
    <t>事業者,社会福祉協議会</t>
    <rPh sb="0" eb="3">
      <t>ジギョウシャ</t>
    </rPh>
    <rPh sb="4" eb="6">
      <t>シャカイ</t>
    </rPh>
    <rPh sb="6" eb="8">
      <t>フクシ</t>
    </rPh>
    <rPh sb="8" eb="11">
      <t>キョウギカイ</t>
    </rPh>
    <phoneticPr fontId="1"/>
  </si>
  <si>
    <t>https://www.city.iyo.lg.jp/choujukaigo/kyoiku/fukushi/kore/anpi-bento.html</t>
    <phoneticPr fontId="1"/>
  </si>
  <si>
    <t>長寿介護課
089-909-6332</t>
    <phoneticPr fontId="1"/>
  </si>
  <si>
    <t>東温市</t>
    <rPh sb="0" eb="3">
      <t>トウオンシ</t>
    </rPh>
    <phoneticPr fontId="1"/>
  </si>
  <si>
    <t>予約制乗合タクシー</t>
  </si>
  <si>
    <t>買物弱者の支援と位置付けた事業ではないが、乗合バスの無い地域において、タクシー事業者による、定時定路線運行の予約制乗合タクシーを実施している。
自家用車を持たない世帯が、市街地への買い物や通院の際に利用している。
メーター運賃から利用料金（※）を差引いた額を事業者に支払うもの。
※利用料金
　中学生以下500円
　小学生以下250円
　市街地へ行くことなく、実施エリア内での乗降の場合
　中学生以上250円
　小学生以下130円　　</t>
    <phoneticPr fontId="1"/>
  </si>
  <si>
    <t>都市整備課
089-964-4412</t>
    <phoneticPr fontId="1"/>
  </si>
  <si>
    <t>久万高原町</t>
    <rPh sb="0" eb="4">
      <t>クマコウゲン</t>
    </rPh>
    <rPh sb="4" eb="5">
      <t>チョウ</t>
    </rPh>
    <phoneticPr fontId="1"/>
  </si>
  <si>
    <t>介護予防・日常生活支援総合事業</t>
    <phoneticPr fontId="1"/>
  </si>
  <si>
    <t>助成金</t>
    <phoneticPr fontId="1"/>
  </si>
  <si>
    <t>旧介護予防給付の基準をさらに緩和したサービスで、住民主体の取り組み。
町が指定する研修を終了したボランティアが生活援助し掃除・炊事などの家事援助を提供する。</t>
    <phoneticPr fontId="1"/>
  </si>
  <si>
    <t>事業者,</t>
    <rPh sb="0" eb="3">
      <t>ジギョウシャ</t>
    </rPh>
    <phoneticPr fontId="1"/>
  </si>
  <si>
    <t>介護予防・日常生活支援総合事業 - 久万高原町ホームページ (kumakogen.jp)</t>
    <phoneticPr fontId="1"/>
  </si>
  <si>
    <t>保健福祉課
高齢者福祉係
0892-21-1113</t>
    <phoneticPr fontId="1"/>
  </si>
  <si>
    <t>松前町</t>
    <rPh sb="0" eb="3">
      <t>マサキチョウ</t>
    </rPh>
    <phoneticPr fontId="1"/>
  </si>
  <si>
    <t>運転免許自主返納
支援事業</t>
    <phoneticPr fontId="1"/>
  </si>
  <si>
    <t>運転免許を自主返納した65歳以上の高齢者に対し、バス・タクシーのいずれかの公共交通の乗車券等（１万円相当）を交付する。</t>
    <phoneticPr fontId="1"/>
  </si>
  <si>
    <t>https://www.town.masaki.ehime.jp/soshiki/47/27186.html</t>
    <phoneticPr fontId="1"/>
  </si>
  <si>
    <t>総務部危機管理課危機管理係
（089-989-5103）</t>
    <phoneticPr fontId="1"/>
  </si>
  <si>
    <t>重度障がい者（児）タクシー利用助成事業</t>
    <phoneticPr fontId="1"/>
  </si>
  <si>
    <t>身体障害者手帳（１～３級）、療育手帳、精神障害者手帳（１、２級）の交付を受けている方にタクシー基本料金の助成チケット（初乗り基本料金相当額）を24枚（腎臓機能障がい者にあっては48枚）を毎年度配布し、外出支援を行っている。</t>
    <phoneticPr fontId="1"/>
  </si>
  <si>
    <t>保健福祉部福祉課障がい福祉係
（089-985-4112）</t>
    <phoneticPr fontId="1"/>
  </si>
  <si>
    <t>砥部町</t>
    <phoneticPr fontId="1"/>
  </si>
  <si>
    <t>障がい者タクシー利用等助成事業</t>
    <phoneticPr fontId="1"/>
  </si>
  <si>
    <t>助成券</t>
    <rPh sb="0" eb="2">
      <t>ジョセイ</t>
    </rPh>
    <rPh sb="2" eb="3">
      <t>ケン</t>
    </rPh>
    <phoneticPr fontId="1"/>
  </si>
  <si>
    <t>在宅の障がい者がタクシーを利用したとき又は自己若しくは家族の所有する自動車、自動二輪車又は原動機付自転車の燃料を給油したときに、その利用料金の一部を助成することにより、障がい者本人又はその家族の経済的負担の軽減を図り、障がい者の社会参加の促進と在宅福祉の増進に寄与する。</t>
    <phoneticPr fontId="1"/>
  </si>
  <si>
    <t>https://www.town.tobe.ehime.jp/soshiki/5/taxi-josei.html</t>
    <phoneticPr fontId="1"/>
  </si>
  <si>
    <t>介護福祉課
（089-962-7255）</t>
    <phoneticPr fontId="1"/>
  </si>
  <si>
    <t>砥部町</t>
    <rPh sb="0" eb="3">
      <t>トベチョウ</t>
    </rPh>
    <phoneticPr fontId="1"/>
  </si>
  <si>
    <t>のいあいタクシー運行事業</t>
    <phoneticPr fontId="1"/>
  </si>
  <si>
    <t>町内全域における交通空白地域・交通不便地域の解消を図るため、自宅からスーパーなどの商業施設や医療機関への送迎をのりあいタクシー事業で実施</t>
    <phoneticPr fontId="1"/>
  </si>
  <si>
    <t>https://www.town.tobe.ehime.jp/kurashi_tetsuzuki/kotsu/1854.html</t>
    <phoneticPr fontId="1"/>
  </si>
  <si>
    <t>地域振興課ふるさと創生係
089-962-7250</t>
    <phoneticPr fontId="1"/>
  </si>
  <si>
    <t>内子町</t>
    <rPh sb="0" eb="2">
      <t>ウチコ</t>
    </rPh>
    <rPh sb="2" eb="3">
      <t>チョウ</t>
    </rPh>
    <phoneticPr fontId="1"/>
  </si>
  <si>
    <t>山間部に位置する集落と商店街、病院（診療所）及び行政機関等を結ぶ予約制バスを運行。高齢者等の買い物や通院等の交通手段を確保する。町内のタクシー事業者へ10人乗りバスを無償貸与し運行。町内19路線で運行。</t>
    <phoneticPr fontId="1"/>
  </si>
  <si>
    <t>総務課
0893-44-6150</t>
    <phoneticPr fontId="1"/>
  </si>
  <si>
    <t>食の自立支援事業</t>
    <phoneticPr fontId="1"/>
  </si>
  <si>
    <t>概ね65歳以上の一人暮らしの高齢者等で食事の調理が困難な方に、栄養バランスのとれた食事を定期的に提供するとともに、安否確認及び見守りを行う。利用者負担は1食あたり350円。</t>
    <phoneticPr fontId="1"/>
  </si>
  <si>
    <t>地域包括支援センター
0893-44-6154</t>
    <phoneticPr fontId="1"/>
  </si>
  <si>
    <t>障がい者タクシー利用助成事業</t>
    <phoneticPr fontId="1"/>
  </si>
  <si>
    <t>在宅の障がい者がタクシーを利用する場合に、予算の範囲内でタクシー利用料金の一部を助成することにより、障がい者の社会参加の促進及び在宅福祉の増進に寄与することを目的とする。</t>
    <phoneticPr fontId="1"/>
  </si>
  <si>
    <t>保健福祉課
0893-44-6154</t>
    <phoneticPr fontId="1"/>
  </si>
  <si>
    <t>伊方町</t>
    <rPh sb="0" eb="2">
      <t>イカタ</t>
    </rPh>
    <rPh sb="2" eb="3">
      <t>チョウ</t>
    </rPh>
    <phoneticPr fontId="1"/>
  </si>
  <si>
    <t>伊方町買物弱者支援事業補助金</t>
    <phoneticPr fontId="1"/>
  </si>
  <si>
    <t>日常生活に必要な買い物が困難な状況にある者の買い物の機会の確保を目的として、事業者が移動販売車により日用生活物資の購入支援を行う。</t>
    <phoneticPr fontId="1"/>
  </si>
  <si>
    <t>観光商工係
0894-38-2657</t>
    <phoneticPr fontId="1"/>
  </si>
  <si>
    <t>鬼北町</t>
    <phoneticPr fontId="1"/>
  </si>
  <si>
    <t>鬼北町高齢者等の見守りを兼ねた移動販売事業</t>
    <phoneticPr fontId="1"/>
  </si>
  <si>
    <t>買い物困難地域において、在宅高齢者等の見守り（健康状態・日常生活の困りごとなど）を兼ねた移動販売を地域事業者に委託し実施。
【実施地域】町内1地区（一部、商店等ある地域を除く）</t>
    <phoneticPr fontId="1"/>
  </si>
  <si>
    <t>町民生活課福祉係、0895-45-1115（内2173）</t>
    <phoneticPr fontId="1"/>
  </si>
  <si>
    <t>高知市</t>
    <rPh sb="0" eb="3">
      <t>コウチシ</t>
    </rPh>
    <phoneticPr fontId="1"/>
  </si>
  <si>
    <t>デマンド型乗合タクシー
運行事業費補助金</t>
    <phoneticPr fontId="1"/>
  </si>
  <si>
    <t>過疎・高齢化の進行により路線バスの維持が困難になった中山間地域等において，地域住民の通院や買い物等の移動手段を確保するため，デマンド型乗合タクシーを導入しており，運行事業者に対して運行費用の助成を行っている。</t>
    <phoneticPr fontId="1"/>
  </si>
  <si>
    <t>交通戦略課
088-803-4317</t>
    <phoneticPr fontId="1"/>
  </si>
  <si>
    <t>在宅高齢者配食サービス事業</t>
    <phoneticPr fontId="1"/>
  </si>
  <si>
    <t>高知市に住所を有する在宅のおおむね65歳以上の単身世帯，高齢者のみの世帯又はこれらに準ずる世帯であって，老衰，心身の障害もしくは傷病等の理由により買物及び食事の調理が困難なものに対し，栄養のバランスの取れた食事を訪問により定期的に提供することにより，健康や生活の保持を図るとともに安否確認等も行う。</t>
    <phoneticPr fontId="1"/>
  </si>
  <si>
    <t>http://www.city.kochi.kochi.jp/soshiki/130/haishoku.html</t>
    <phoneticPr fontId="1"/>
  </si>
  <si>
    <t>高齢者支援課
高齢者福祉担当
088-823-9441</t>
    <phoneticPr fontId="1"/>
  </si>
  <si>
    <t>在宅重度障害者移動支援事業</t>
    <phoneticPr fontId="1"/>
  </si>
  <si>
    <t>助成券</t>
    <phoneticPr fontId="1"/>
  </si>
  <si>
    <t>市内に住所を有する，身体障害者手帳または療育手帳の交付を受けた方のうち，対象となる在宅の重度障害者・児に対して，タクシーを利用する場合または自動車燃料を給油する場合に使用できる，１枚400円の利用券を１年度につき33枚交付することで，重度障害者・児の外出（通院・買い物等）を支援する。</t>
    <phoneticPr fontId="1"/>
  </si>
  <si>
    <t>自治体,社会福祉協議会,</t>
    <rPh sb="0" eb="3">
      <t>ジチタイ</t>
    </rPh>
    <rPh sb="4" eb="6">
      <t>シャカイ</t>
    </rPh>
    <rPh sb="6" eb="8">
      <t>フクシ</t>
    </rPh>
    <rPh sb="8" eb="11">
      <t>キョウギカイ</t>
    </rPh>
    <phoneticPr fontId="1"/>
  </si>
  <si>
    <t>障がい福祉課
088-823-9053</t>
    <phoneticPr fontId="1"/>
  </si>
  <si>
    <t>室戸市</t>
    <rPh sb="0" eb="3">
      <t>ムロトシ</t>
    </rPh>
    <phoneticPr fontId="1"/>
  </si>
  <si>
    <t>あったかふれあいセンター（事業内の一部）
買い物支援事業</t>
    <phoneticPr fontId="1"/>
  </si>
  <si>
    <t>27,594千円
（内、県補助金：13,796千円）</t>
    <phoneticPr fontId="1"/>
  </si>
  <si>
    <t>高齢者・障がい者への生活支援(買物代行等）及び見守り</t>
    <phoneticPr fontId="1"/>
  </si>
  <si>
    <t>NPO法人ぐりーと
インスタグラム
@attakagreet</t>
    <phoneticPr fontId="1"/>
  </si>
  <si>
    <t>特定非営利活動法人ぐりーと
0887-22-3105
保健介護課障害福祉班
0887-22-3105</t>
    <phoneticPr fontId="1"/>
  </si>
  <si>
    <t>南国市</t>
    <rPh sb="0" eb="3">
      <t>ナンコクシ</t>
    </rPh>
    <phoneticPr fontId="1"/>
  </si>
  <si>
    <t>南国市デマンド交通実証運行</t>
    <phoneticPr fontId="1"/>
  </si>
  <si>
    <t>公共交通空白地を解消するための乗合タクシー事業で、電話、専用サイトからの事前予約によるもの。国道55号以南（地域限定）を区域運行し、市内大型量販店（5店舗）、公共施設、市内に存するその他公共交通機関へアクセス可能。</t>
    <phoneticPr fontId="1"/>
  </si>
  <si>
    <t>現在作成中</t>
    <phoneticPr fontId="1"/>
  </si>
  <si>
    <t>部署：南国市企画課
電話：088-880-6553
担当：須藤</t>
    <phoneticPr fontId="1"/>
  </si>
  <si>
    <t>須崎市</t>
    <rPh sb="0" eb="2">
      <t>スザキ</t>
    </rPh>
    <rPh sb="2" eb="3">
      <t>シ</t>
    </rPh>
    <phoneticPr fontId="1"/>
  </si>
  <si>
    <t>須崎市予約型乗合タクシー運行事業</t>
    <phoneticPr fontId="1"/>
  </si>
  <si>
    <t>予約型乗合タクシー</t>
  </si>
  <si>
    <t>買物弱者の支援と位置付けた事業ではないが、公共交通空白地域である多ノ郷北部地区において、高齢者などの買物や通院時の移動手段を確保することを目的に、予約型乗合タクシー事業を実施。</t>
    <phoneticPr fontId="1"/>
  </si>
  <si>
    <t>https://www.city.susaki.lg.jp/life/detail.php?hdnKey=3858</t>
    <phoneticPr fontId="1"/>
  </si>
  <si>
    <t>企画情報課
（0889-42-5691）</t>
    <phoneticPr fontId="1"/>
  </si>
  <si>
    <t>土佐清水市</t>
    <rPh sb="0" eb="5">
      <t>トサシミズシ</t>
    </rPh>
    <phoneticPr fontId="1"/>
  </si>
  <si>
    <t>中山間地域移動手段確保支援事業</t>
    <phoneticPr fontId="1"/>
  </si>
  <si>
    <t>路線バスの維持が困難になった中山間地域等において、市民の通院や買い物等の移動手段確保のため、市内の交通事業所と協力して運行するデマンドバスへの支援。
運行日：月曜日から土曜日（休み：日・祝日、年始1/1～1/3）</t>
    <phoneticPr fontId="1"/>
  </si>
  <si>
    <t>https://www.city.tosashimizu.kochi.jp/kurashi/section/kikaku/12668.html</t>
    <phoneticPr fontId="1"/>
  </si>
  <si>
    <t>企画財政課 
0880-82-1217</t>
    <phoneticPr fontId="1"/>
  </si>
  <si>
    <t>土佐清水市交通空白地有償運送事業</t>
    <phoneticPr fontId="1"/>
  </si>
  <si>
    <t>路線バス・デマンドバスが運行していない地域において、交通空白地有償運送を実施。
運行日：月曜日から土曜日（休み：日・祝日、年始1/1～1/3）</t>
    <phoneticPr fontId="1"/>
  </si>
  <si>
    <t>土佐清水市地域公共交通協議会補助金</t>
    <phoneticPr fontId="1"/>
  </si>
  <si>
    <t>免許返納者が買い物等で公共交通を利用する際に使用できる割引券として、「バス・タクシーチケット」を発行（年間6,000円）。</t>
    <phoneticPr fontId="1"/>
  </si>
  <si>
    <t>四万十市</t>
    <rPh sb="0" eb="4">
      <t>シマントシ</t>
    </rPh>
    <phoneticPr fontId="1"/>
  </si>
  <si>
    <t>廃止代替バス路線の廃止後の住民の移動手段を確保する。</t>
    <phoneticPr fontId="1"/>
  </si>
  <si>
    <t>https://www.city.shimanto.lg.jp/life/1/7/35/</t>
    <phoneticPr fontId="1"/>
  </si>
  <si>
    <t>企画広報課　企画調整係
0880-34-1129</t>
    <phoneticPr fontId="1"/>
  </si>
  <si>
    <t>委託料：15,517
補助額：13,404
（国庫補助）
地域公共交通確保維持改善事業費補助金除く</t>
    <phoneticPr fontId="1"/>
  </si>
  <si>
    <t>過疎・高齢化の著しい中山間地域にデマンド交通を導入し、利便性の向上と併せ、高齢者等の日常生活等の移動を確保する。</t>
    <phoneticPr fontId="1"/>
  </si>
  <si>
    <t>地域企画課　地域振興係
0880-52-1111</t>
    <phoneticPr fontId="1"/>
  </si>
  <si>
    <t>四万十市あったかふれあいセンター事業</t>
    <phoneticPr fontId="1"/>
  </si>
  <si>
    <t>センタースタッフによる在宅高齢者及び障害者宅への訪問時の買い物代行、また集い等によるセンター利用者の送迎時に買い物支援を行う</t>
    <phoneticPr fontId="1"/>
  </si>
  <si>
    <t>社会福祉法人
特定非営利活動法人</t>
    <phoneticPr fontId="1"/>
  </si>
  <si>
    <t>高齢者支援課</t>
    <phoneticPr fontId="1"/>
  </si>
  <si>
    <t>四万十市健康・福祉地域支援事業（支えあいの地域づくり事業）</t>
    <phoneticPr fontId="1"/>
  </si>
  <si>
    <t>地区健康福祉委員会が見守り等を必要とする地区住民に対して、送迎や買い物代行などの身の回りの支援や（生活支援）の一つとして行っている地区がある。</t>
    <phoneticPr fontId="1"/>
  </si>
  <si>
    <t>地区</t>
    <phoneticPr fontId="1"/>
  </si>
  <si>
    <t>四万十市見守りサービス事業</t>
    <phoneticPr fontId="1"/>
  </si>
  <si>
    <t>75歳以上の一人暮らしまたは夫婦ともに65歳以上で寝たきりや認知症の配偶者を介護している世帯等に、住み慣れた地域で安心して在宅生活が遅れるための一助として毎週水曜日（昼食）に実施する。利用者負担300円/回</t>
    <phoneticPr fontId="1"/>
  </si>
  <si>
    <t>https://shimanto-s.or.jp</t>
    <phoneticPr fontId="1"/>
  </si>
  <si>
    <t>四万十市高齢者はつらつデイサービス事業</t>
    <phoneticPr fontId="1"/>
  </si>
  <si>
    <t>定期的に本事業利用者の送迎時に買い物支援を行う。</t>
    <phoneticPr fontId="1"/>
  </si>
  <si>
    <t>センタースタッフによる在宅高齢者及び障害者宅への訪問時の買い物代行、また集い等によるセンター利用者の送迎時に買い物支援を行う。</t>
    <phoneticPr fontId="1"/>
  </si>
  <si>
    <t>西土佐保健分室
0880-52-1132</t>
    <phoneticPr fontId="1"/>
  </si>
  <si>
    <t>四万十市配食サービス事業</t>
    <phoneticPr fontId="1"/>
  </si>
  <si>
    <t>自ら食事を用意することに支障のある高齢者や障害者等に対して、栄養バランスのとれた食事を提供し、自立した生活を支援するため65歳以上で一人暮らしの方及び高齢者のみの世帯、またはこれに準ずる世帯に属する高齢者並びに障害者のうち、市長がサービス提供が必要であると認めた方に実施する。利用者負担350円/回</t>
    <phoneticPr fontId="1"/>
  </si>
  <si>
    <t>香南市</t>
    <rPh sb="0" eb="3">
      <t>コウナンシ</t>
    </rPh>
    <phoneticPr fontId="1"/>
  </si>
  <si>
    <t>リフレッシュ移動サロンサービス</t>
    <phoneticPr fontId="1"/>
  </si>
  <si>
    <t>買い物支援サービスを行っている社会福祉協議会等が高齢者宅を訪問するための車両を貸し出す。</t>
    <phoneticPr fontId="1"/>
  </si>
  <si>
    <t>香南市高齢者介護課
 0887-57-8510</t>
    <phoneticPr fontId="1"/>
  </si>
  <si>
    <t>香南市営バス運行事業</t>
    <phoneticPr fontId="1"/>
  </si>
  <si>
    <t>地域公共交通</t>
    <phoneticPr fontId="1"/>
  </si>
  <si>
    <t>買物弱者支援と位置付けた事業ではないが、民間の鉄道やバスを利用することが困難な地域住民の移動支援策として、住民が市内のスーパー等へ出かけやすいように路線を配置したコミュニティバスを運行している。</t>
    <phoneticPr fontId="1"/>
  </si>
  <si>
    <t>https://www.city.kochi-konan.lg.jp/bus.html</t>
    <phoneticPr fontId="1"/>
  </si>
  <si>
    <t>香南市地域支援課
0887-57-8503</t>
    <phoneticPr fontId="1"/>
  </si>
  <si>
    <t>香南市予約式乗合タクシー運行事業</t>
    <phoneticPr fontId="1"/>
  </si>
  <si>
    <t>買物弱者支援と位置付けた事業ではないが、民間の鉄道やバスを利用することが困難な地域住民の移動支援策として、住民が市内のスーパー等へ出かけやすいように路線や運行エリアを配置した予約式乗合タクシ－を運行している。</t>
    <phoneticPr fontId="1"/>
  </si>
  <si>
    <t>https://www.city.kochi-konan.lg.jp/kurashi_tetsuzuki/doro_kotsu/kokyokotsu/9188.html</t>
    <phoneticPr fontId="1"/>
  </si>
  <si>
    <t>地域生活支援事業移動支援事業</t>
    <phoneticPr fontId="1"/>
  </si>
  <si>
    <t>買い物弱者の支援事業ではないが、一人での外出に制限がある障害者の移動支援事業として、ヘルパーを派遣している。</t>
    <phoneticPr fontId="1"/>
  </si>
  <si>
    <t>香南市福祉事務所
0887-57-8509</t>
    <phoneticPr fontId="1"/>
  </si>
  <si>
    <t>香美市</t>
    <rPh sb="0" eb="1">
      <t>カオ</t>
    </rPh>
    <rPh sb="1" eb="2">
      <t>ミ</t>
    </rPh>
    <rPh sb="2" eb="3">
      <t>シ</t>
    </rPh>
    <phoneticPr fontId="1"/>
  </si>
  <si>
    <t>デマンドバス運行事業</t>
  </si>
  <si>
    <t>中山間地域の交通空白地域にデマンドバスを導入し、高齢者等の買物や通勤等の交通手段を確保する。</t>
  </si>
  <si>
    <t>https://www.city.kami.lg.jp/soshiki/11/shiei-bus03.html</t>
    <phoneticPr fontId="1"/>
  </si>
  <si>
    <t>定住推進課まちづくり班0887-53-1061</t>
  </si>
  <si>
    <t>香美市</t>
    <rPh sb="0" eb="2">
      <t>カミ</t>
    </rPh>
    <rPh sb="2" eb="3">
      <t>シ</t>
    </rPh>
    <phoneticPr fontId="1"/>
  </si>
  <si>
    <t>移動スーパー支援金</t>
  </si>
  <si>
    <t>市内の中山間地域において週2日以上移動販売事業を行う事業者に対して支援金を交付し、事業継続を図る</t>
    <phoneticPr fontId="1"/>
  </si>
  <si>
    <t>大豊町</t>
  </si>
  <si>
    <t>大豊町配送事業費補助金</t>
  </si>
  <si>
    <t>日常の買い物が困難な状況に置かれた人の利便性を向上させるために商品の配送事業に係る経費に対して補助する。
①町内で事業を行い、かつ町内に住所を有する個人事業者及び所在地を有する法人事業者のうち、現に事業を営む商工業者と商工会の会員に配送１件につき350円を補助する。</t>
    <phoneticPr fontId="1"/>
  </si>
  <si>
    <t>産業建設課地域振興班0887-72-0453</t>
    <phoneticPr fontId="1"/>
  </si>
  <si>
    <t>大川村</t>
    <rPh sb="0" eb="3">
      <t>オオカワムラ</t>
    </rPh>
    <phoneticPr fontId="1"/>
  </si>
  <si>
    <t>移動販売による買い物支援事業</t>
    <phoneticPr fontId="1"/>
  </si>
  <si>
    <t>・村内の高齢者など買い物に行くことが困難な方を対象に、日常生活に必要となる食料品などの生活物資を移動販売する事業者を対象とした燃料費等の補助。</t>
  </si>
  <si>
    <t>むらづくり推進課
（0887-84-2211）</t>
    <phoneticPr fontId="1"/>
  </si>
  <si>
    <t>いの町</t>
    <rPh sb="2" eb="3">
      <t>チョウ</t>
    </rPh>
    <phoneticPr fontId="1"/>
  </si>
  <si>
    <t>いの町中山間地域生活支援総合補助金（生活用品確保等支援事業）</t>
    <rPh sb="2" eb="3">
      <t>チョウ</t>
    </rPh>
    <rPh sb="3" eb="4">
      <t>ナカ</t>
    </rPh>
    <rPh sb="4" eb="5">
      <t>ヤマ</t>
    </rPh>
    <rPh sb="5" eb="6">
      <t>アイダ</t>
    </rPh>
    <rPh sb="6" eb="8">
      <t>チイキ</t>
    </rPh>
    <rPh sb="8" eb="10">
      <t>セイカツ</t>
    </rPh>
    <rPh sb="10" eb="12">
      <t>シエン</t>
    </rPh>
    <rPh sb="12" eb="14">
      <t>ソウゴウ</t>
    </rPh>
    <rPh sb="14" eb="17">
      <t>ホジョキン</t>
    </rPh>
    <rPh sb="18" eb="20">
      <t>セイカツ</t>
    </rPh>
    <rPh sb="20" eb="22">
      <t>ヨウヒン</t>
    </rPh>
    <rPh sb="22" eb="24">
      <t>カクホ</t>
    </rPh>
    <rPh sb="24" eb="25">
      <t>トウ</t>
    </rPh>
    <rPh sb="25" eb="27">
      <t>シエン</t>
    </rPh>
    <rPh sb="27" eb="29">
      <t>ジギョウ</t>
    </rPh>
    <phoneticPr fontId="1"/>
  </si>
  <si>
    <t>（ア）仕組みづくりのための調査・検討・試行、広報に要する経費
（イ）その他実施（人件費、燃料費、備品等）に要する経費</t>
    <rPh sb="3" eb="5">
      <t>シク</t>
    </rPh>
    <rPh sb="13" eb="15">
      <t>チョウサ</t>
    </rPh>
    <rPh sb="16" eb="18">
      <t>ケントウ</t>
    </rPh>
    <rPh sb="19" eb="21">
      <t>シコウ</t>
    </rPh>
    <rPh sb="22" eb="24">
      <t>コウホウ</t>
    </rPh>
    <rPh sb="25" eb="26">
      <t>ヨウ</t>
    </rPh>
    <rPh sb="28" eb="30">
      <t>ケイヒ</t>
    </rPh>
    <rPh sb="36" eb="37">
      <t>タ</t>
    </rPh>
    <rPh sb="37" eb="39">
      <t>ジッシ</t>
    </rPh>
    <rPh sb="40" eb="43">
      <t>ジンケンヒ</t>
    </rPh>
    <rPh sb="44" eb="47">
      <t>ネンリョウヒ</t>
    </rPh>
    <rPh sb="48" eb="50">
      <t>ビヒン</t>
    </rPh>
    <rPh sb="50" eb="51">
      <t>トウ</t>
    </rPh>
    <rPh sb="53" eb="54">
      <t>ヨウ</t>
    </rPh>
    <rPh sb="56" eb="58">
      <t>ケイヒ</t>
    </rPh>
    <phoneticPr fontId="1"/>
  </si>
  <si>
    <t>日常生活に欠かせない生活用品の確保等と併せて、地域の見守り活動等の取組を複合して実施する仕組みづくりに対して補助する。</t>
    <rPh sb="0" eb="2">
      <t>ニチジョウ</t>
    </rPh>
    <rPh sb="2" eb="4">
      <t>セイカツ</t>
    </rPh>
    <rPh sb="5" eb="6">
      <t>カ</t>
    </rPh>
    <rPh sb="10" eb="12">
      <t>セイカツ</t>
    </rPh>
    <rPh sb="12" eb="14">
      <t>ヨウヒン</t>
    </rPh>
    <rPh sb="15" eb="17">
      <t>カクホ</t>
    </rPh>
    <rPh sb="17" eb="18">
      <t>トウ</t>
    </rPh>
    <rPh sb="19" eb="20">
      <t>アワ</t>
    </rPh>
    <rPh sb="23" eb="25">
      <t>チイキ</t>
    </rPh>
    <rPh sb="26" eb="28">
      <t>ミマモ</t>
    </rPh>
    <rPh sb="29" eb="31">
      <t>カツドウ</t>
    </rPh>
    <rPh sb="31" eb="32">
      <t>トウ</t>
    </rPh>
    <rPh sb="33" eb="35">
      <t>トリクミ</t>
    </rPh>
    <rPh sb="36" eb="38">
      <t>フクゴウ</t>
    </rPh>
    <rPh sb="40" eb="42">
      <t>ジッシ</t>
    </rPh>
    <rPh sb="44" eb="46">
      <t>シク</t>
    </rPh>
    <rPh sb="51" eb="52">
      <t>タイ</t>
    </rPh>
    <rPh sb="54" eb="56">
      <t>ホジョ</t>
    </rPh>
    <phoneticPr fontId="1"/>
  </si>
  <si>
    <t>３戸以上で給水施設等を管理運営する団体</t>
    <rPh sb="1" eb="2">
      <t>ト</t>
    </rPh>
    <rPh sb="2" eb="4">
      <t>イジョウ</t>
    </rPh>
    <rPh sb="5" eb="7">
      <t>キュウスイ</t>
    </rPh>
    <rPh sb="7" eb="9">
      <t>シセツ</t>
    </rPh>
    <rPh sb="9" eb="10">
      <t>トウ</t>
    </rPh>
    <rPh sb="11" eb="13">
      <t>カンリ</t>
    </rPh>
    <rPh sb="13" eb="15">
      <t>ウンエイ</t>
    </rPh>
    <rPh sb="17" eb="19">
      <t>ダンタイ</t>
    </rPh>
    <phoneticPr fontId="1"/>
  </si>
  <si>
    <t>http://www2.town.ino.kochi.jp/reiki2/reiki_honbun/r037RG00001567.html</t>
    <phoneticPr fontId="1"/>
  </si>
  <si>
    <t>総合政策課　
088-893-1112</t>
    <phoneticPr fontId="1"/>
  </si>
  <si>
    <t>三原村役場</t>
  </si>
  <si>
    <t>なし（村外から移動販売車が週2回各部落で販売を行っている）</t>
  </si>
  <si>
    <t>福岡県</t>
  </si>
  <si>
    <t>福岡県</t>
    <rPh sb="0" eb="3">
      <t>フクオカケン</t>
    </rPh>
    <phoneticPr fontId="1"/>
  </si>
  <si>
    <t>生活交通確保対策事業</t>
    <rPh sb="0" eb="2">
      <t>セイカツ</t>
    </rPh>
    <rPh sb="2" eb="4">
      <t>コウツウ</t>
    </rPh>
    <rPh sb="4" eb="6">
      <t>カクホ</t>
    </rPh>
    <rPh sb="6" eb="8">
      <t>タイサク</t>
    </rPh>
    <rPh sb="8" eb="10">
      <t>ジギョウ</t>
    </rPh>
    <phoneticPr fontId="1"/>
  </si>
  <si>
    <t>市町村が運行するコミュニティバスの運行経費や路線バス事業者への運行費支援等。</t>
    <rPh sb="0" eb="3">
      <t>シチョウソン</t>
    </rPh>
    <rPh sb="4" eb="6">
      <t>ウンコウ</t>
    </rPh>
    <rPh sb="17" eb="21">
      <t>ウンコウケイヒ</t>
    </rPh>
    <rPh sb="22" eb="24">
      <t>ロセン</t>
    </rPh>
    <rPh sb="26" eb="29">
      <t>ジギョウシャ</t>
    </rPh>
    <rPh sb="31" eb="34">
      <t>ウンコウヒ</t>
    </rPh>
    <rPh sb="34" eb="37">
      <t>シエントウ</t>
    </rPh>
    <phoneticPr fontId="1"/>
  </si>
  <si>
    <t>市町村が取り組む生活交通確保対策を支援するため、コミュニティバスや路線バス等の確保・維持に取り組む市町村へ助成を行うもの。
※ デマンド交通を補助対象に含む</t>
  </si>
  <si>
    <t>法定協議会</t>
    <rPh sb="0" eb="2">
      <t>ホウテイ</t>
    </rPh>
    <rPh sb="2" eb="5">
      <t>キョウギカイ</t>
    </rPh>
    <phoneticPr fontId="1"/>
  </si>
  <si>
    <t>企画・地域振興部交通政策課旅客自動車係
092-643-3166</t>
    <rPh sb="0" eb="2">
      <t>キカク</t>
    </rPh>
    <rPh sb="3" eb="5">
      <t>チイキ</t>
    </rPh>
    <rPh sb="5" eb="8">
      <t>シンコウブ</t>
    </rPh>
    <rPh sb="8" eb="13">
      <t>コウツウセイサクカ</t>
    </rPh>
    <rPh sb="13" eb="15">
      <t>リョカク</t>
    </rPh>
    <rPh sb="15" eb="18">
      <t>ジドウシャ</t>
    </rPh>
    <rPh sb="18" eb="19">
      <t>カカリ</t>
    </rPh>
    <phoneticPr fontId="1"/>
  </si>
  <si>
    <t>新たなモビリティ導入事業</t>
    <rPh sb="0" eb="1">
      <t>アラ</t>
    </rPh>
    <rPh sb="8" eb="10">
      <t>ドウニュウ</t>
    </rPh>
    <rPh sb="10" eb="12">
      <t>ジギョウ</t>
    </rPh>
    <phoneticPr fontId="1"/>
  </si>
  <si>
    <t>AIオンデマンド交通の導入やデジタル技術を活用したコミュニティバスの実証運行。</t>
  </si>
  <si>
    <t>持続可能な地域公共交通を維持するため、AIオンデマンド交通の導入やデジタル技術を活用したコミュニティバスの実証運行を支援するもの。</t>
    <rPh sb="0" eb="2">
      <t>ジゾク</t>
    </rPh>
    <rPh sb="2" eb="4">
      <t>カノウ</t>
    </rPh>
    <rPh sb="5" eb="7">
      <t>チイキ</t>
    </rPh>
    <rPh sb="7" eb="9">
      <t>コウキョウ</t>
    </rPh>
    <rPh sb="9" eb="11">
      <t>コウツウ</t>
    </rPh>
    <rPh sb="12" eb="14">
      <t>イジ</t>
    </rPh>
    <rPh sb="27" eb="29">
      <t>コウツウ</t>
    </rPh>
    <rPh sb="30" eb="32">
      <t>ドウニュウ</t>
    </rPh>
    <rPh sb="37" eb="39">
      <t>ギジュツ</t>
    </rPh>
    <rPh sb="40" eb="42">
      <t>カツヨウ</t>
    </rPh>
    <rPh sb="53" eb="55">
      <t>ジッショウ</t>
    </rPh>
    <rPh sb="55" eb="57">
      <t>ウンコウ</t>
    </rPh>
    <rPh sb="58" eb="60">
      <t>シエン</t>
    </rPh>
    <phoneticPr fontId="1"/>
  </si>
  <si>
    <t>福岡県商店街の課題解決チャレンジ応援事業</t>
    <rPh sb="0" eb="3">
      <t>フクオカケン</t>
    </rPh>
    <rPh sb="3" eb="6">
      <t>ショウテンガイ</t>
    </rPh>
    <rPh sb="7" eb="9">
      <t>カダイ</t>
    </rPh>
    <rPh sb="9" eb="11">
      <t>カイケツ</t>
    </rPh>
    <rPh sb="16" eb="18">
      <t>オウエン</t>
    </rPh>
    <rPh sb="18" eb="20">
      <t>ジギョウ</t>
    </rPh>
    <phoneticPr fontId="1"/>
  </si>
  <si>
    <t>将来の担い手確保、商店街の安全・安心向上、魅力ある店舗創出、商店街賑わい創出</t>
    <phoneticPr fontId="1"/>
  </si>
  <si>
    <t>後継者不足、空き店舗の増加、来街者の減少等の商店街が抱える課題に対し、未来を見据え、果敢にチャレンジする取組を支援（宅配サービスや出張商店街等の買い物支援も対象）</t>
    <rPh sb="0" eb="3">
      <t>コウケイシャ</t>
    </rPh>
    <rPh sb="3" eb="5">
      <t>ブソク</t>
    </rPh>
    <rPh sb="6" eb="7">
      <t>ア</t>
    </rPh>
    <rPh sb="8" eb="10">
      <t>テンポ</t>
    </rPh>
    <rPh sb="11" eb="13">
      <t>ゾウカ</t>
    </rPh>
    <rPh sb="14" eb="17">
      <t>ライガイシャ</t>
    </rPh>
    <rPh sb="18" eb="20">
      <t>ゲンショウ</t>
    </rPh>
    <rPh sb="20" eb="21">
      <t>トウ</t>
    </rPh>
    <rPh sb="22" eb="25">
      <t>ショウテンガイ</t>
    </rPh>
    <rPh sb="26" eb="27">
      <t>カカ</t>
    </rPh>
    <rPh sb="29" eb="31">
      <t>カダイ</t>
    </rPh>
    <rPh sb="32" eb="33">
      <t>タイ</t>
    </rPh>
    <rPh sb="35" eb="37">
      <t>ミライ</t>
    </rPh>
    <rPh sb="38" eb="40">
      <t>ミス</t>
    </rPh>
    <rPh sb="42" eb="44">
      <t>カカン</t>
    </rPh>
    <rPh sb="52" eb="54">
      <t>トリクミ</t>
    </rPh>
    <rPh sb="55" eb="57">
      <t>シエン</t>
    </rPh>
    <rPh sb="58" eb="60">
      <t>タクハイ</t>
    </rPh>
    <rPh sb="65" eb="67">
      <t>シュッチョウ</t>
    </rPh>
    <rPh sb="67" eb="70">
      <t>ショウテンガイ</t>
    </rPh>
    <rPh sb="70" eb="71">
      <t>トウ</t>
    </rPh>
    <rPh sb="72" eb="73">
      <t>カ</t>
    </rPh>
    <rPh sb="74" eb="75">
      <t>モノ</t>
    </rPh>
    <rPh sb="75" eb="77">
      <t>シエン</t>
    </rPh>
    <rPh sb="78" eb="80">
      <t>タイショウ</t>
    </rPh>
    <phoneticPr fontId="2"/>
  </si>
  <si>
    <t>商店街</t>
    <phoneticPr fontId="1"/>
  </si>
  <si>
    <t>https://www.pref.fukuoka.lg.jp/contents/syotengai.html</t>
  </si>
  <si>
    <t>商工部中小企業振興課地域経済係
092-643-3420</t>
    <rPh sb="0" eb="2">
      <t>ショウコウ</t>
    </rPh>
    <rPh sb="2" eb="3">
      <t>ブ</t>
    </rPh>
    <rPh sb="3" eb="5">
      <t>チュウショウ</t>
    </rPh>
    <rPh sb="5" eb="7">
      <t>キギョウ</t>
    </rPh>
    <rPh sb="7" eb="9">
      <t>シンコウ</t>
    </rPh>
    <rPh sb="9" eb="10">
      <t>カ</t>
    </rPh>
    <rPh sb="10" eb="12">
      <t>チイキ</t>
    </rPh>
    <rPh sb="12" eb="14">
      <t>ケイザイ</t>
    </rPh>
    <rPh sb="14" eb="15">
      <t>ガカリ</t>
    </rPh>
    <phoneticPr fontId="2"/>
  </si>
  <si>
    <t>移動スーパー参入促進事業</t>
    <rPh sb="0" eb="2">
      <t>イドウ</t>
    </rPh>
    <rPh sb="6" eb="8">
      <t>サンニュウ</t>
    </rPh>
    <rPh sb="8" eb="10">
      <t>ソクシン</t>
    </rPh>
    <rPh sb="10" eb="12">
      <t>ジギョウ</t>
    </rPh>
    <phoneticPr fontId="2"/>
  </si>
  <si>
    <t>移動販売車で買い物が困難な地域を巡回し、地元スーパーの食品や日用品の販売を行う「移動スーパー」に取り組む事業者に対し、事業参入に必要な経費の一部を補助</t>
    <rPh sb="0" eb="2">
      <t>イドウ</t>
    </rPh>
    <rPh sb="2" eb="4">
      <t>ハンバイ</t>
    </rPh>
    <rPh sb="4" eb="5">
      <t>シャ</t>
    </rPh>
    <rPh sb="6" eb="7">
      <t>カ</t>
    </rPh>
    <rPh sb="8" eb="9">
      <t>モノ</t>
    </rPh>
    <rPh sb="10" eb="12">
      <t>コンナン</t>
    </rPh>
    <rPh sb="13" eb="15">
      <t>チイキ</t>
    </rPh>
    <rPh sb="16" eb="18">
      <t>ジュンカイ</t>
    </rPh>
    <rPh sb="20" eb="22">
      <t>ジモト</t>
    </rPh>
    <rPh sb="27" eb="29">
      <t>ショクヒン</t>
    </rPh>
    <rPh sb="30" eb="33">
      <t>ニチヨウヒン</t>
    </rPh>
    <rPh sb="34" eb="36">
      <t>ハンバイ</t>
    </rPh>
    <rPh sb="37" eb="38">
      <t>オコナ</t>
    </rPh>
    <rPh sb="40" eb="42">
      <t>イドウ</t>
    </rPh>
    <rPh sb="48" eb="49">
      <t>ト</t>
    </rPh>
    <rPh sb="50" eb="51">
      <t>ク</t>
    </rPh>
    <rPh sb="52" eb="55">
      <t>ジギョウシャ</t>
    </rPh>
    <rPh sb="56" eb="57">
      <t>タイ</t>
    </rPh>
    <rPh sb="59" eb="61">
      <t>ジギョウ</t>
    </rPh>
    <rPh sb="61" eb="63">
      <t>サンニュウ</t>
    </rPh>
    <rPh sb="64" eb="66">
      <t>ヒツヨウ</t>
    </rPh>
    <rPh sb="67" eb="69">
      <t>ケイヒ</t>
    </rPh>
    <rPh sb="70" eb="72">
      <t>イチブ</t>
    </rPh>
    <rPh sb="73" eb="75">
      <t>ホジョ</t>
    </rPh>
    <phoneticPr fontId="2"/>
  </si>
  <si>
    <t>https://www.pref.fukuoka.lg.jp/contents/idousu-pa-.html</t>
  </si>
  <si>
    <t>福岡県</t>
    <rPh sb="0" eb="3">
      <t>フクオカケン</t>
    </rPh>
    <phoneticPr fontId="5"/>
  </si>
  <si>
    <t>買い物弱者対策導入支援事業</t>
  </si>
  <si>
    <t>①買い物弱者対策を行う協議会の運営　②住民へのニーズ調査　③講師の招へい、先進地の視察　④移動スーパー等の試験的導入　⑤その他買い物弱者対策に資する取組み</t>
  </si>
  <si>
    <t>市町村等が買い物弱者対策を検討するための経費に対する補助</t>
  </si>
  <si>
    <t>市町村及び地域住民、民間事業者、生活支援コーディネーター等から構成される協議会</t>
  </si>
  <si>
    <t>保健医療介護部高齢者地域包括ケア推進課在宅介護・予防係
092-643-3250</t>
  </si>
  <si>
    <t>福岡県ウェブ物産展事業</t>
    <rPh sb="0" eb="3">
      <t>フクオカケン</t>
    </rPh>
    <rPh sb="6" eb="9">
      <t>ブッサンテン</t>
    </rPh>
    <rPh sb="9" eb="11">
      <t>ジギョウ</t>
    </rPh>
    <phoneticPr fontId="1"/>
  </si>
  <si>
    <t>買物弱者の支援と位置付けた事業ではないが、今後のEC市場のさらなる拡大を見据え、本県のECによる県産品販売のプラットフォームとして、オンライン店舗「福岡県よかもんショップ」をインターネットショッピングモール楽天市場にて運営。
・ネット販売により、福岡県産品を購入可能。</t>
    <rPh sb="0" eb="1">
      <t>カ</t>
    </rPh>
    <rPh sb="1" eb="2">
      <t>モノ</t>
    </rPh>
    <rPh sb="2" eb="4">
      <t>ジャクシャ</t>
    </rPh>
    <rPh sb="5" eb="7">
      <t>シエン</t>
    </rPh>
    <rPh sb="8" eb="11">
      <t>イチヅ</t>
    </rPh>
    <rPh sb="13" eb="15">
      <t>ジギョウ</t>
    </rPh>
    <rPh sb="21" eb="23">
      <t>コンゴ</t>
    </rPh>
    <rPh sb="26" eb="28">
      <t>シジョウ</t>
    </rPh>
    <rPh sb="33" eb="35">
      <t>カクダイ</t>
    </rPh>
    <rPh sb="36" eb="38">
      <t>ミス</t>
    </rPh>
    <rPh sb="40" eb="42">
      <t>ホンケン</t>
    </rPh>
    <rPh sb="48" eb="51">
      <t>ケンサンヒン</t>
    </rPh>
    <rPh sb="51" eb="53">
      <t>ハンバイ</t>
    </rPh>
    <rPh sb="71" eb="73">
      <t>テンポ</t>
    </rPh>
    <rPh sb="74" eb="77">
      <t>フクオカケン</t>
    </rPh>
    <rPh sb="103" eb="107">
      <t>ラクテンイチバ</t>
    </rPh>
    <rPh sb="109" eb="111">
      <t>ウンエイ</t>
    </rPh>
    <rPh sb="117" eb="119">
      <t>ハンバイ</t>
    </rPh>
    <rPh sb="123" eb="128">
      <t>フクオカケンサンヒン</t>
    </rPh>
    <rPh sb="129" eb="131">
      <t>コウニュウ</t>
    </rPh>
    <rPh sb="131" eb="133">
      <t>カノウ</t>
    </rPh>
    <phoneticPr fontId="1"/>
  </si>
  <si>
    <t>（公社）福岡県物産振興会</t>
    <rPh sb="1" eb="3">
      <t>コウシャ</t>
    </rPh>
    <rPh sb="4" eb="12">
      <t>フクオカケンブッサンシンコウカイ</t>
    </rPh>
    <phoneticPr fontId="1"/>
  </si>
  <si>
    <t>https://www.rakuten.ne.jp/gold/bussan-f/</t>
  </si>
  <si>
    <t>観光政策課、物産振興係（０９２ー６４３ー３４５４）</t>
    <rPh sb="0" eb="5">
      <t>カンコウセイサクカ</t>
    </rPh>
    <rPh sb="6" eb="11">
      <t>ブッサンシンコウカカリ</t>
    </rPh>
    <phoneticPr fontId="1"/>
  </si>
  <si>
    <t>福岡県営住宅における買物支援事業</t>
    <rPh sb="0" eb="3">
      <t>フクオカケン</t>
    </rPh>
    <rPh sb="4" eb="6">
      <t>ジュウタク</t>
    </rPh>
    <rPh sb="10" eb="12">
      <t>カイモノ</t>
    </rPh>
    <rPh sb="12" eb="14">
      <t>シエン</t>
    </rPh>
    <rPh sb="14" eb="16">
      <t>ジギョウ</t>
    </rPh>
    <phoneticPr fontId="5"/>
  </si>
  <si>
    <t>食料品等の日常の買い物が困難な状況に置かれている県営住宅の入居者を支援するため、自治会より県営住宅の敷地内で移動販売サービスを導入したい旨の要望がある場合に、一定の基準を満たしていれば、承認するもの。</t>
    <rPh sb="75" eb="77">
      <t>バアイ</t>
    </rPh>
    <phoneticPr fontId="5"/>
  </si>
  <si>
    <t>北九州市</t>
    <rPh sb="0" eb="4">
      <t>キタキュウシュウシ</t>
    </rPh>
    <phoneticPr fontId="1"/>
  </si>
  <si>
    <t>買い物応援ネットワーク推進事業</t>
    <rPh sb="0" eb="1">
      <t>カ</t>
    </rPh>
    <rPh sb="2" eb="5">
      <t>モノオウエン</t>
    </rPh>
    <rPh sb="11" eb="15">
      <t>スイシンジギョウ</t>
    </rPh>
    <phoneticPr fontId="1"/>
  </si>
  <si>
    <t>買い物支援コーディネーター派遣、いのちをつなぐネットワーク推進会議（買い物支援部会）、買い物応援ネットワークシンボルマーク関連グッズの交付</t>
    <rPh sb="0" eb="1">
      <t>カ</t>
    </rPh>
    <rPh sb="2" eb="5">
      <t>モノシエン</t>
    </rPh>
    <rPh sb="13" eb="15">
      <t>ハケン</t>
    </rPh>
    <rPh sb="29" eb="33">
      <t>スイシンカイギ</t>
    </rPh>
    <rPh sb="34" eb="35">
      <t>カ</t>
    </rPh>
    <rPh sb="36" eb="41">
      <t>モノシエンブカイ</t>
    </rPh>
    <rPh sb="43" eb="44">
      <t>カ</t>
    </rPh>
    <rPh sb="45" eb="48">
      <t>モノオウエン</t>
    </rPh>
    <rPh sb="61" eb="63">
      <t>カンレン</t>
    </rPh>
    <rPh sb="67" eb="69">
      <t>コウフ</t>
    </rPh>
    <phoneticPr fontId="1"/>
  </si>
  <si>
    <t>おでかけ交通事業</t>
    <rPh sb="4" eb="6">
      <t>コウツウ</t>
    </rPh>
    <rPh sb="6" eb="8">
      <t>ジギョウ</t>
    </rPh>
    <phoneticPr fontId="1"/>
  </si>
  <si>
    <t>買物弱者の支援と位置付けた事業ではないが、地域住民・交通事業者・市の３者が連携して運営するおでかけ交通事業について、運行経費や車両購入費等に対して助成するもの。</t>
  </si>
  <si>
    <t>https://www.city.kitakyushu.lg.jp/contents/924_00479.html</t>
  </si>
  <si>
    <t>都市戦略局
都市交通政策課
093ｰ582-2518</t>
    <rPh sb="0" eb="5">
      <t>トシセンリャクキョク</t>
    </rPh>
    <rPh sb="6" eb="13">
      <t>トシコウツウセイサクカ</t>
    </rPh>
    <phoneticPr fontId="1"/>
  </si>
  <si>
    <t>北九州市</t>
    <rPh sb="0" eb="4">
      <t>キタキュウシュウシ</t>
    </rPh>
    <phoneticPr fontId="3"/>
  </si>
  <si>
    <t>訪問給食サービス事業</t>
    <rPh sb="0" eb="4">
      <t>ホウモンキュウショク</t>
    </rPh>
    <rPh sb="8" eb="10">
      <t>ジギョウ</t>
    </rPh>
    <phoneticPr fontId="3"/>
  </si>
  <si>
    <t>買物弱者の支援と位置付けた事業ではないが、栄養管理・改善の必要なひとり暮らし高齢者等を対象に、安否確認を行うとともに、栄養バランスの取れた食事の配達を実施するもの。（地域支援事業　任意事業で実施）</t>
    <rPh sb="90" eb="94">
      <t>ニンイジギョウ</t>
    </rPh>
    <rPh sb="95" eb="97">
      <t>ジッシ</t>
    </rPh>
    <phoneticPr fontId="5"/>
  </si>
  <si>
    <t>https://www.city.kitakyushu.lg.jp/ho-huku/file_0423.html</t>
  </si>
  <si>
    <t>保健福祉局
長寿社会対策課
093-582-2407</t>
    <rPh sb="0" eb="2">
      <t>ホケン</t>
    </rPh>
    <rPh sb="2" eb="4">
      <t>フクシ</t>
    </rPh>
    <rPh sb="4" eb="5">
      <t>キョク</t>
    </rPh>
    <rPh sb="6" eb="13">
      <t>チョウジュシャカイタイサクカ</t>
    </rPh>
    <phoneticPr fontId="8"/>
  </si>
  <si>
    <t>福岡市</t>
    <rPh sb="0" eb="3">
      <t>フクオカシ</t>
    </rPh>
    <phoneticPr fontId="2"/>
  </si>
  <si>
    <t>福岡市保険外サービス情報提供サイト「ケアインフォ」</t>
  </si>
  <si>
    <t>不明
（複数のシステムを運用しており単独での算出が困難）</t>
  </si>
  <si>
    <t>　福岡市内の事業所や団体等が提供している、買い物代行を含む生活援助や配食、商品配送などの様々な保険外サービスの情報を集約し、幅広く市民のみなさまへ提供するための専用WEBサイトを開設。</t>
  </si>
  <si>
    <t>https://careinfo.city.fukuoka.lg.jp</t>
  </si>
  <si>
    <t>福岡市</t>
  </si>
  <si>
    <t>買い物等の生活支援推進事業</t>
    <rPh sb="5" eb="7">
      <t>セイカツ</t>
    </rPh>
    <phoneticPr fontId="2"/>
  </si>
  <si>
    <t>　買い物支援推進員による、地域と企業・事業所等とのマッチング。
　地域に応じた買い物支援の仕組みを構築。</t>
    <rPh sb="13" eb="15">
      <t>チイキ</t>
    </rPh>
    <rPh sb="16" eb="18">
      <t>キギョウ</t>
    </rPh>
    <rPh sb="19" eb="22">
      <t>ジギョウショ</t>
    </rPh>
    <rPh sb="22" eb="23">
      <t>トウ</t>
    </rPh>
    <rPh sb="33" eb="35">
      <t>チイキ</t>
    </rPh>
    <rPh sb="36" eb="37">
      <t>オウ</t>
    </rPh>
    <rPh sb="39" eb="40">
      <t>カ</t>
    </rPh>
    <rPh sb="41" eb="44">
      <t>モノシエン</t>
    </rPh>
    <rPh sb="45" eb="47">
      <t>シク</t>
    </rPh>
    <rPh sb="49" eb="51">
      <t>コウチク</t>
    </rPh>
    <phoneticPr fontId="1"/>
  </si>
  <si>
    <t>　買い物支援推進員を設置し、企業・事業所等の地域資源の掘り起こしを進め、これと地域をマッチングすることで、地域の特性やニーズに応じた、多様で持続可能な買い物支援の仕組みを構築する。
※地域支援事業交付金（包括的支援事業・任意事業）</t>
    <rPh sb="102" eb="105">
      <t>ホウカツテキ</t>
    </rPh>
    <rPh sb="105" eb="107">
      <t>シエン</t>
    </rPh>
    <rPh sb="107" eb="109">
      <t>ジギョウ</t>
    </rPh>
    <rPh sb="110" eb="114">
      <t>ニンイジギョウ</t>
    </rPh>
    <phoneticPr fontId="1"/>
  </si>
  <si>
    <t>https://fukuoka-shakyo.or.jp/kaimonoguide.html</t>
  </si>
  <si>
    <t>福祉局生活福祉部
地域福祉課_x000D_
092-733-5346</t>
    <rPh sb="3" eb="5">
      <t>セイカツ</t>
    </rPh>
    <rPh sb="5" eb="7">
      <t>フクシ</t>
    </rPh>
    <phoneticPr fontId="2"/>
  </si>
  <si>
    <t>福岡市移動スーパー参入促進費補助金</t>
    <rPh sb="3" eb="5">
      <t>イドウ</t>
    </rPh>
    <rPh sb="9" eb="14">
      <t>サンニュウソクシンヒ</t>
    </rPh>
    <rPh sb="14" eb="17">
      <t>ホジョキン</t>
    </rPh>
    <phoneticPr fontId="2"/>
  </si>
  <si>
    <t>　日常の買い物が不便な地域において、移動スーパー事業に要する経費の一部を補助（初期車両導入費用のみ）することにより、買い物に困難を感じる高齢者等へ食料品や日用品等の買い物の場を提供し、多様で持続可能な買い物等の生活支援の推進を図る。</t>
    <rPh sb="1" eb="3">
      <t>ニチジョウ</t>
    </rPh>
    <rPh sb="4" eb="5">
      <t>カ</t>
    </rPh>
    <rPh sb="6" eb="7">
      <t>モノ</t>
    </rPh>
    <rPh sb="8" eb="10">
      <t>フベン</t>
    </rPh>
    <rPh sb="11" eb="13">
      <t>チイキ</t>
    </rPh>
    <rPh sb="18" eb="20">
      <t>イドウ</t>
    </rPh>
    <rPh sb="24" eb="26">
      <t>ジギョウ</t>
    </rPh>
    <rPh sb="27" eb="28">
      <t>ヨウ</t>
    </rPh>
    <rPh sb="30" eb="32">
      <t>ケイヒ</t>
    </rPh>
    <rPh sb="33" eb="35">
      <t>イチブ</t>
    </rPh>
    <rPh sb="36" eb="38">
      <t>ホジョ</t>
    </rPh>
    <rPh sb="39" eb="41">
      <t>ショキ</t>
    </rPh>
    <rPh sb="41" eb="45">
      <t>シャリョウドウニュウ</t>
    </rPh>
    <rPh sb="45" eb="47">
      <t>ヒヨウ</t>
    </rPh>
    <rPh sb="58" eb="59">
      <t>カ</t>
    </rPh>
    <rPh sb="60" eb="61">
      <t>モノ</t>
    </rPh>
    <rPh sb="62" eb="64">
      <t>コンナン</t>
    </rPh>
    <rPh sb="65" eb="66">
      <t>カン</t>
    </rPh>
    <rPh sb="68" eb="71">
      <t>コウレイシャ</t>
    </rPh>
    <rPh sb="71" eb="72">
      <t>ナド</t>
    </rPh>
    <rPh sb="73" eb="76">
      <t>ショクリョウヒン</t>
    </rPh>
    <rPh sb="77" eb="80">
      <t>ニチヨウヒン</t>
    </rPh>
    <rPh sb="80" eb="81">
      <t>ナド</t>
    </rPh>
    <rPh sb="82" eb="83">
      <t>カ</t>
    </rPh>
    <rPh sb="84" eb="85">
      <t>モノ</t>
    </rPh>
    <rPh sb="86" eb="87">
      <t>バ</t>
    </rPh>
    <rPh sb="88" eb="90">
      <t>テイキョウ</t>
    </rPh>
    <rPh sb="92" eb="94">
      <t>タヨウ</t>
    </rPh>
    <rPh sb="95" eb="99">
      <t>ジゾクカノウ</t>
    </rPh>
    <rPh sb="100" eb="101">
      <t>カ</t>
    </rPh>
    <rPh sb="102" eb="104">
      <t>モノナド</t>
    </rPh>
    <rPh sb="105" eb="109">
      <t>セイカツシエン</t>
    </rPh>
    <rPh sb="110" eb="112">
      <t>スイシン</t>
    </rPh>
    <rPh sb="113" eb="114">
      <t>ハカ</t>
    </rPh>
    <phoneticPr fontId="2"/>
  </si>
  <si>
    <t xml:space="preserve">https://www.city.fukuoka.lg.jp/fukushi/chiiki-fukushi/health/00/05/idou_supa.html </t>
  </si>
  <si>
    <t>福岡市</t>
    <rPh sb="0" eb="3">
      <t>フクオカシ</t>
    </rPh>
    <phoneticPr fontId="1"/>
  </si>
  <si>
    <t>商店街社会課題解決型補助金</t>
  </si>
  <si>
    <t>商店街が高齢者等の買い物支援など社会課題の解決に向けて実施する取り組みを支援し、商店街の活性化を図る。</t>
  </si>
  <si>
    <t>商店街</t>
    <rPh sb="0" eb="3">
      <t>ショウテンガイ</t>
    </rPh>
    <phoneticPr fontId="1"/>
  </si>
  <si>
    <t>https://www.city.fukuoka.lg.jp/keizai/c-syogyo/business/shotengai20230401.html</t>
  </si>
  <si>
    <t>経済観光文化局 総務・中小企業部 地域産業支援課 商店街係
092-441-3303</t>
  </si>
  <si>
    <t>大牟田市</t>
    <rPh sb="0" eb="4">
      <t>オオムタシ</t>
    </rPh>
    <phoneticPr fontId="2"/>
  </si>
  <si>
    <t>生活交通支援事業</t>
    <rPh sb="0" eb="2">
      <t>セイカツ</t>
    </rPh>
    <rPh sb="2" eb="4">
      <t>コウツウ</t>
    </rPh>
    <rPh sb="4" eb="6">
      <t>シエン</t>
    </rPh>
    <rPh sb="6" eb="8">
      <t>ジギョウ</t>
    </rPh>
    <phoneticPr fontId="2"/>
  </si>
  <si>
    <t>買物弱者の支援と位置付けた事業ではないが、公共交通空白地域における生活利便性の確保を目的に、運行されている取組の支援を行っている。</t>
    <rPh sb="0" eb="2">
      <t>カイモノ</t>
    </rPh>
    <rPh sb="2" eb="4">
      <t>ジャクシャ</t>
    </rPh>
    <rPh sb="5" eb="7">
      <t>シエン</t>
    </rPh>
    <rPh sb="8" eb="11">
      <t>イチヅ</t>
    </rPh>
    <rPh sb="13" eb="15">
      <t>ジギョウ</t>
    </rPh>
    <rPh sb="21" eb="23">
      <t>コウキョウ</t>
    </rPh>
    <rPh sb="23" eb="25">
      <t>コウツウ</t>
    </rPh>
    <rPh sb="25" eb="27">
      <t>クウハク</t>
    </rPh>
    <rPh sb="27" eb="29">
      <t>チイキ</t>
    </rPh>
    <rPh sb="33" eb="35">
      <t>セイカツ</t>
    </rPh>
    <rPh sb="35" eb="38">
      <t>リベンセイ</t>
    </rPh>
    <rPh sb="39" eb="41">
      <t>カクホ</t>
    </rPh>
    <rPh sb="42" eb="44">
      <t>モクテキ</t>
    </rPh>
    <rPh sb="46" eb="48">
      <t>ウンコウ</t>
    </rPh>
    <rPh sb="53" eb="55">
      <t>トリクミ</t>
    </rPh>
    <rPh sb="56" eb="58">
      <t>シエン</t>
    </rPh>
    <rPh sb="59" eb="60">
      <t>オコナ</t>
    </rPh>
    <phoneticPr fontId="2"/>
  </si>
  <si>
    <t xml:space="preserve">校区まちづくり協議会
</t>
    <rPh sb="0" eb="2">
      <t>コウク</t>
    </rPh>
    <rPh sb="7" eb="10">
      <t>キョウギカイ</t>
    </rPh>
    <phoneticPr fontId="2"/>
  </si>
  <si>
    <t>国県道路・地域交通対策課
0944-41-2783</t>
    <rPh sb="0" eb="1">
      <t>クニ</t>
    </rPh>
    <rPh sb="1" eb="2">
      <t>ケン</t>
    </rPh>
    <rPh sb="2" eb="4">
      <t>ドウロ</t>
    </rPh>
    <rPh sb="5" eb="7">
      <t>チイキ</t>
    </rPh>
    <rPh sb="7" eb="9">
      <t>コウツウ</t>
    </rPh>
    <rPh sb="9" eb="11">
      <t>タイサク</t>
    </rPh>
    <rPh sb="11" eb="12">
      <t>カ</t>
    </rPh>
    <phoneticPr fontId="2"/>
  </si>
  <si>
    <t>久留米市</t>
    <rPh sb="0" eb="4">
      <t>クルメシ</t>
    </rPh>
    <phoneticPr fontId="1"/>
  </si>
  <si>
    <t>エフコープ、グリーンコープ及びＡコープにおける移動販売</t>
  </si>
  <si>
    <t>　市と買い物支援事業に関する連携協定を締結し、エフコープ、グリーンコープ及びＡコープが移動販売を実施している。</t>
  </si>
  <si>
    <t>商工政策課　0942-30-9134</t>
    <rPh sb="0" eb="5">
      <t>ショウコウセイサクカ</t>
    </rPh>
    <phoneticPr fontId="1"/>
  </si>
  <si>
    <t>買い物支援事業広報宣伝費補助金</t>
    <rPh sb="14" eb="15">
      <t>キン</t>
    </rPh>
    <phoneticPr fontId="2"/>
  </si>
  <si>
    <t>　商工団体や協定を締結している民間事業者（エフコープ・グリーンコープ・Ａコープ）が実施する買い物支援事業の広報費に対する支援。</t>
  </si>
  <si>
    <t>移動スーパー導入事業費補助金</t>
    <rPh sb="0" eb="2">
      <t>イドウ</t>
    </rPh>
    <rPh sb="6" eb="8">
      <t>ドウニュウ</t>
    </rPh>
    <rPh sb="8" eb="11">
      <t>ジギョウヒ</t>
    </rPh>
    <rPh sb="11" eb="14">
      <t>ホジョキン</t>
    </rPh>
    <phoneticPr fontId="2"/>
  </si>
  <si>
    <t>　民間事業者等が取り組む移動販売事業の新規立上げ・事業拡大のための初期投資についての支援。
・補助率：1/2
・上限：150万円</t>
  </si>
  <si>
    <t>https://www.city.kurume.fukuoka.jp/1090sangyou/2020shoukougyou/3020joseiseido/2020-1202-1009-74.html</t>
  </si>
  <si>
    <t>補助対象区域内において、不特定多数の人を集客できる業種で出店する際の改装費等の補助を実施。
・補助率：1/2
・上限：買い物に資する業種の場合100万円、その他の業種50万円</t>
    <rPh sb="12" eb="15">
      <t>フトクテイ</t>
    </rPh>
    <rPh sb="15" eb="17">
      <t>タスウ</t>
    </rPh>
    <rPh sb="18" eb="19">
      <t>ヒト</t>
    </rPh>
    <rPh sb="20" eb="22">
      <t>シュウキャク</t>
    </rPh>
    <rPh sb="25" eb="27">
      <t>ギョウシュ</t>
    </rPh>
    <rPh sb="69" eb="71">
      <t>バアイ</t>
    </rPh>
    <rPh sb="79" eb="80">
      <t>タ</t>
    </rPh>
    <rPh sb="81" eb="83">
      <t>ギョウシュ</t>
    </rPh>
    <rPh sb="85" eb="87">
      <t>マンエン</t>
    </rPh>
    <phoneticPr fontId="2"/>
  </si>
  <si>
    <t>https://www.city.kurume.fukuoka.jp/1090sangyou/2020shoukougyou/3020joseiseido/2020-1201-1241-74.html</t>
  </si>
  <si>
    <t>生活支援交通整備事業（よりみちバス運行委託）</t>
  </si>
  <si>
    <t>市内２地域において、10人乗車両による定時定路線で運行（一部予約）している、だれでも利用できるコミュニティバス。運行ルート、バス停位置等の事業計画は地域検討組織にて検討し、運行は市からタクシー協会への委託により実施。
・1回200円
　※小学生や障害者手帳所有者等　100円
　※1日乗車券（300円）、1ケ月定期券（1,000円）あり</t>
  </si>
  <si>
    <t>https://www.city.kurume.fukuoka.jp/1050kurashi/2070machi/3035koutsu/yorimichibus_201603.html</t>
  </si>
  <si>
    <t>久留米市都市建設部
交通政策課
0942-30-9328</t>
    <rPh sb="0" eb="4">
      <t>クルメシ</t>
    </rPh>
    <rPh sb="4" eb="6">
      <t>トシ</t>
    </rPh>
    <rPh sb="6" eb="8">
      <t>ケンセツ</t>
    </rPh>
    <rPh sb="8" eb="9">
      <t>ブ</t>
    </rPh>
    <rPh sb="10" eb="12">
      <t>コウツウ</t>
    </rPh>
    <rPh sb="12" eb="15">
      <t>セイサクカ</t>
    </rPh>
    <phoneticPr fontId="5"/>
  </si>
  <si>
    <t>生活支援交通整備事業
（地域交通対策事業）</t>
  </si>
  <si>
    <t>校区（校区コミュニティ組織）の取り組む高齢者を主体とした移動制約者に対する「タクシーを活用した移動支援」に対する補助制度。
・対象：実施校区に居住する登録者
　（原則：鉄道駅、バス停から300以遠に居住する70歳以上の方）
・補助額：運賃補助（300円/1回）、利用状況整理補助（30円/1件）、登録証発行費（100円/1人）、名簿整備費（登録者数に応じて定額）</t>
  </si>
  <si>
    <t>校区コミュニティ組織</t>
    <rPh sb="0" eb="2">
      <t>コウク</t>
    </rPh>
    <rPh sb="8" eb="10">
      <t>ソシキ</t>
    </rPh>
    <phoneticPr fontId="1"/>
  </si>
  <si>
    <t>https://www.city.kurume.fukuoka.jp/1050kurashi/2070machi/3035koutsu/2023-0328-2118-315.html</t>
  </si>
  <si>
    <t>久留米市都市建設部
交通政策課
0942-30-9329</t>
    <rPh sb="0" eb="4">
      <t>クルメシ</t>
    </rPh>
    <rPh sb="4" eb="6">
      <t>トシ</t>
    </rPh>
    <rPh sb="6" eb="8">
      <t>ケンセツ</t>
    </rPh>
    <rPh sb="8" eb="9">
      <t>ブ</t>
    </rPh>
    <rPh sb="10" eb="12">
      <t>コウツウ</t>
    </rPh>
    <rPh sb="12" eb="15">
      <t>セイサクカ</t>
    </rPh>
    <phoneticPr fontId="5"/>
  </si>
  <si>
    <t>高齢者配食サービス事業</t>
    <rPh sb="0" eb="3">
      <t>コウレイシャ</t>
    </rPh>
    <rPh sb="3" eb="5">
      <t>ハイショク</t>
    </rPh>
    <rPh sb="9" eb="11">
      <t>ジギョウ</t>
    </rPh>
    <phoneticPr fontId="2"/>
  </si>
  <si>
    <t>高齢者に対しバランスのとれた食事を提供するとともに、安否の確認を行うことにより、要介護状態となっても住み慣れた地域で生活することを支援し、「食」の面から高齢者の健康維持と自立支援に寄与することを目的とする事業。</t>
  </si>
  <si>
    <t>https://www.city.kurume.fukuoka.jp/1070kenkou/2030koureikaigo/3010kourei/haishoku.html</t>
  </si>
  <si>
    <t>健康福祉部長寿支援課
0942-30-9038</t>
    <rPh sb="0" eb="5">
      <t>ケンコウフクシブ</t>
    </rPh>
    <rPh sb="5" eb="10">
      <t>チョウジュシエンカ</t>
    </rPh>
    <phoneticPr fontId="2"/>
  </si>
  <si>
    <t>飯塚市</t>
    <rPh sb="0" eb="2">
      <t>イイヅカ</t>
    </rPh>
    <rPh sb="2" eb="3">
      <t>シ</t>
    </rPh>
    <phoneticPr fontId="1"/>
  </si>
  <si>
    <t>買物対策支援事業</t>
    <rPh sb="0" eb="2">
      <t>カイモノ</t>
    </rPh>
    <rPh sb="2" eb="4">
      <t>タイサク</t>
    </rPh>
    <rPh sb="4" eb="6">
      <t>シエン</t>
    </rPh>
    <rPh sb="6" eb="8">
      <t>ジギョウ</t>
    </rPh>
    <phoneticPr fontId="1"/>
  </si>
  <si>
    <t>各地区のまちづくり協議会が運営主体となり実施する買物対策事業（移動販売車運行）に要する経費に対し、補助金を交付する。</t>
  </si>
  <si>
    <t>各地区まちづくり協議会</t>
    <rPh sb="0" eb="1">
      <t>カク</t>
    </rPh>
    <rPh sb="1" eb="3">
      <t>チク</t>
    </rPh>
    <rPh sb="8" eb="11">
      <t>キョウギカイ</t>
    </rPh>
    <phoneticPr fontId="1"/>
  </si>
  <si>
    <t>市民協働部まちづくり推進課（0948-22-5500）</t>
  </si>
  <si>
    <t>飯塚市</t>
    <rPh sb="0" eb="3">
      <t>イイヅカシ</t>
    </rPh>
    <phoneticPr fontId="5"/>
  </si>
  <si>
    <t>予約乗合タクシー運行事業</t>
  </si>
  <si>
    <t>買物弱者の支援に特化した事業ではないが、高齢者等の交通弱者の救済及び交通空白地域居住者の支援を目的として、市内9地区の各地区内において、利用者が希望する時間に利用者の指定する場所から目的地まで移送する予約乗合方式のタクシーを運行する。</t>
  </si>
  <si>
    <t>https://www.city.iizuka.lg.jp/shokotaisaku/machi/kotsu/bus/taxi.html</t>
  </si>
  <si>
    <t>市民協働部
地域公共交通対策課
0948－96-8451</t>
    <rPh sb="0" eb="2">
      <t>シミン</t>
    </rPh>
    <rPh sb="2" eb="4">
      <t>キョウドウ</t>
    </rPh>
    <rPh sb="4" eb="5">
      <t>ブ</t>
    </rPh>
    <rPh sb="6" eb="15">
      <t>チイキ</t>
    </rPh>
    <phoneticPr fontId="2"/>
  </si>
  <si>
    <t>田川市</t>
    <rPh sb="0" eb="3">
      <t>タガワシ</t>
    </rPh>
    <phoneticPr fontId="1"/>
  </si>
  <si>
    <t>・買い物支援が必要な高齢者等に対して、商品の配達及びサービスの提供を行う協力店を募集。
・高齢者等に商品の配達等を行う協力店の情報を提供することで、買い物支援をすることができる。</t>
  </si>
  <si>
    <t>https://www.joho.tagawa.fukuoka.jp/kiji0032818/index.html</t>
  </si>
  <si>
    <t>高齢障がい課高齢介護係
（0947-85-7129）</t>
  </si>
  <si>
    <t>大川市</t>
    <rPh sb="0" eb="3">
      <t>オオカワシ</t>
    </rPh>
    <phoneticPr fontId="3"/>
  </si>
  <si>
    <t>グリーンコープ生活協同組合ふくおか移動販売事業</t>
    <rPh sb="7" eb="9">
      <t>セイカツ</t>
    </rPh>
    <rPh sb="9" eb="11">
      <t>キョウドウ</t>
    </rPh>
    <rPh sb="11" eb="13">
      <t>クミアイ</t>
    </rPh>
    <rPh sb="17" eb="19">
      <t>イドウ</t>
    </rPh>
    <rPh sb="19" eb="21">
      <t>ハンバイ</t>
    </rPh>
    <rPh sb="21" eb="23">
      <t>ジギョウ</t>
    </rPh>
    <phoneticPr fontId="3"/>
  </si>
  <si>
    <t>遠くまで買い物に行くことが困難な買物弱者支援のため、市内の特に買物弱者が多い地区数か所で移動販売を行う。</t>
  </si>
  <si>
    <t>http://www.greencoop.or.jp/kyousei/pdf/kj202009.pdf</t>
  </si>
  <si>
    <t>豊前市</t>
    <rPh sb="0" eb="3">
      <t>ブゼンシ</t>
    </rPh>
    <phoneticPr fontId="3"/>
  </si>
  <si>
    <t>高齢者生活支援事業（買い物支援事）</t>
    <rPh sb="0" eb="3">
      <t>コウレイシャ</t>
    </rPh>
    <rPh sb="3" eb="5">
      <t>セイカツ</t>
    </rPh>
    <rPh sb="5" eb="7">
      <t>シエン</t>
    </rPh>
    <rPh sb="7" eb="9">
      <t>ジギョウ</t>
    </rPh>
    <rPh sb="10" eb="11">
      <t>カ</t>
    </rPh>
    <rPh sb="12" eb="13">
      <t>モノ</t>
    </rPh>
    <rPh sb="13" eb="15">
      <t>シエン</t>
    </rPh>
    <rPh sb="15" eb="16">
      <t>コト</t>
    </rPh>
    <phoneticPr fontId="3"/>
  </si>
  <si>
    <t>買い物に不便や困難を感じている方に移動販売車による買い物支援を行う。
品物を手に取って買い物をし、他の利用者とのコミュニケーションの場や見守りも兼ねる。</t>
  </si>
  <si>
    <t>健康長寿推進課
・生涯現役推進係
（0979-82-8112）</t>
    <rPh sb="0" eb="2">
      <t>ケンコウ</t>
    </rPh>
    <rPh sb="2" eb="4">
      <t>チョウジュ</t>
    </rPh>
    <rPh sb="4" eb="7">
      <t>スイシンカ</t>
    </rPh>
    <rPh sb="9" eb="11">
      <t>ショウガイ</t>
    </rPh>
    <rPh sb="11" eb="13">
      <t>ゲンエキ</t>
    </rPh>
    <rPh sb="13" eb="15">
      <t>スイシン</t>
    </rPh>
    <rPh sb="15" eb="16">
      <t>カカリ</t>
    </rPh>
    <phoneticPr fontId="3"/>
  </si>
  <si>
    <t>食の自立支援事業・訪問型食の自立支援事業（配食サービス）</t>
    <rPh sb="0" eb="1">
      <t>ショク</t>
    </rPh>
    <rPh sb="2" eb="4">
      <t>ジリツ</t>
    </rPh>
    <rPh sb="4" eb="6">
      <t>シエン</t>
    </rPh>
    <rPh sb="6" eb="8">
      <t>ジギョウ</t>
    </rPh>
    <rPh sb="9" eb="11">
      <t>ホウモン</t>
    </rPh>
    <rPh sb="11" eb="12">
      <t>ガタ</t>
    </rPh>
    <rPh sb="12" eb="13">
      <t>ショク</t>
    </rPh>
    <rPh sb="14" eb="16">
      <t>ジリツ</t>
    </rPh>
    <rPh sb="16" eb="18">
      <t>シエン</t>
    </rPh>
    <rPh sb="18" eb="20">
      <t>ジギョウ</t>
    </rPh>
    <rPh sb="21" eb="23">
      <t>ハイショク</t>
    </rPh>
    <phoneticPr fontId="3"/>
  </si>
  <si>
    <t>独居高齢者または高齢者のみ世帯又は障害者の世帯を対象に、買い物等による食材などの調達が難しく、健康保持が困難な場合に、食生活の改善及び健康増進を図るとともに、夕食の配達を行うサービス。併せて、安否確認を行う。</t>
    <rPh sb="15" eb="16">
      <t>マタ</t>
    </rPh>
    <rPh sb="17" eb="20">
      <t>ショウガイシャ</t>
    </rPh>
    <rPh sb="21" eb="23">
      <t>セタイ</t>
    </rPh>
    <rPh sb="28" eb="29">
      <t>カ</t>
    </rPh>
    <rPh sb="30" eb="31">
      <t>モノ</t>
    </rPh>
    <rPh sb="31" eb="32">
      <t>トウ</t>
    </rPh>
    <phoneticPr fontId="3"/>
  </si>
  <si>
    <t>健康長寿推進課
・生涯現役推進係
（0979-82-8112）
・介護保険係
（0979-82-8114）</t>
    <rPh sb="33" eb="35">
      <t>カイゴ</t>
    </rPh>
    <rPh sb="35" eb="37">
      <t>ホケン</t>
    </rPh>
    <rPh sb="37" eb="38">
      <t>カカリ</t>
    </rPh>
    <phoneticPr fontId="3"/>
  </si>
  <si>
    <t>中間市</t>
    <rPh sb="0" eb="3">
      <t>ナカマシ</t>
    </rPh>
    <phoneticPr fontId="14"/>
  </si>
  <si>
    <t>生活支援体制整備事業　(青空市場)</t>
    <rPh sb="0" eb="2">
      <t>セイカツ</t>
    </rPh>
    <rPh sb="2" eb="4">
      <t>シエン</t>
    </rPh>
    <rPh sb="4" eb="6">
      <t>タイセイ</t>
    </rPh>
    <rPh sb="6" eb="8">
      <t>セイビ</t>
    </rPh>
    <rPh sb="8" eb="10">
      <t>ジギョウ</t>
    </rPh>
    <phoneticPr fontId="14"/>
  </si>
  <si>
    <t>地域課題として買い物支援が挙がり、課題解決のため市民協働で青空市場を開始。現在は、地域住民主体の青空市場を行政職員と協働で開催している。</t>
    <rPh sb="34" eb="36">
      <t>カイシ</t>
    </rPh>
    <rPh sb="37" eb="39">
      <t>ゲンザイ</t>
    </rPh>
    <phoneticPr fontId="14"/>
  </si>
  <si>
    <t>自治会、老人クラブ等</t>
    <rPh sb="0" eb="3">
      <t>ジチカイ</t>
    </rPh>
    <rPh sb="4" eb="6">
      <t>ロウジン</t>
    </rPh>
    <rPh sb="9" eb="10">
      <t>トウ</t>
    </rPh>
    <phoneticPr fontId="14"/>
  </si>
  <si>
    <t>https://www.city.nakama.lg.jp/soshiki/17/7356.html</t>
  </si>
  <si>
    <t>小郡市</t>
    <rPh sb="0" eb="3">
      <t>オゴオリシ</t>
    </rPh>
    <phoneticPr fontId="1"/>
  </si>
  <si>
    <t>高齢者・障がい者などの買い物弱者支援。市民との協働によるまちづくり事業として味坂小学校区まちづくり協議会買い物支援運営委員会が実施する買い物支援事業（農産物直売所、宅配事業、移動販売事業）への運営支援を行う。
また、コミュニティ推進課から校区まちづくり組織の事業実施や運営に係る経費を補助。まちづくり協議会が買い物支援事業を一部支援している。</t>
    <rPh sb="0" eb="3">
      <t>コウレイシャ</t>
    </rPh>
    <rPh sb="4" eb="5">
      <t>ショウ</t>
    </rPh>
    <rPh sb="7" eb="8">
      <t>シャ</t>
    </rPh>
    <rPh sb="11" eb="12">
      <t>カ</t>
    </rPh>
    <rPh sb="13" eb="14">
      <t>モノ</t>
    </rPh>
    <rPh sb="14" eb="16">
      <t>ジャクシャ</t>
    </rPh>
    <rPh sb="16" eb="18">
      <t>シエン</t>
    </rPh>
    <rPh sb="19" eb="21">
      <t>シミン</t>
    </rPh>
    <rPh sb="23" eb="25">
      <t>キョウドウ</t>
    </rPh>
    <rPh sb="33" eb="35">
      <t>ジギョウ</t>
    </rPh>
    <rPh sb="38" eb="40">
      <t>アジサカ</t>
    </rPh>
    <rPh sb="40" eb="43">
      <t>ショウガッコウ</t>
    </rPh>
    <rPh sb="43" eb="44">
      <t>ク</t>
    </rPh>
    <rPh sb="49" eb="52">
      <t>キョウギカイ</t>
    </rPh>
    <rPh sb="52" eb="53">
      <t>カ</t>
    </rPh>
    <rPh sb="54" eb="55">
      <t>モノ</t>
    </rPh>
    <rPh sb="55" eb="57">
      <t>シエン</t>
    </rPh>
    <rPh sb="57" eb="59">
      <t>ウンエイ</t>
    </rPh>
    <rPh sb="59" eb="62">
      <t>イインカイ</t>
    </rPh>
    <rPh sb="63" eb="65">
      <t>ジッシ</t>
    </rPh>
    <rPh sb="67" eb="68">
      <t>カ</t>
    </rPh>
    <rPh sb="69" eb="70">
      <t>モノ</t>
    </rPh>
    <rPh sb="70" eb="72">
      <t>シエン</t>
    </rPh>
    <rPh sb="72" eb="74">
      <t>ジギョウ</t>
    </rPh>
    <rPh sb="75" eb="78">
      <t>ノウサンブツ</t>
    </rPh>
    <rPh sb="78" eb="80">
      <t>チョクバイ</t>
    </rPh>
    <rPh sb="80" eb="81">
      <t>ジョ</t>
    </rPh>
    <rPh sb="82" eb="84">
      <t>タクハイ</t>
    </rPh>
    <rPh sb="84" eb="86">
      <t>ジギョウ</t>
    </rPh>
    <rPh sb="87" eb="89">
      <t>イドウ</t>
    </rPh>
    <rPh sb="89" eb="91">
      <t>ハンバイ</t>
    </rPh>
    <rPh sb="91" eb="93">
      <t>ジギョウ</t>
    </rPh>
    <rPh sb="96" eb="98">
      <t>ウンエイ</t>
    </rPh>
    <rPh sb="98" eb="100">
      <t>シエン</t>
    </rPh>
    <rPh sb="101" eb="102">
      <t>オコナ</t>
    </rPh>
    <rPh sb="114" eb="117">
      <t>スイシンカ</t>
    </rPh>
    <rPh sb="119" eb="121">
      <t>コウク</t>
    </rPh>
    <rPh sb="126" eb="128">
      <t>ソシキ</t>
    </rPh>
    <rPh sb="129" eb="131">
      <t>ジギョウ</t>
    </rPh>
    <rPh sb="131" eb="133">
      <t>ジッシ</t>
    </rPh>
    <rPh sb="134" eb="136">
      <t>ウンエイ</t>
    </rPh>
    <rPh sb="137" eb="138">
      <t>カカ</t>
    </rPh>
    <rPh sb="139" eb="141">
      <t>ケイヒ</t>
    </rPh>
    <rPh sb="142" eb="144">
      <t>ホジョ</t>
    </rPh>
    <rPh sb="150" eb="153">
      <t>キョウギカイ</t>
    </rPh>
    <rPh sb="154" eb="155">
      <t>カ</t>
    </rPh>
    <rPh sb="156" eb="157">
      <t>モノ</t>
    </rPh>
    <rPh sb="157" eb="159">
      <t>シエン</t>
    </rPh>
    <rPh sb="159" eb="161">
      <t>ジギョウ</t>
    </rPh>
    <rPh sb="162" eb="164">
      <t>イチブ</t>
    </rPh>
    <rPh sb="164" eb="166">
      <t>シエン</t>
    </rPh>
    <phoneticPr fontId="1"/>
  </si>
  <si>
    <t>味坂小学校区まちづくり協議会買い物支援運営委員会</t>
    <rPh sb="0" eb="2">
      <t>アジサカ</t>
    </rPh>
    <rPh sb="2" eb="5">
      <t>ショウガッコウ</t>
    </rPh>
    <rPh sb="5" eb="6">
      <t>ク</t>
    </rPh>
    <rPh sb="11" eb="14">
      <t>キョウギカイ</t>
    </rPh>
    <rPh sb="14" eb="15">
      <t>カ</t>
    </rPh>
    <rPh sb="16" eb="17">
      <t>モノ</t>
    </rPh>
    <rPh sb="17" eb="19">
      <t>シエン</t>
    </rPh>
    <rPh sb="19" eb="21">
      <t>ウンエイ</t>
    </rPh>
    <rPh sb="21" eb="24">
      <t>イインカイ</t>
    </rPh>
    <phoneticPr fontId="1"/>
  </si>
  <si>
    <t>https://www.city.ogori.fukuoka.jp/202/888/4704</t>
  </si>
  <si>
    <t>市民福祉部福祉課（代表0942-72-2111 内線445）</t>
    <rPh sb="0" eb="2">
      <t>シミン</t>
    </rPh>
    <rPh sb="2" eb="4">
      <t>フクシ</t>
    </rPh>
    <rPh sb="4" eb="5">
      <t>ブ</t>
    </rPh>
    <rPh sb="5" eb="8">
      <t>フクシカ</t>
    </rPh>
    <rPh sb="9" eb="11">
      <t>ダイヒョウ</t>
    </rPh>
    <rPh sb="24" eb="26">
      <t>ナイセン</t>
    </rPh>
    <phoneticPr fontId="1"/>
  </si>
  <si>
    <t>障害者配食サービス</t>
    <rPh sb="0" eb="3">
      <t>ショウガイシャ</t>
    </rPh>
    <rPh sb="3" eb="5">
      <t>ハイショク</t>
    </rPh>
    <phoneticPr fontId="1"/>
  </si>
  <si>
    <t>一人暮らしの障がい者や障がい者のみの世帯で食の確保が困難な場合、1日1回夕食時に配食し、栄養の偏りを防ぐ手助けをします。</t>
  </si>
  <si>
    <t>https://www.city.ogori.fukuoka.jp/202/887/921</t>
  </si>
  <si>
    <t>市民福祉部福祉課（代表0942-72-2111 内線442）</t>
    <rPh sb="0" eb="2">
      <t>シミン</t>
    </rPh>
    <rPh sb="2" eb="4">
      <t>フクシ</t>
    </rPh>
    <rPh sb="4" eb="5">
      <t>ブ</t>
    </rPh>
    <rPh sb="5" eb="8">
      <t>フクシカ</t>
    </rPh>
    <rPh sb="9" eb="11">
      <t>ダイヒョウ</t>
    </rPh>
    <rPh sb="24" eb="26">
      <t>ナイセン</t>
    </rPh>
    <phoneticPr fontId="1"/>
  </si>
  <si>
    <t>高齢者食改善事業</t>
    <rPh sb="0" eb="3">
      <t>コウレイシャ</t>
    </rPh>
    <rPh sb="3" eb="4">
      <t>ショク</t>
    </rPh>
    <rPh sb="4" eb="6">
      <t>カイゼン</t>
    </rPh>
    <rPh sb="6" eb="8">
      <t>ジギョウ</t>
    </rPh>
    <phoneticPr fontId="1"/>
  </si>
  <si>
    <t>在宅の高齢者が健康で自立した生活を送ることができるよう、配食サービスの提供を行うことにより、食生活の改善と健康増進を図るもの</t>
    <rPh sb="0" eb="2">
      <t>ザイタク</t>
    </rPh>
    <rPh sb="3" eb="6">
      <t>コウレイシャ</t>
    </rPh>
    <rPh sb="7" eb="9">
      <t>ケンコウ</t>
    </rPh>
    <rPh sb="10" eb="12">
      <t>ジリツ</t>
    </rPh>
    <rPh sb="14" eb="16">
      <t>セイカツ</t>
    </rPh>
    <rPh sb="17" eb="18">
      <t>オク</t>
    </rPh>
    <rPh sb="28" eb="30">
      <t>ハイショク</t>
    </rPh>
    <rPh sb="35" eb="37">
      <t>テイキョウ</t>
    </rPh>
    <rPh sb="38" eb="39">
      <t>オコナ</t>
    </rPh>
    <rPh sb="46" eb="49">
      <t>ショクセイカツ</t>
    </rPh>
    <rPh sb="50" eb="52">
      <t>カイゼン</t>
    </rPh>
    <rPh sb="53" eb="55">
      <t>ケンコウ</t>
    </rPh>
    <rPh sb="55" eb="57">
      <t>ゾウシン</t>
    </rPh>
    <rPh sb="58" eb="59">
      <t>ハカ</t>
    </rPh>
    <phoneticPr fontId="1"/>
  </si>
  <si>
    <t>https://www.city.ogori.fukuoka.jp/202/886/906</t>
  </si>
  <si>
    <t>長寿支援課(代表0942-72-2111 内線454)</t>
    <rPh sb="0" eb="5">
      <t>チョウジュシエンカ</t>
    </rPh>
    <rPh sb="21" eb="23">
      <t>ナイセン</t>
    </rPh>
    <phoneticPr fontId="1"/>
  </si>
  <si>
    <t>大野城市</t>
    <rPh sb="0" eb="4">
      <t>オオノジョウシ</t>
    </rPh>
    <phoneticPr fontId="3"/>
  </si>
  <si>
    <t>ふれあい市場</t>
    <rPh sb="4" eb="6">
      <t>イチバ</t>
    </rPh>
    <phoneticPr fontId="3"/>
  </si>
  <si>
    <t>買い物支援（移動販売）を通じた高齢者と地域とのつながりを図る事業の支援
地域の課題に取り組むまちづくり計画の一環として行っている</t>
  </si>
  <si>
    <t>コミュニティ運営協議会</t>
  </si>
  <si>
    <t>https://minmikomiun.com/</t>
  </si>
  <si>
    <t>地域創造部
地域行政センター統括課
南地域行政センター
092-596-0917</t>
    <rPh sb="6" eb="8">
      <t>チイキ</t>
    </rPh>
    <rPh sb="8" eb="10">
      <t>ギョウセイ</t>
    </rPh>
    <rPh sb="14" eb="16">
      <t>トウカツ</t>
    </rPh>
    <rPh sb="16" eb="17">
      <t>カ</t>
    </rPh>
    <phoneticPr fontId="3"/>
  </si>
  <si>
    <t>ごきげんお届け便</t>
    <rPh sb="5" eb="6">
      <t>トド</t>
    </rPh>
    <rPh sb="7" eb="8">
      <t>ビン</t>
    </rPh>
    <phoneticPr fontId="1"/>
  </si>
  <si>
    <t>指定管理者交付金の一部を充てているため、算出不可</t>
    <rPh sb="0" eb="8">
      <t>シテイカンリシャコウフキン</t>
    </rPh>
    <rPh sb="9" eb="11">
      <t>イチブ</t>
    </rPh>
    <rPh sb="12" eb="13">
      <t>ア</t>
    </rPh>
    <rPh sb="20" eb="22">
      <t>サンシュツ</t>
    </rPh>
    <rPh sb="22" eb="24">
      <t>フカ</t>
    </rPh>
    <phoneticPr fontId="1"/>
  </si>
  <si>
    <t>近くにスーパーがない、インターネットが使えない等の理由で日々の買い物に困っている人に対し、電話やファックスでネットスーパーの代行注文を実施
コミュニティセンターの指定管理者が行う事業の一つとして指定管理者交付金の一部を活用して実施</t>
    <rPh sb="0" eb="1">
      <t>チカ</t>
    </rPh>
    <rPh sb="19" eb="20">
      <t>ツカ</t>
    </rPh>
    <rPh sb="23" eb="24">
      <t>トウ</t>
    </rPh>
    <rPh sb="25" eb="27">
      <t>リユウ</t>
    </rPh>
    <rPh sb="28" eb="30">
      <t>ヒビ</t>
    </rPh>
    <rPh sb="31" eb="32">
      <t>カ</t>
    </rPh>
    <rPh sb="33" eb="34">
      <t>モノ</t>
    </rPh>
    <rPh sb="35" eb="36">
      <t>コマ</t>
    </rPh>
    <rPh sb="40" eb="41">
      <t>ヒト</t>
    </rPh>
    <rPh sb="42" eb="43">
      <t>タイ</t>
    </rPh>
    <rPh sb="45" eb="47">
      <t>デンワ</t>
    </rPh>
    <rPh sb="62" eb="66">
      <t>ダイコウチュウモン</t>
    </rPh>
    <rPh sb="67" eb="69">
      <t>ジッシ</t>
    </rPh>
    <rPh sb="81" eb="86">
      <t>シテイカンリシャ</t>
    </rPh>
    <rPh sb="87" eb="88">
      <t>オコナ</t>
    </rPh>
    <rPh sb="89" eb="91">
      <t>ジギョウ</t>
    </rPh>
    <rPh sb="92" eb="93">
      <t>ヒト</t>
    </rPh>
    <rPh sb="97" eb="105">
      <t>シテイカンリシャコウフキン</t>
    </rPh>
    <rPh sb="106" eb="108">
      <t>イチブ</t>
    </rPh>
    <rPh sb="109" eb="111">
      <t>カツヨウ</t>
    </rPh>
    <rPh sb="113" eb="115">
      <t>ジッシ</t>
    </rPh>
    <phoneticPr fontId="1"/>
  </si>
  <si>
    <t>NPO法人共働のまち大野城</t>
    <rPh sb="3" eb="5">
      <t>ホウジン</t>
    </rPh>
    <rPh sb="5" eb="7">
      <t>キョウドウ</t>
    </rPh>
    <rPh sb="10" eb="13">
      <t>オオノジョウ</t>
    </rPh>
    <phoneticPr fontId="1"/>
  </si>
  <si>
    <t>https://kyodonomachi-onojo.com/</t>
  </si>
  <si>
    <t>地域創造部
地域行政センター統括課
東地域行政センター
092-504-1433</t>
    <rPh sb="6" eb="8">
      <t>チイキ</t>
    </rPh>
    <rPh sb="8" eb="10">
      <t>ギョウセイ</t>
    </rPh>
    <rPh sb="14" eb="16">
      <t>トウカツ</t>
    </rPh>
    <rPh sb="16" eb="17">
      <t>カ</t>
    </rPh>
    <rPh sb="18" eb="19">
      <t>ヒガシ</t>
    </rPh>
    <phoneticPr fontId="3"/>
  </si>
  <si>
    <t>太宰府市</t>
    <rPh sb="0" eb="4">
      <t>ダザイフシ</t>
    </rPh>
    <phoneticPr fontId="1"/>
  </si>
  <si>
    <t>太宰府市高齢者運転免許証自主返納支援事業</t>
  </si>
  <si>
    <t>給付</t>
    <rPh sb="0" eb="2">
      <t>キュウフ</t>
    </rPh>
    <phoneticPr fontId="1"/>
  </si>
  <si>
    <t>70歳到達以降、運転免許証を自主返納した人を対象に、運転しなくなったことによる代替手段として、公共交通機関の利用を支援するために交通系ＩＣカード5,000円分を交付します。
（デポジット代（預り金）500円を含むので、利用額は4,500円となります）</t>
  </si>
  <si>
    <t>https://www.city.dazaifu.lg.jp/soshiki/5/15234.html</t>
  </si>
  <si>
    <t>防災安全課
092-921-2121（代）</t>
  </si>
  <si>
    <t>古賀市</t>
    <rPh sb="0" eb="3">
      <t>コガシ</t>
    </rPh>
    <phoneticPr fontId="1"/>
  </si>
  <si>
    <t>地域移動サポート補助事業</t>
    <rPh sb="0" eb="2">
      <t>チイキ</t>
    </rPh>
    <rPh sb="2" eb="4">
      <t>イドウ</t>
    </rPh>
    <rPh sb="8" eb="12">
      <t>ホジョジギョウ</t>
    </rPh>
    <phoneticPr fontId="1"/>
  </si>
  <si>
    <t>交通手段を持たない人の移動をサポートする地域の事業への支援</t>
    <rPh sb="0" eb="4">
      <t>コウツウシュダン</t>
    </rPh>
    <rPh sb="5" eb="6">
      <t>モ</t>
    </rPh>
    <rPh sb="9" eb="10">
      <t>ヒト</t>
    </rPh>
    <rPh sb="11" eb="13">
      <t>イドウ</t>
    </rPh>
    <rPh sb="20" eb="22">
      <t>チイキ</t>
    </rPh>
    <rPh sb="23" eb="25">
      <t>ジギョウ</t>
    </rPh>
    <rPh sb="27" eb="29">
      <t>シエン</t>
    </rPh>
    <phoneticPr fontId="1"/>
  </si>
  <si>
    <t>経営戦略課（092-942-1113）</t>
    <rPh sb="0" eb="4">
      <t>ケイエイセンリャク</t>
    </rPh>
    <rPh sb="4" eb="5">
      <t>カ</t>
    </rPh>
    <phoneticPr fontId="1"/>
  </si>
  <si>
    <t>高齢者（６５歳以上）及び障害者に対して、配食サービスを実施することにより、食生活の改善、見守り及び安否確認を行い、高齢者等の福祉の向上を図ることを目的とした事業。（買物弱者の支援と位置付けた事業ではない）</t>
    <rPh sb="0" eb="3">
      <t>コウレイシャ</t>
    </rPh>
    <rPh sb="6" eb="7">
      <t>サイ</t>
    </rPh>
    <rPh sb="7" eb="9">
      <t>イジョウ</t>
    </rPh>
    <rPh sb="10" eb="11">
      <t>オヨ</t>
    </rPh>
    <rPh sb="12" eb="15">
      <t>ショウガイシャ</t>
    </rPh>
    <rPh sb="16" eb="17">
      <t>タイ</t>
    </rPh>
    <rPh sb="20" eb="22">
      <t>ハイショク</t>
    </rPh>
    <rPh sb="27" eb="29">
      <t>ジッシ</t>
    </rPh>
    <rPh sb="37" eb="40">
      <t>ショクセイカツ</t>
    </rPh>
    <rPh sb="41" eb="43">
      <t>カイゼン</t>
    </rPh>
    <rPh sb="44" eb="46">
      <t>ミマモ</t>
    </rPh>
    <rPh sb="47" eb="48">
      <t>オヨ</t>
    </rPh>
    <rPh sb="49" eb="53">
      <t>アンピカクニン</t>
    </rPh>
    <rPh sb="54" eb="55">
      <t>オコナ</t>
    </rPh>
    <rPh sb="57" eb="60">
      <t>コウレイシャ</t>
    </rPh>
    <rPh sb="60" eb="61">
      <t>ナド</t>
    </rPh>
    <rPh sb="62" eb="64">
      <t>フクシ</t>
    </rPh>
    <rPh sb="65" eb="67">
      <t>コウジョウ</t>
    </rPh>
    <rPh sb="68" eb="69">
      <t>ハカ</t>
    </rPh>
    <rPh sb="73" eb="75">
      <t>モクテキ</t>
    </rPh>
    <rPh sb="78" eb="80">
      <t>ジギョウ</t>
    </rPh>
    <rPh sb="82" eb="84">
      <t>カイモノ</t>
    </rPh>
    <rPh sb="84" eb="86">
      <t>ジャクシャ</t>
    </rPh>
    <rPh sb="87" eb="89">
      <t>シエン</t>
    </rPh>
    <rPh sb="90" eb="93">
      <t>イチヅ</t>
    </rPh>
    <rPh sb="95" eb="97">
      <t>ジギョウ</t>
    </rPh>
    <phoneticPr fontId="1"/>
  </si>
  <si>
    <t>福祉課（092-942-1150）</t>
    <rPh sb="0" eb="3">
      <t>フクシカ</t>
    </rPh>
    <phoneticPr fontId="1"/>
  </si>
  <si>
    <t>福津市</t>
  </si>
  <si>
    <t>地域介護予防活動支援事業（外出支援活動団体サポート事業）</t>
  </si>
  <si>
    <t>高齢者の閉じこもりを防止するため、地域でスーパー等への外出支援を行う団体を募集し、車両の貸与等を行うことで地域での介護予防に資する取り組みを推進する。
（介護保険財源/地域支援事業/一般介護予防事業）</t>
  </si>
  <si>
    <t>https://www.city.fukutsu.lg.jp/kenkou_fukushi/koreisha/2131.html</t>
  </si>
  <si>
    <t>健康福祉部
高齢者サービス課
0940-43-8298</t>
  </si>
  <si>
    <t>食事の確保が困難で外部からの見守りが必要なひとり暮らしまたは高齢者のみ世帯の方に対し、定期的にバランスのとれた食事を提供するとともに、安否確認を行う。
（介護保険財源/地域支援事業/任意事業）</t>
  </si>
  <si>
    <t>https://www.city.fukutsu.lg.jp/kenkou_fukushi/koreisha/4483.html</t>
  </si>
  <si>
    <t>福岡県</t>
    <phoneticPr fontId="2"/>
  </si>
  <si>
    <t>うきは市</t>
    <rPh sb="3" eb="4">
      <t>シ</t>
    </rPh>
    <phoneticPr fontId="2"/>
  </si>
  <si>
    <t>関係者間の定例ミーティング</t>
  </si>
  <si>
    <t>市役所関係課（保健課・うきはブランド推進課）・社会福祉協議会・各移動販売事業者（サンピットバリュー・セブンイレブン・とくし丸（Aコープ吉井店））との定例ミーティングを開催</t>
    <rPh sb="7" eb="9">
      <t>ホケン</t>
    </rPh>
    <rPh sb="9" eb="10">
      <t>カ</t>
    </rPh>
    <rPh sb="18" eb="21">
      <t>スイシンカ</t>
    </rPh>
    <rPh sb="61" eb="62">
      <t>マル</t>
    </rPh>
    <rPh sb="67" eb="70">
      <t>ヨシイテン</t>
    </rPh>
    <phoneticPr fontId="1"/>
  </si>
  <si>
    <t>https://www.city.ukiha.fukuoka.jp/kiji0033803/index.html</t>
  </si>
  <si>
    <t>うきはブランド推進課
商工振興係
（0943-76-9095）</t>
  </si>
  <si>
    <t>うきは市移動スーパー参入促進費補助金</t>
    <rPh sb="3" eb="4">
      <t>シ</t>
    </rPh>
    <rPh sb="4" eb="6">
      <t>イドウ</t>
    </rPh>
    <rPh sb="10" eb="12">
      <t>サンニュウ</t>
    </rPh>
    <rPh sb="12" eb="15">
      <t>ソクシンヒ</t>
    </rPh>
    <rPh sb="15" eb="18">
      <t>ホジョキン</t>
    </rPh>
    <phoneticPr fontId="1"/>
  </si>
  <si>
    <t>食料品や日用品などの買い物の場を提供し、買い物に困っている高齢者等の購買意欲を高め消費を喚起することで、地域経済の活性化を図る事業者に対し、移動スーパー参入にかかる経費を補助</t>
    <rPh sb="16" eb="18">
      <t>テイキョウ</t>
    </rPh>
    <rPh sb="63" eb="66">
      <t>ジギョウシャ</t>
    </rPh>
    <rPh sb="67" eb="68">
      <t>タイ</t>
    </rPh>
    <rPh sb="70" eb="72">
      <t>イドウ</t>
    </rPh>
    <rPh sb="76" eb="78">
      <t>サンニュウ</t>
    </rPh>
    <rPh sb="82" eb="84">
      <t>ケイヒ</t>
    </rPh>
    <rPh sb="85" eb="87">
      <t>ホジョ</t>
    </rPh>
    <phoneticPr fontId="1"/>
  </si>
  <si>
    <t>https://lg.joureikun.jp/ukiha_city/reiki/act/frame/frame110001420.htm</t>
  </si>
  <si>
    <t>うきは市移動販売事業者支援補助金</t>
  </si>
  <si>
    <t>日常生活に必要な食料品及び日用雑貨品の購入に不便を感じている高齢者等に対し見守り活動を兼ねて移動販売を行う事業者を支援。
燃料費（当該月に支出した移動販売に要する燃料費）：上限額３万円/月 （上限額36万円/年） 
車両維持等修繕費 （修理費、整備費、その他車両の維持に必要な経費） ：上限額30万円/年（金額は稼働年数に応じて3段階に分かれる）
（予算内訳：重点支援地方創生臨時交付金1000千円、一般会計580千円）</t>
    <rPh sb="175" eb="177">
      <t>ヨサン</t>
    </rPh>
    <rPh sb="177" eb="179">
      <t>ウチワケ</t>
    </rPh>
    <rPh sb="180" eb="182">
      <t>ジュウテン</t>
    </rPh>
    <rPh sb="182" eb="184">
      <t>シエン</t>
    </rPh>
    <rPh sb="184" eb="186">
      <t>チホウ</t>
    </rPh>
    <rPh sb="186" eb="188">
      <t>ソウセイ</t>
    </rPh>
    <rPh sb="188" eb="190">
      <t>リンジ</t>
    </rPh>
    <rPh sb="190" eb="193">
      <t>コウフキン</t>
    </rPh>
    <phoneticPr fontId="1"/>
  </si>
  <si>
    <t>保健課
介護・高齢者支援係
（0943-75-4960）</t>
    <rPh sb="0" eb="2">
      <t>ホケン</t>
    </rPh>
    <rPh sb="2" eb="3">
      <t>カ</t>
    </rPh>
    <rPh sb="4" eb="6">
      <t>カイゴ</t>
    </rPh>
    <rPh sb="7" eb="9">
      <t>コウレイ</t>
    </rPh>
    <rPh sb="9" eb="10">
      <t>シャ</t>
    </rPh>
    <rPh sb="10" eb="12">
      <t>シエン</t>
    </rPh>
    <rPh sb="12" eb="13">
      <t>カカリ</t>
    </rPh>
    <phoneticPr fontId="1"/>
  </si>
  <si>
    <t>宮若市</t>
    <rPh sb="0" eb="3">
      <t>ミヤワカシ</t>
    </rPh>
    <phoneticPr fontId="1"/>
  </si>
  <si>
    <t>宮若市買い物困難者支援事業</t>
  </si>
  <si>
    <t>グリーンコープ生協ふくおかと業務委託契約を交わし、毎週水・木曜日に市内の定められた地区（公民館等）へ移動販売車両が行き、食料品・雑貨等の販売を行っている。　
令和6年9月時点で、毎週水曜日と木曜日、各６箇所で実施し、自治会の要望等により、販売箇所の選定をおこなっている。</t>
  </si>
  <si>
    <t>https://www.city.miyawaka.lg.jp/kiji003448482/index.html</t>
  </si>
  <si>
    <t>宮若市 産業観光課
0949-32-0519</t>
    <rPh sb="0" eb="3">
      <t>ミヤワカシ</t>
    </rPh>
    <phoneticPr fontId="1"/>
  </si>
  <si>
    <t>嘉麻市</t>
    <rPh sb="0" eb="3">
      <t>カマシ</t>
    </rPh>
    <phoneticPr fontId="1"/>
  </si>
  <si>
    <t>市バス運行管理事業
（デマンド運行型バス）</t>
  </si>
  <si>
    <t>１回の運行で複数人を乗せるバスの要素と、利用者の要望に応じた場所で乗降することができるタクシーの要素を持ち合わせた予約制乗合バスを運行しています。（平成18年合併前の旧市町範囲内で運行中）
利用者の自宅等、希望する乗車場所からスーパー等の商店へドアtoドアで移動が可能です。</t>
  </si>
  <si>
    <t>https://www.city.kama.lg.jp/soshiki/41/29670.html</t>
  </si>
  <si>
    <t>交通政策課
交通政策係
0948-42-7404</t>
  </si>
  <si>
    <t>みやま市</t>
  </si>
  <si>
    <t>商業イノベーション事業</t>
    <rPh sb="0" eb="2">
      <t>ショウギョウ</t>
    </rPh>
    <rPh sb="9" eb="11">
      <t>ジギョウ</t>
    </rPh>
    <phoneticPr fontId="2"/>
  </si>
  <si>
    <t>会員事業者の情報をホームページ上にまとめる。
地域住民の買い物に対するニーズを鑑み、宅配を行っている店舗の情報、コロナ禍を機にテイクアウト事業を始めた店舗の情報をＷｅｂ上で発信できるよう努める。</t>
    <rPh sb="0" eb="2">
      <t>カイイン</t>
    </rPh>
    <rPh sb="2" eb="5">
      <t>ジギョウシャ</t>
    </rPh>
    <rPh sb="6" eb="8">
      <t>ジョウホウ</t>
    </rPh>
    <rPh sb="15" eb="16">
      <t>ジョウ</t>
    </rPh>
    <rPh sb="59" eb="60">
      <t>カ</t>
    </rPh>
    <rPh sb="61" eb="62">
      <t>キ</t>
    </rPh>
    <rPh sb="69" eb="71">
      <t>ジギョウ</t>
    </rPh>
    <rPh sb="72" eb="73">
      <t>ハジ</t>
    </rPh>
    <rPh sb="75" eb="77">
      <t>テンポ</t>
    </rPh>
    <rPh sb="78" eb="80">
      <t>ジョウホウ</t>
    </rPh>
    <rPh sb="84" eb="85">
      <t>ジョウ</t>
    </rPh>
    <rPh sb="86" eb="88">
      <t>ハッシン</t>
    </rPh>
    <rPh sb="93" eb="94">
      <t>ツト</t>
    </rPh>
    <phoneticPr fontId="2"/>
  </si>
  <si>
    <t>みやま市商工会</t>
    <rPh sb="3" eb="4">
      <t>シ</t>
    </rPh>
    <rPh sb="4" eb="6">
      <t>ショウコウ</t>
    </rPh>
    <rPh sb="6" eb="7">
      <t>カイ</t>
    </rPh>
    <phoneticPr fontId="2"/>
  </si>
  <si>
    <t>https://miyama.or.jp/</t>
  </si>
  <si>
    <t xml:space="preserve">商工観光課
商工観光係
0944-64-1523 </t>
  </si>
  <si>
    <t>那珂川市</t>
    <rPh sb="0" eb="4">
      <t>ナカガワシ</t>
    </rPh>
    <phoneticPr fontId="1"/>
  </si>
  <si>
    <t>配食サービスを業務委託する経費。
食事の提供とともに高齢者の安否確認・見守りを行っており、
異変などがあった場合には市、社協、包括支援センター、
民生委員等と密に連携を図れるよう委託する。
担当者会議には社協、包括、配達員が出席し、
利用者の情報共有を行っている。</t>
    <rPh sb="0" eb="2">
      <t>ハイショク</t>
    </rPh>
    <rPh sb="7" eb="11">
      <t>ギョウムイタク</t>
    </rPh>
    <rPh sb="13" eb="15">
      <t>ケイヒ</t>
    </rPh>
    <rPh sb="17" eb="19">
      <t>ショクジ</t>
    </rPh>
    <rPh sb="20" eb="22">
      <t>テイキョウ</t>
    </rPh>
    <rPh sb="26" eb="29">
      <t>コウレイシャ</t>
    </rPh>
    <rPh sb="30" eb="34">
      <t>アンピカクニン</t>
    </rPh>
    <rPh sb="35" eb="37">
      <t>ミマモ</t>
    </rPh>
    <rPh sb="39" eb="40">
      <t>オコナ</t>
    </rPh>
    <rPh sb="46" eb="48">
      <t>イヘン</t>
    </rPh>
    <rPh sb="54" eb="56">
      <t>バアイ</t>
    </rPh>
    <rPh sb="58" eb="59">
      <t>シ</t>
    </rPh>
    <rPh sb="60" eb="62">
      <t>シャキョウ</t>
    </rPh>
    <rPh sb="63" eb="67">
      <t>ホウカツシエン</t>
    </rPh>
    <rPh sb="73" eb="77">
      <t>ミンセイイイン</t>
    </rPh>
    <rPh sb="77" eb="78">
      <t>ナド</t>
    </rPh>
    <rPh sb="79" eb="80">
      <t>ミツ</t>
    </rPh>
    <rPh sb="81" eb="83">
      <t>レンケイ</t>
    </rPh>
    <rPh sb="84" eb="85">
      <t>ハカ</t>
    </rPh>
    <rPh sb="89" eb="91">
      <t>イタク</t>
    </rPh>
    <rPh sb="95" eb="100">
      <t>タントウシャカイギ</t>
    </rPh>
    <rPh sb="102" eb="104">
      <t>シャキョウ</t>
    </rPh>
    <phoneticPr fontId="1"/>
  </si>
  <si>
    <t>高齢者支援課（142）</t>
    <rPh sb="0" eb="6">
      <t>コウレイシャシエンカ</t>
    </rPh>
    <phoneticPr fontId="1"/>
  </si>
  <si>
    <t>宇美町</t>
    <rPh sb="0" eb="3">
      <t>ウミマチ</t>
    </rPh>
    <phoneticPr fontId="1"/>
  </si>
  <si>
    <t>オンデマンドバス運行事業</t>
    <rPh sb="8" eb="10">
      <t>ウンコウ</t>
    </rPh>
    <rPh sb="10" eb="12">
      <t>ジギョウ</t>
    </rPh>
    <phoneticPr fontId="1"/>
  </si>
  <si>
    <t>買物弱者に対する支援を目的とした事業ではないが、幹線交通を補うサービスとして公共交通ネットワークの支線部分を担い、町民の日常生活における町内の多方向の移動需要に応じて柔軟なサービスを提供するため、AIオンデマンドバスの運行を行っている。
運賃について、障がい者・小学生以下は半額、乳幼児無料。各種割引として、アプリ利用者限定800円クーポン、運転免許証返納者10,000円クーポン、月の利用回数に応じたクーポンあり。</t>
    <rPh sb="119" eb="121">
      <t>ウンチン</t>
    </rPh>
    <rPh sb="129" eb="130">
      <t>シャ</t>
    </rPh>
    <rPh sb="171" eb="173">
      <t>ウンテン</t>
    </rPh>
    <rPh sb="178" eb="179">
      <t>シャ</t>
    </rPh>
    <rPh sb="185" eb="186">
      <t>エン</t>
    </rPh>
    <phoneticPr fontId="1"/>
  </si>
  <si>
    <t>https://www.town.umi.lg.jp/soshiki/60/39237.html</t>
    <phoneticPr fontId="1"/>
  </si>
  <si>
    <t>シティプロモーション課ふるさと応援係
092-934-2370</t>
    <rPh sb="10" eb="11">
      <t>カ</t>
    </rPh>
    <rPh sb="15" eb="17">
      <t>オウエン</t>
    </rPh>
    <rPh sb="17" eb="18">
      <t>カカリ</t>
    </rPh>
    <phoneticPr fontId="1"/>
  </si>
  <si>
    <t>宇美町</t>
    <rPh sb="0" eb="3">
      <t>ウミマチ</t>
    </rPh>
    <phoneticPr fontId="3"/>
  </si>
  <si>
    <t>宇美町福祉タクシー事業</t>
    <rPh sb="0" eb="3">
      <t>ウミマチ</t>
    </rPh>
    <rPh sb="3" eb="5">
      <t>フクシ</t>
    </rPh>
    <rPh sb="9" eb="11">
      <t>ジギョウ</t>
    </rPh>
    <phoneticPr fontId="3"/>
  </si>
  <si>
    <t>宇美町福祉タクシー事業</t>
    <phoneticPr fontId="1"/>
  </si>
  <si>
    <t>買物弱者の支援と位置付けた事業ではないが、身体障害者手帳(1級・2級)、療育手帳(A判定)、精神障害者保健福祉手帳(1級・2級)、被爆者健康手帳、特定医療費(指定難病)受給者証のいずれかを持っている在宅生活者に対して、タクシーの初乗り料金670円を限度に助成するタクシー券の交付を行っている。
※1月あたり3枚、年間最大36枚。特に人工透析を受けている者については、1月あたり4枚、年間最大48枚。</t>
    <phoneticPr fontId="1"/>
  </si>
  <si>
    <t>福祉課　障がい者支援係
092-934-2278</t>
    <phoneticPr fontId="1"/>
  </si>
  <si>
    <t>複数事業で実施しているため回答不可</t>
    <phoneticPr fontId="1"/>
  </si>
  <si>
    <t>買い物支援が必要な高齢者に対して、商品の配達及びサービスの提供を行う協力店を募集。協力店の情報を集約した冊子を作成し窓口などで配布する。高齢者等に商品の配達を行う協力店の情報を提供することで、買い物支援を行う。</t>
    <rPh sb="0" eb="1">
      <t>カ</t>
    </rPh>
    <rPh sb="2" eb="3">
      <t>モノ</t>
    </rPh>
    <rPh sb="3" eb="5">
      <t>シエン</t>
    </rPh>
    <rPh sb="6" eb="8">
      <t>ヒツヨウ</t>
    </rPh>
    <rPh sb="9" eb="12">
      <t>コウレイシャ</t>
    </rPh>
    <rPh sb="13" eb="14">
      <t>タイ</t>
    </rPh>
    <rPh sb="17" eb="19">
      <t>ショウヒン</t>
    </rPh>
    <rPh sb="20" eb="22">
      <t>ハイタツ</t>
    </rPh>
    <rPh sb="22" eb="23">
      <t>オヨ</t>
    </rPh>
    <rPh sb="29" eb="31">
      <t>テイキョウ</t>
    </rPh>
    <rPh sb="32" eb="33">
      <t>オコナ</t>
    </rPh>
    <rPh sb="34" eb="36">
      <t>キョウリョク</t>
    </rPh>
    <rPh sb="36" eb="37">
      <t>テン</t>
    </rPh>
    <rPh sb="38" eb="40">
      <t>ボシュウ</t>
    </rPh>
    <rPh sb="41" eb="43">
      <t>キョウリョク</t>
    </rPh>
    <rPh sb="43" eb="44">
      <t>テン</t>
    </rPh>
    <rPh sb="45" eb="47">
      <t>ジョウホウ</t>
    </rPh>
    <rPh sb="48" eb="50">
      <t>シュウヤク</t>
    </rPh>
    <rPh sb="52" eb="54">
      <t>サッシ</t>
    </rPh>
    <rPh sb="55" eb="57">
      <t>サクセイ</t>
    </rPh>
    <rPh sb="58" eb="60">
      <t>マドグチ</t>
    </rPh>
    <rPh sb="63" eb="65">
      <t>ハイフ</t>
    </rPh>
    <rPh sb="68" eb="70">
      <t>コウレイ</t>
    </rPh>
    <rPh sb="70" eb="71">
      <t>シャ</t>
    </rPh>
    <rPh sb="71" eb="72">
      <t>ナド</t>
    </rPh>
    <rPh sb="73" eb="75">
      <t>ショウヒン</t>
    </rPh>
    <rPh sb="76" eb="78">
      <t>ハイタツ</t>
    </rPh>
    <rPh sb="79" eb="80">
      <t>オコナ</t>
    </rPh>
    <rPh sb="81" eb="83">
      <t>キョウリョク</t>
    </rPh>
    <rPh sb="83" eb="84">
      <t>テン</t>
    </rPh>
    <rPh sb="85" eb="87">
      <t>ジョウホウ</t>
    </rPh>
    <rPh sb="88" eb="90">
      <t>テイキョウ</t>
    </rPh>
    <rPh sb="96" eb="97">
      <t>カ</t>
    </rPh>
    <rPh sb="98" eb="99">
      <t>モノ</t>
    </rPh>
    <rPh sb="99" eb="101">
      <t>シエン</t>
    </rPh>
    <rPh sb="102" eb="103">
      <t>オコナ</t>
    </rPh>
    <phoneticPr fontId="1"/>
  </si>
  <si>
    <t>健康課　介護・高齢者支援係(092-934-2243)</t>
    <rPh sb="0" eb="2">
      <t>ケンコウ</t>
    </rPh>
    <rPh sb="2" eb="3">
      <t>カ</t>
    </rPh>
    <rPh sb="4" eb="6">
      <t>カイゴ</t>
    </rPh>
    <rPh sb="7" eb="13">
      <t>コウレイシャシエンカカリ</t>
    </rPh>
    <phoneticPr fontId="1"/>
  </si>
  <si>
    <t>水巻町</t>
    <rPh sb="0" eb="3">
      <t>ミズマキマチ</t>
    </rPh>
    <phoneticPr fontId="1"/>
  </si>
  <si>
    <t>水巻町買い物困難者支援事業移動販売業務</t>
  </si>
  <si>
    <t>高齢化や地元商店の減少による買い物困難者対策として、民間事業者に移動販売業務を委託することで、住民に買い物の場を提供するとともに、地域の交流拠点を形成し活性化を図る。</t>
  </si>
  <si>
    <t>福祉課高齢者支援係</t>
    <rPh sb="0" eb="3">
      <t>フクシカ</t>
    </rPh>
    <rPh sb="3" eb="6">
      <t>コウレイシャ</t>
    </rPh>
    <rPh sb="6" eb="9">
      <t>シエンカカリ</t>
    </rPh>
    <phoneticPr fontId="1"/>
  </si>
  <si>
    <t>岡垣町</t>
    <rPh sb="0" eb="3">
      <t>オカガキマチ</t>
    </rPh>
    <phoneticPr fontId="1"/>
  </si>
  <si>
    <t>民間事業者が実施する移動販売の販売場所の賃貸料の支援</t>
    <rPh sb="0" eb="2">
      <t>ミンカン</t>
    </rPh>
    <rPh sb="2" eb="5">
      <t>ジギョウシャ</t>
    </rPh>
    <rPh sb="6" eb="8">
      <t>ジッシ</t>
    </rPh>
    <rPh sb="10" eb="12">
      <t>イドウ</t>
    </rPh>
    <rPh sb="12" eb="14">
      <t>ハンバイ</t>
    </rPh>
    <rPh sb="15" eb="17">
      <t>ハンバイ</t>
    </rPh>
    <rPh sb="17" eb="19">
      <t>バショ</t>
    </rPh>
    <rPh sb="20" eb="23">
      <t>チンタイリョウ</t>
    </rPh>
    <rPh sb="24" eb="26">
      <t>シエン</t>
    </rPh>
    <phoneticPr fontId="1"/>
  </si>
  <si>
    <t>https://www.town.okagaki.lg.jp/s012/020/030/080/050/20150603085708.html</t>
  </si>
  <si>
    <t>長寿あんしん課
(093-282-1211内線222)</t>
    <rPh sb="0" eb="2">
      <t>チョウジュ</t>
    </rPh>
    <rPh sb="6" eb="7">
      <t>カ</t>
    </rPh>
    <rPh sb="21" eb="23">
      <t>ナイセン</t>
    </rPh>
    <phoneticPr fontId="1"/>
  </si>
  <si>
    <t>遠賀町</t>
    <rPh sb="0" eb="3">
      <t>オンガチョウ</t>
    </rPh>
    <phoneticPr fontId="5"/>
  </si>
  <si>
    <t>買い物困難者対策事業移動販売</t>
    <rPh sb="0" eb="1">
      <t>カ</t>
    </rPh>
    <rPh sb="2" eb="5">
      <t>モノコンナン</t>
    </rPh>
    <rPh sb="5" eb="6">
      <t>シャ</t>
    </rPh>
    <rPh sb="6" eb="8">
      <t>タイサク</t>
    </rPh>
    <rPh sb="8" eb="10">
      <t>ジギョウ</t>
    </rPh>
    <rPh sb="10" eb="14">
      <t>イドウハンバイ</t>
    </rPh>
    <phoneticPr fontId="5"/>
  </si>
  <si>
    <t>移動販売車で各地区の公民館等を周回し、食料品・お弁当や生活雑貨等を販売。移動手段の乏しい地域住民の購買行動を支援するとともに、地域コミュニティーの交流拠点を形成し、地域の活性化を図る。今年度、開催地区の拡大検討・検証等を行い、今後も地域住民の声を拾いながら町と生活協同組合と協働で持続的に運営をしていく。</t>
    <rPh sb="0" eb="4">
      <t>イドウハンバイ</t>
    </rPh>
    <rPh sb="4" eb="5">
      <t>シャ</t>
    </rPh>
    <rPh sb="6" eb="7">
      <t>カク</t>
    </rPh>
    <rPh sb="7" eb="9">
      <t>チク</t>
    </rPh>
    <rPh sb="10" eb="13">
      <t>コウミンカン</t>
    </rPh>
    <rPh sb="13" eb="14">
      <t>ナド</t>
    </rPh>
    <rPh sb="15" eb="17">
      <t>シュウカイ</t>
    </rPh>
    <rPh sb="19" eb="22">
      <t>ショクリョウヒン</t>
    </rPh>
    <rPh sb="24" eb="26">
      <t>ベントウ</t>
    </rPh>
    <rPh sb="27" eb="31">
      <t>セイカツザッカ</t>
    </rPh>
    <rPh sb="31" eb="32">
      <t>ナド</t>
    </rPh>
    <rPh sb="33" eb="35">
      <t>ハンバイ</t>
    </rPh>
    <rPh sb="36" eb="40">
      <t>イドウシュダン</t>
    </rPh>
    <rPh sb="41" eb="42">
      <t>トボ</t>
    </rPh>
    <rPh sb="44" eb="48">
      <t>チイキジュウミン</t>
    </rPh>
    <rPh sb="49" eb="51">
      <t>コウバイ</t>
    </rPh>
    <rPh sb="51" eb="53">
      <t>コウドウ</t>
    </rPh>
    <rPh sb="54" eb="56">
      <t>シエン</t>
    </rPh>
    <rPh sb="63" eb="65">
      <t>チイキ</t>
    </rPh>
    <rPh sb="73" eb="75">
      <t>コウリュウ</t>
    </rPh>
    <rPh sb="75" eb="77">
      <t>キョテン</t>
    </rPh>
    <rPh sb="78" eb="80">
      <t>ケイセイ</t>
    </rPh>
    <rPh sb="82" eb="84">
      <t>チイキ</t>
    </rPh>
    <rPh sb="85" eb="87">
      <t>カッセイ</t>
    </rPh>
    <rPh sb="87" eb="88">
      <t>カ</t>
    </rPh>
    <rPh sb="89" eb="90">
      <t>ハカ</t>
    </rPh>
    <rPh sb="92" eb="94">
      <t>コンネン</t>
    </rPh>
    <rPh sb="94" eb="95">
      <t>ド</t>
    </rPh>
    <rPh sb="96" eb="100">
      <t>カイサイチク</t>
    </rPh>
    <rPh sb="101" eb="103">
      <t>カクダイ</t>
    </rPh>
    <rPh sb="103" eb="105">
      <t>ケントウ</t>
    </rPh>
    <rPh sb="106" eb="108">
      <t>ケンショウ</t>
    </rPh>
    <rPh sb="108" eb="109">
      <t>ナド</t>
    </rPh>
    <rPh sb="110" eb="111">
      <t>オコナ</t>
    </rPh>
    <rPh sb="113" eb="115">
      <t>コンゴ</t>
    </rPh>
    <rPh sb="116" eb="120">
      <t>チイキジュウミン</t>
    </rPh>
    <rPh sb="121" eb="122">
      <t>コエ</t>
    </rPh>
    <rPh sb="123" eb="124">
      <t>ヒロ</t>
    </rPh>
    <rPh sb="128" eb="129">
      <t>チョウ</t>
    </rPh>
    <rPh sb="130" eb="134">
      <t>セイカツキョウドウ</t>
    </rPh>
    <rPh sb="134" eb="136">
      <t>クミアイ</t>
    </rPh>
    <rPh sb="137" eb="139">
      <t>キョウドウ</t>
    </rPh>
    <rPh sb="140" eb="143">
      <t>ジゾクテキ</t>
    </rPh>
    <rPh sb="144" eb="146">
      <t>ウンエイ</t>
    </rPh>
    <phoneticPr fontId="5"/>
  </si>
  <si>
    <t>http://ｗｗｗ.town.onga.lg.jp/soshiki/10/1372.html</t>
  </si>
  <si>
    <t>福祉課福祉高齢者支援係093-293-1294</t>
    <rPh sb="0" eb="3">
      <t>フクシカ</t>
    </rPh>
    <rPh sb="3" eb="5">
      <t>フクシ</t>
    </rPh>
    <rPh sb="5" eb="8">
      <t>コウレイシャ</t>
    </rPh>
    <rPh sb="8" eb="10">
      <t>シエン</t>
    </rPh>
    <rPh sb="10" eb="11">
      <t>ガカリ</t>
    </rPh>
    <phoneticPr fontId="5"/>
  </si>
  <si>
    <t>在宅高齢者の栄養保持と見守りを兼ねて、夕食の配達をすることで、食の提供による栄養改善、手渡しによる見守りを図っている。独居高齢者や高齢者のみの世帯の増加により利用者数が増えており、ニーズに対応した実施を行っている。</t>
    <rPh sb="0" eb="2">
      <t>ザイタク</t>
    </rPh>
    <rPh sb="2" eb="5">
      <t>コウレイシャ</t>
    </rPh>
    <rPh sb="6" eb="8">
      <t>エイヨウ</t>
    </rPh>
    <rPh sb="8" eb="10">
      <t>ホジ</t>
    </rPh>
    <rPh sb="11" eb="13">
      <t>ミマモ</t>
    </rPh>
    <rPh sb="15" eb="16">
      <t>カ</t>
    </rPh>
    <rPh sb="19" eb="21">
      <t>ユウショク</t>
    </rPh>
    <rPh sb="22" eb="24">
      <t>ハイタツ</t>
    </rPh>
    <rPh sb="31" eb="32">
      <t>ショク</t>
    </rPh>
    <rPh sb="33" eb="35">
      <t>テイキョウ</t>
    </rPh>
    <rPh sb="38" eb="40">
      <t>エイヨウ</t>
    </rPh>
    <rPh sb="40" eb="42">
      <t>カイゼン</t>
    </rPh>
    <rPh sb="43" eb="45">
      <t>テワタ</t>
    </rPh>
    <rPh sb="49" eb="51">
      <t>ミマモ</t>
    </rPh>
    <rPh sb="53" eb="54">
      <t>ハカ</t>
    </rPh>
    <rPh sb="59" eb="61">
      <t>ドッキョ</t>
    </rPh>
    <rPh sb="61" eb="64">
      <t>コウレイシャ</t>
    </rPh>
    <rPh sb="65" eb="68">
      <t>コウレイシャ</t>
    </rPh>
    <rPh sb="71" eb="73">
      <t>セタイ</t>
    </rPh>
    <rPh sb="74" eb="76">
      <t>ゾウカ</t>
    </rPh>
    <rPh sb="79" eb="82">
      <t>リヨウシャ</t>
    </rPh>
    <rPh sb="82" eb="83">
      <t>スウ</t>
    </rPh>
    <rPh sb="84" eb="85">
      <t>フ</t>
    </rPh>
    <rPh sb="94" eb="96">
      <t>タイオウ</t>
    </rPh>
    <rPh sb="98" eb="100">
      <t>ジッシ</t>
    </rPh>
    <rPh sb="101" eb="102">
      <t>オコナ</t>
    </rPh>
    <phoneticPr fontId="5"/>
  </si>
  <si>
    <t>http://ｗｗｗ.town.onga.lg.jp/soshiki/12/1382.html</t>
  </si>
  <si>
    <t>介護予防・生活支援活動団体補助金交付事業</t>
    <rPh sb="0" eb="2">
      <t>カイゴ</t>
    </rPh>
    <rPh sb="2" eb="4">
      <t>ヨボウ</t>
    </rPh>
    <rPh sb="5" eb="9">
      <t>セイカツシエン</t>
    </rPh>
    <rPh sb="9" eb="11">
      <t>カツドウ</t>
    </rPh>
    <rPh sb="11" eb="13">
      <t>ダンタイ</t>
    </rPh>
    <rPh sb="13" eb="16">
      <t>ホジョキン</t>
    </rPh>
    <rPh sb="16" eb="18">
      <t>コウフ</t>
    </rPh>
    <rPh sb="18" eb="20">
      <t>ジギョウ</t>
    </rPh>
    <phoneticPr fontId="5"/>
  </si>
  <si>
    <t>生活支援活動を行う団体に町が補助金を出して支援する。
【支援対象となりうる買物弱者に対応する取組み事例】
買い物支援(社会福祉法人のバスを利用して支援者が同行して買い物に行く等)、買い物代行 等</t>
    <rPh sb="0" eb="2">
      <t>セイカツ</t>
    </rPh>
    <rPh sb="2" eb="4">
      <t>シエン</t>
    </rPh>
    <rPh sb="4" eb="6">
      <t>カツドウ</t>
    </rPh>
    <rPh sb="7" eb="8">
      <t>オコナ</t>
    </rPh>
    <rPh sb="9" eb="11">
      <t>ダンタイ</t>
    </rPh>
    <rPh sb="12" eb="13">
      <t>マチ</t>
    </rPh>
    <rPh sb="14" eb="17">
      <t>ホジョキン</t>
    </rPh>
    <rPh sb="18" eb="19">
      <t>ダ</t>
    </rPh>
    <rPh sb="21" eb="23">
      <t>シエン</t>
    </rPh>
    <rPh sb="54" eb="55">
      <t>カ</t>
    </rPh>
    <rPh sb="56" eb="57">
      <t>モノ</t>
    </rPh>
    <rPh sb="57" eb="59">
      <t>シエン</t>
    </rPh>
    <rPh sb="60" eb="64">
      <t>シャカイフクシ</t>
    </rPh>
    <rPh sb="64" eb="66">
      <t>ホウジン</t>
    </rPh>
    <rPh sb="70" eb="72">
      <t>リヨウ</t>
    </rPh>
    <rPh sb="74" eb="76">
      <t>シエン</t>
    </rPh>
    <rPh sb="76" eb="77">
      <t>シャ</t>
    </rPh>
    <rPh sb="78" eb="80">
      <t>ドウコウ</t>
    </rPh>
    <rPh sb="82" eb="83">
      <t>カ</t>
    </rPh>
    <rPh sb="84" eb="85">
      <t>モノ</t>
    </rPh>
    <rPh sb="86" eb="87">
      <t>イ</t>
    </rPh>
    <rPh sb="88" eb="89">
      <t>トウ</t>
    </rPh>
    <rPh sb="91" eb="92">
      <t>カ</t>
    </rPh>
    <rPh sb="93" eb="94">
      <t>モノ</t>
    </rPh>
    <rPh sb="94" eb="96">
      <t>ダイコウ</t>
    </rPh>
    <rPh sb="97" eb="98">
      <t>トウ</t>
    </rPh>
    <phoneticPr fontId="5"/>
  </si>
  <si>
    <t>地域団体</t>
    <rPh sb="0" eb="4">
      <t>チイキダンタイ</t>
    </rPh>
    <phoneticPr fontId="1"/>
  </si>
  <si>
    <t>福祉課地域包括支援係093-293-1293</t>
    <rPh sb="0" eb="3">
      <t>フクシカ</t>
    </rPh>
    <rPh sb="3" eb="7">
      <t>チイキホウカツ</t>
    </rPh>
    <rPh sb="7" eb="9">
      <t>シエン</t>
    </rPh>
    <rPh sb="9" eb="10">
      <t>カカリ</t>
    </rPh>
    <phoneticPr fontId="5"/>
  </si>
  <si>
    <t>コミュニティバス運行事業</t>
    <rPh sb="8" eb="10">
      <t>ウンコウ</t>
    </rPh>
    <rPh sb="10" eb="12">
      <t>ジギョウ</t>
    </rPh>
    <phoneticPr fontId="5"/>
  </si>
  <si>
    <t>移動支援</t>
    <rPh sb="0" eb="4">
      <t>イドウシエン</t>
    </rPh>
    <phoneticPr fontId="1"/>
  </si>
  <si>
    <t>民間路線バスの廃止代替や地域住民の移動支援を目的として、H17年４月より運行を開始した。R4年９月にJRのダイヤ改正に合わせて、時刻表を見直した。今後も必要に応じて路線等の見直し、車両の更新を行い持続的に運営していく。</t>
    <rPh sb="0" eb="2">
      <t>ミンカン</t>
    </rPh>
    <rPh sb="2" eb="4">
      <t>ロセン</t>
    </rPh>
    <rPh sb="7" eb="9">
      <t>ハイシ</t>
    </rPh>
    <rPh sb="9" eb="11">
      <t>ダイガ</t>
    </rPh>
    <rPh sb="12" eb="16">
      <t>チイキジュウミン</t>
    </rPh>
    <rPh sb="17" eb="19">
      <t>イドウ</t>
    </rPh>
    <rPh sb="19" eb="21">
      <t>シエン</t>
    </rPh>
    <rPh sb="22" eb="24">
      <t>モクテキ</t>
    </rPh>
    <rPh sb="31" eb="32">
      <t>ネン</t>
    </rPh>
    <rPh sb="33" eb="34">
      <t>ガツ</t>
    </rPh>
    <rPh sb="36" eb="38">
      <t>ウンコウ</t>
    </rPh>
    <rPh sb="39" eb="41">
      <t>カイシ</t>
    </rPh>
    <rPh sb="46" eb="47">
      <t>ネン</t>
    </rPh>
    <rPh sb="48" eb="49">
      <t>ガツ</t>
    </rPh>
    <rPh sb="56" eb="58">
      <t>カイセイ</t>
    </rPh>
    <rPh sb="59" eb="60">
      <t>ア</t>
    </rPh>
    <rPh sb="64" eb="67">
      <t>ジコクヒョウ</t>
    </rPh>
    <rPh sb="68" eb="70">
      <t>ミナオ</t>
    </rPh>
    <rPh sb="73" eb="75">
      <t>コンゴ</t>
    </rPh>
    <rPh sb="76" eb="78">
      <t>ヒツヨウ</t>
    </rPh>
    <rPh sb="79" eb="80">
      <t>オウ</t>
    </rPh>
    <rPh sb="82" eb="84">
      <t>ロセン</t>
    </rPh>
    <rPh sb="84" eb="85">
      <t>ナド</t>
    </rPh>
    <rPh sb="86" eb="88">
      <t>ミナオ</t>
    </rPh>
    <rPh sb="90" eb="92">
      <t>シャリョウ</t>
    </rPh>
    <rPh sb="93" eb="95">
      <t>コウシン</t>
    </rPh>
    <rPh sb="96" eb="97">
      <t>オコナ</t>
    </rPh>
    <rPh sb="98" eb="101">
      <t>ジゾクテキ</t>
    </rPh>
    <rPh sb="102" eb="104">
      <t>ウンエイ</t>
    </rPh>
    <phoneticPr fontId="5"/>
  </si>
  <si>
    <t>https://www.town.onga.lg.jp/soshiki/12/1382.html</t>
  </si>
  <si>
    <t>都市計画係
093-293-1317</t>
    <rPh sb="0" eb="4">
      <t>トシケイカク</t>
    </rPh>
    <rPh sb="4" eb="5">
      <t>カカリ</t>
    </rPh>
    <phoneticPr fontId="5"/>
  </si>
  <si>
    <t>小竹町</t>
    <rPh sb="0" eb="3">
      <t>コタケマチ</t>
    </rPh>
    <phoneticPr fontId="1"/>
  </si>
  <si>
    <t>買い物支援ワゴン</t>
    <rPh sb="0" eb="1">
      <t>カ</t>
    </rPh>
    <rPh sb="2" eb="3">
      <t>モノ</t>
    </rPh>
    <rPh sb="3" eb="5">
      <t>シエン</t>
    </rPh>
    <phoneticPr fontId="1"/>
  </si>
  <si>
    <t>高齢者を対象に、各地区からトライアル小竹店へ送迎し、
買い物が終わったらトライアル小竹店から自宅付近まで
ワゴン車で送迎しています。</t>
    <rPh sb="0" eb="3">
      <t>コウレイシャ</t>
    </rPh>
    <rPh sb="4" eb="6">
      <t>タイショウ</t>
    </rPh>
    <rPh sb="8" eb="11">
      <t>カクチク</t>
    </rPh>
    <rPh sb="18" eb="21">
      <t>コタケテン</t>
    </rPh>
    <rPh sb="22" eb="24">
      <t>ソウゲイ</t>
    </rPh>
    <rPh sb="27" eb="28">
      <t>カ</t>
    </rPh>
    <rPh sb="29" eb="30">
      <t>モノ</t>
    </rPh>
    <rPh sb="31" eb="32">
      <t>オ</t>
    </rPh>
    <rPh sb="41" eb="44">
      <t>コタケテン</t>
    </rPh>
    <rPh sb="46" eb="50">
      <t>ジタクフキン</t>
    </rPh>
    <rPh sb="56" eb="57">
      <t>シャ</t>
    </rPh>
    <rPh sb="58" eb="60">
      <t>ソウゲイ</t>
    </rPh>
    <phoneticPr fontId="1"/>
  </si>
  <si>
    <t>小竹町社会福祉協議会
（0949-62-2028）</t>
    <rPh sb="0" eb="3">
      <t>コタケマチ</t>
    </rPh>
    <rPh sb="3" eb="7">
      <t>シャカイフクシ</t>
    </rPh>
    <rPh sb="7" eb="10">
      <t>キョウギカイ</t>
    </rPh>
    <phoneticPr fontId="1"/>
  </si>
  <si>
    <t>買物支援事業</t>
    <rPh sb="0" eb="4">
      <t>カイモノシエン</t>
    </rPh>
    <rPh sb="4" eb="6">
      <t>ジギョウ</t>
    </rPh>
    <phoneticPr fontId="1"/>
  </si>
  <si>
    <t>毎週火曜日に、町内２か所にグリーンコープ生活協同組合ふくおかの移動販売車「みんなのお店元気カー」がやってきます。移動販売はどなたでもご利
用になれます。</t>
    <rPh sb="0" eb="2">
      <t>マイシュウ</t>
    </rPh>
    <rPh sb="2" eb="5">
      <t>カヨウビ</t>
    </rPh>
    <rPh sb="7" eb="9">
      <t>チョウナイ</t>
    </rPh>
    <rPh sb="11" eb="12">
      <t>ショ</t>
    </rPh>
    <rPh sb="20" eb="22">
      <t>セイカツ</t>
    </rPh>
    <rPh sb="22" eb="24">
      <t>キョウドウ</t>
    </rPh>
    <rPh sb="24" eb="26">
      <t>クミアイ</t>
    </rPh>
    <rPh sb="31" eb="33">
      <t>イドウ</t>
    </rPh>
    <rPh sb="42" eb="43">
      <t>ミセ</t>
    </rPh>
    <rPh sb="43" eb="45">
      <t>ゲンキ</t>
    </rPh>
    <rPh sb="56" eb="60">
      <t>イドウハンバイ</t>
    </rPh>
    <phoneticPr fontId="1"/>
  </si>
  <si>
    <t>https://town.kotake.lg.jp/hpkiji/pub/Detail.aspx?c_id=3&amp;id=3192</t>
  </si>
  <si>
    <t>小竹町役場企画調整課
（0949-62-1214）</t>
    <rPh sb="0" eb="2">
      <t>コタケ</t>
    </rPh>
    <rPh sb="2" eb="3">
      <t>マチ</t>
    </rPh>
    <rPh sb="3" eb="5">
      <t>ヤクバ</t>
    </rPh>
    <rPh sb="5" eb="7">
      <t>キカク</t>
    </rPh>
    <rPh sb="7" eb="9">
      <t>チョウセイ</t>
    </rPh>
    <rPh sb="9" eb="10">
      <t>カ</t>
    </rPh>
    <phoneticPr fontId="1"/>
  </si>
  <si>
    <t>桂川町</t>
    <rPh sb="0" eb="3">
      <t>ケイセンマチ</t>
    </rPh>
    <phoneticPr fontId="1"/>
  </si>
  <si>
    <t>65歳以上のひとり暮らし・高齢者のみの世帯及びこれに準ずる重度身体障害者で調理や弁当の買物が困難な方に対し、弁当を提供し安否確認を行う。</t>
    <rPh sb="2" eb="3">
      <t>サイ</t>
    </rPh>
    <rPh sb="3" eb="5">
      <t>イジョウ</t>
    </rPh>
    <rPh sb="9" eb="10">
      <t>ク</t>
    </rPh>
    <rPh sb="13" eb="16">
      <t>コウレイシャ</t>
    </rPh>
    <rPh sb="19" eb="21">
      <t>セタイ</t>
    </rPh>
    <rPh sb="21" eb="22">
      <t>オヨ</t>
    </rPh>
    <rPh sb="26" eb="27">
      <t>ジュン</t>
    </rPh>
    <rPh sb="29" eb="31">
      <t>ジュウド</t>
    </rPh>
    <rPh sb="31" eb="33">
      <t>シンタイ</t>
    </rPh>
    <rPh sb="33" eb="36">
      <t>ショウガイシャ</t>
    </rPh>
    <rPh sb="37" eb="39">
      <t>チョウリ</t>
    </rPh>
    <rPh sb="40" eb="42">
      <t>ベントウ</t>
    </rPh>
    <rPh sb="43" eb="45">
      <t>カイモノ</t>
    </rPh>
    <rPh sb="46" eb="48">
      <t>コンナン</t>
    </rPh>
    <rPh sb="49" eb="50">
      <t>カタ</t>
    </rPh>
    <rPh sb="51" eb="52">
      <t>タイ</t>
    </rPh>
    <rPh sb="54" eb="56">
      <t>ベントウ</t>
    </rPh>
    <rPh sb="57" eb="59">
      <t>テイキョウ</t>
    </rPh>
    <rPh sb="60" eb="64">
      <t>アンピカクニン</t>
    </rPh>
    <rPh sb="65" eb="66">
      <t>オコナ</t>
    </rPh>
    <phoneticPr fontId="1"/>
  </si>
  <si>
    <t>健康福祉課
高齢者・女性係
0948-65-0001</t>
    <rPh sb="0" eb="5">
      <t>ケンコウフクシカ</t>
    </rPh>
    <rPh sb="6" eb="9">
      <t>コウレイシャ</t>
    </rPh>
    <rPh sb="10" eb="13">
      <t>ジョセイカカリ</t>
    </rPh>
    <phoneticPr fontId="1"/>
  </si>
  <si>
    <t>福祉バス、買物・通院バスの運行</t>
    <rPh sb="0" eb="2">
      <t>フクシ</t>
    </rPh>
    <rPh sb="5" eb="7">
      <t>カイモノ</t>
    </rPh>
    <rPh sb="8" eb="10">
      <t>ツウイン</t>
    </rPh>
    <rPh sb="13" eb="15">
      <t>ウンコウ</t>
    </rPh>
    <phoneticPr fontId="1"/>
  </si>
  <si>
    <t>マイクロバスを使用し、町内を巡回している。燃料費や人件費、修繕費等は総務課予算。</t>
    <rPh sb="7" eb="9">
      <t>シヨウ</t>
    </rPh>
    <rPh sb="11" eb="13">
      <t>チョウナイ</t>
    </rPh>
    <rPh sb="14" eb="16">
      <t>ジュンカイ</t>
    </rPh>
    <rPh sb="21" eb="24">
      <t>ネンリョウヒ</t>
    </rPh>
    <rPh sb="25" eb="28">
      <t>ジンケンヒ</t>
    </rPh>
    <rPh sb="29" eb="32">
      <t>シュウゼンヒ</t>
    </rPh>
    <rPh sb="32" eb="33">
      <t>ナド</t>
    </rPh>
    <rPh sb="34" eb="37">
      <t>ソウムカ</t>
    </rPh>
    <rPh sb="37" eb="39">
      <t>ヨサン</t>
    </rPh>
    <phoneticPr fontId="1"/>
  </si>
  <si>
    <t>高齢者等運転免許証自主返納事業</t>
    <rPh sb="0" eb="3">
      <t>コウレイシャ</t>
    </rPh>
    <rPh sb="3" eb="4">
      <t>ナド</t>
    </rPh>
    <rPh sb="4" eb="6">
      <t>ウンテン</t>
    </rPh>
    <rPh sb="6" eb="9">
      <t>メンキョショウ</t>
    </rPh>
    <rPh sb="9" eb="11">
      <t>ジシュ</t>
    </rPh>
    <rPh sb="11" eb="13">
      <t>ヘンノウ</t>
    </rPh>
    <rPh sb="13" eb="15">
      <t>ジギョウ</t>
    </rPh>
    <phoneticPr fontId="1"/>
  </si>
  <si>
    <t>運転免許証を自主返納した住民に対して、タクシーチケット11,000円分（500円×22枚）を１回限り給付する。</t>
    <rPh sb="0" eb="2">
      <t>ウンテン</t>
    </rPh>
    <rPh sb="2" eb="5">
      <t>メンキョショウ</t>
    </rPh>
    <rPh sb="6" eb="8">
      <t>ジシュ</t>
    </rPh>
    <rPh sb="8" eb="10">
      <t>ヘンノウ</t>
    </rPh>
    <rPh sb="12" eb="14">
      <t>ジュウミン</t>
    </rPh>
    <rPh sb="15" eb="16">
      <t>タイ</t>
    </rPh>
    <rPh sb="33" eb="34">
      <t>エン</t>
    </rPh>
    <rPh sb="34" eb="35">
      <t>ブン</t>
    </rPh>
    <rPh sb="39" eb="40">
      <t>エン</t>
    </rPh>
    <rPh sb="43" eb="44">
      <t>マイ</t>
    </rPh>
    <rPh sb="50" eb="52">
      <t>キュウフ</t>
    </rPh>
    <phoneticPr fontId="1"/>
  </si>
  <si>
    <t>東峰村</t>
    <rPh sb="0" eb="3">
      <t>トウホウムラ</t>
    </rPh>
    <phoneticPr fontId="1"/>
  </si>
  <si>
    <t>買い物支援対策事業</t>
    <rPh sb="0" eb="1">
      <t>カ</t>
    </rPh>
    <rPh sb="2" eb="3">
      <t>モノ</t>
    </rPh>
    <rPh sb="3" eb="5">
      <t>シエン</t>
    </rPh>
    <rPh sb="5" eb="7">
      <t>タイサク</t>
    </rPh>
    <rPh sb="7" eb="9">
      <t>ジギョウ</t>
    </rPh>
    <phoneticPr fontId="1"/>
  </si>
  <si>
    <t>買物弱者対策として、村内行政区（大字単位：４区域）について、週４回運行（運行は１日大字ごと）する移動販売業務を委託。</t>
  </si>
  <si>
    <t>住民福祉課　0946-74-2311</t>
    <rPh sb="0" eb="5">
      <t>ジュウミンフクシカ</t>
    </rPh>
    <phoneticPr fontId="1"/>
  </si>
  <si>
    <t>大刀洗町</t>
    <rPh sb="0" eb="4">
      <t>タチアライマチ</t>
    </rPh>
    <phoneticPr fontId="1"/>
  </si>
  <si>
    <t>移動スーパー参入促進費補助金</t>
  </si>
  <si>
    <t>民間事業者等が取り組む移動販売事業の新規立上げ等のための初期投資についての支援。
補助率：1/3（上限：150万円）</t>
    <rPh sb="23" eb="24">
      <t>トウ</t>
    </rPh>
    <phoneticPr fontId="3"/>
  </si>
  <si>
    <t>大刀洗町地域振興課
0942-77-0173</t>
    <rPh sb="0" eb="4">
      <t>タチアライマチ</t>
    </rPh>
    <rPh sb="4" eb="6">
      <t>チイキ</t>
    </rPh>
    <rPh sb="6" eb="9">
      <t>シンコウカ</t>
    </rPh>
    <phoneticPr fontId="1"/>
  </si>
  <si>
    <t>のりあい定額タクシー（ひばり号）委託料</t>
    <rPh sb="4" eb="6">
      <t>テイガク</t>
    </rPh>
    <rPh sb="14" eb="15">
      <t>ゴウ</t>
    </rPh>
    <rPh sb="16" eb="18">
      <t>イタク</t>
    </rPh>
    <rPh sb="18" eb="19">
      <t>リョウ</t>
    </rPh>
    <phoneticPr fontId="3"/>
  </si>
  <si>
    <t>事業者所有のタクシー車両による、定額のりあいタクシーを運行（デマンド型の区域運行）。</t>
    <rPh sb="0" eb="3">
      <t>ジギョウシャ</t>
    </rPh>
    <rPh sb="3" eb="5">
      <t>ショユウ</t>
    </rPh>
    <rPh sb="10" eb="12">
      <t>シャリョウ</t>
    </rPh>
    <rPh sb="16" eb="18">
      <t>テイガク</t>
    </rPh>
    <rPh sb="27" eb="29">
      <t>ウンコウ</t>
    </rPh>
    <rPh sb="34" eb="35">
      <t>ガタ</t>
    </rPh>
    <rPh sb="36" eb="40">
      <t>クイキウンコウ</t>
    </rPh>
    <phoneticPr fontId="3"/>
  </si>
  <si>
    <t>https://www.town.tachiarai.fukuoka.jp/page/page_03079.html</t>
  </si>
  <si>
    <t>大刀洗町企画財政課
0942-77-0355</t>
    <rPh sb="0" eb="4">
      <t>タチアライマチ</t>
    </rPh>
    <rPh sb="4" eb="9">
      <t>キカクザイセイカ</t>
    </rPh>
    <phoneticPr fontId="1"/>
  </si>
  <si>
    <t>広川町</t>
    <rPh sb="0" eb="2">
      <t>ヒロカワ</t>
    </rPh>
    <rPh sb="2" eb="3">
      <t>マチ</t>
    </rPh>
    <phoneticPr fontId="7"/>
  </si>
  <si>
    <t xml:space="preserve">高齢者の買い物支援事業
</t>
    <rPh sb="0" eb="3">
      <t>コウレイシャ</t>
    </rPh>
    <rPh sb="4" eb="5">
      <t>カ</t>
    </rPh>
    <rPh sb="6" eb="7">
      <t>モノ</t>
    </rPh>
    <rPh sb="7" eb="9">
      <t>シエン</t>
    </rPh>
    <rPh sb="9" eb="11">
      <t>ジギョウ</t>
    </rPh>
    <phoneticPr fontId="7"/>
  </si>
  <si>
    <t>非予算事業</t>
    <rPh sb="0" eb="1">
      <t>ヒ</t>
    </rPh>
    <rPh sb="1" eb="5">
      <t>ヨサンジギョウ</t>
    </rPh>
    <phoneticPr fontId="2"/>
  </si>
  <si>
    <t xml:space="preserve">買い物支援策として、町と「Ｆコープ生協」が移動店舗販売に関する協定を締結し、行政区が移動店舗販売に取組むことを支援している。（現在２９か所で実施）
また、個人宅を対象とする移動店舗販売を実施する「とくし丸」に対して、地域公民館等での販売協力を働きかけている。（現在２か所で実施）
</t>
  </si>
  <si>
    <t>行政区</t>
  </si>
  <si>
    <t>地域の助け合い活動への車両の貸出</t>
  </si>
  <si>
    <t>地域の助け合い活動車両の貸出</t>
    <rPh sb="0" eb="2">
      <t>チイキ</t>
    </rPh>
    <rPh sb="3" eb="4">
      <t>タス</t>
    </rPh>
    <rPh sb="5" eb="6">
      <t>ア</t>
    </rPh>
    <rPh sb="7" eb="9">
      <t>カツドウ</t>
    </rPh>
    <rPh sb="9" eb="11">
      <t>シャリョウ</t>
    </rPh>
    <rPh sb="12" eb="14">
      <t>カシダシ</t>
    </rPh>
    <phoneticPr fontId="2"/>
  </si>
  <si>
    <t xml:space="preserve">地域サロン活動等で実施されている、町内の店舗へ高齢者等を送迎するボランティア活動を支援するため、町等が所有する車両を無償で貸し出す事業を実施している。
</t>
  </si>
  <si>
    <t>行政区及びボランティア団体</t>
    <rPh sb="3" eb="4">
      <t>オヨ</t>
    </rPh>
    <rPh sb="11" eb="13">
      <t>ダンタイ</t>
    </rPh>
    <phoneticPr fontId="2"/>
  </si>
  <si>
    <t>赤村</t>
    <rPh sb="0" eb="2">
      <t>アカムラ</t>
    </rPh>
    <phoneticPr fontId="1"/>
  </si>
  <si>
    <t>高齢者運転免許証自主返納支援事業</t>
    <phoneticPr fontId="1"/>
  </si>
  <si>
    <t>買物弱者の支援と位置付けた事業ではないが、７５歳以上の高齢者で運転免許証を自主的に返納した者に対し、平成筑豊鉄道(株)で使用できる回数券（上限9,900円分）を支給し、移動支援を行う。
制度利用は、１人につき１回まで。</t>
    <phoneticPr fontId="1"/>
  </si>
  <si>
    <t>赤村ＨＰ（http://www.akamura.net）</t>
    <phoneticPr fontId="1"/>
  </si>
  <si>
    <t>総務課企画調整係
0947-62-3000（内線711）</t>
    <phoneticPr fontId="1"/>
  </si>
  <si>
    <t>赤村</t>
    <rPh sb="0" eb="2">
      <t>アカムラ</t>
    </rPh>
    <phoneticPr fontId="3"/>
  </si>
  <si>
    <t>タクシー運賃の一部を補助</t>
    <rPh sb="4" eb="6">
      <t>ウンチン</t>
    </rPh>
    <rPh sb="7" eb="9">
      <t>イチブ</t>
    </rPh>
    <rPh sb="10" eb="12">
      <t>ホジョ</t>
    </rPh>
    <phoneticPr fontId="1"/>
  </si>
  <si>
    <t>買物弱者の支援と位置付けた事業ではないが、７５歳以上の高齢者に対し、タクシーの利用に係る運賃等の一部を補助することにより、移動支援を行う。</t>
  </si>
  <si>
    <t>住民課福祉環境係
0947-62-3000（内線212）</t>
    <rPh sb="0" eb="3">
      <t>ジュウミンカ</t>
    </rPh>
    <rPh sb="3" eb="5">
      <t>フクシ</t>
    </rPh>
    <rPh sb="5" eb="7">
      <t>カンキョウ</t>
    </rPh>
    <rPh sb="7" eb="8">
      <t>カカリ</t>
    </rPh>
    <rPh sb="22" eb="24">
      <t>ナイセン</t>
    </rPh>
    <phoneticPr fontId="3"/>
  </si>
  <si>
    <t>買物弱者の支援と位置付けた事業ではないが、公共交通の利用に不便を感じている６０歳以上の村民に対する移動支援策として、村の委託事業として実施。</t>
  </si>
  <si>
    <t>住民課
0947-62-3000（内線212）</t>
    <rPh sb="0" eb="3">
      <t>ジュウミンカ</t>
    </rPh>
    <rPh sb="17" eb="19">
      <t>ナイセン</t>
    </rPh>
    <phoneticPr fontId="3"/>
  </si>
  <si>
    <t>福智町</t>
    <rPh sb="0" eb="3">
      <t>フクチマチ</t>
    </rPh>
    <phoneticPr fontId="1"/>
  </si>
  <si>
    <t>福智町地域公共交通会議</t>
    <rPh sb="0" eb="3">
      <t>フクチマチ</t>
    </rPh>
    <rPh sb="3" eb="7">
      <t>チイキコウキョウ</t>
    </rPh>
    <rPh sb="7" eb="9">
      <t>コウツウ</t>
    </rPh>
    <rPh sb="9" eb="11">
      <t>カイギ</t>
    </rPh>
    <phoneticPr fontId="1"/>
  </si>
  <si>
    <t>町から福智町地域公共交通会議に負担金として支出している</t>
  </si>
  <si>
    <t>西鉄バス路線の撤退（令和５年９月末）や公共施設の統廃合、各種店舗の廃業など、交通・生活インフラの縮小に対応した移動手段と住民サービスの確保と免許返納者や買い物弱者の通院や買い物など移動ニーズへの支援策として実施。福智町社会福祉協議会が運行していた福祉バス（定時定路線型）をＡＩオンデマンドバス（予約型乗合バス）にシフトし、利便性と効率化・持続化の向上を図っていく。</t>
  </si>
  <si>
    <t>福智町地域公共交通会議
（運行事業者：福智町社会福祉協議会）</t>
  </si>
  <si>
    <t>http://www.town.fukuchi.lg.jp/soshiki/machi/tiikisinkou/koukyoukoutuu/3463.html</t>
  </si>
  <si>
    <t>まちづくり総合政策課
地域振興係
・0947-22-7766</t>
  </si>
  <si>
    <t>みやこ町</t>
    <rPh sb="3" eb="4">
      <t>マチ</t>
    </rPh>
    <phoneticPr fontId="1"/>
  </si>
  <si>
    <t>あいのりタクシー運営事業</t>
    <rPh sb="8" eb="10">
      <t>ウンエイ</t>
    </rPh>
    <rPh sb="10" eb="12">
      <t>ジギョウ</t>
    </rPh>
    <phoneticPr fontId="3"/>
  </si>
  <si>
    <t>移動が困難な買物弱者の方へ移動手段を支援するデマンドタクシー事業者への補助を実施。</t>
  </si>
  <si>
    <t>行政経営課行政経営係
0930-32-2511</t>
    <rPh sb="0" eb="5">
      <t>ギョウセイケイエイカ</t>
    </rPh>
    <rPh sb="5" eb="9">
      <t>ギョウセイケイエイ</t>
    </rPh>
    <rPh sb="9" eb="10">
      <t>カカリ</t>
    </rPh>
    <phoneticPr fontId="3"/>
  </si>
  <si>
    <t>高齢者等買い物困難支援事業</t>
    <rPh sb="0" eb="3">
      <t>コウレイシャ</t>
    </rPh>
    <rPh sb="3" eb="4">
      <t>ナド</t>
    </rPh>
    <rPh sb="4" eb="5">
      <t>カ</t>
    </rPh>
    <rPh sb="6" eb="7">
      <t>モノ</t>
    </rPh>
    <rPh sb="7" eb="9">
      <t>コンナン</t>
    </rPh>
    <rPh sb="9" eb="11">
      <t>シエン</t>
    </rPh>
    <rPh sb="11" eb="13">
      <t>ジギョウ</t>
    </rPh>
    <phoneticPr fontId="3"/>
  </si>
  <si>
    <t>高齢者の買い物支援を目的に、グリーンコープへの移動販売の業務委託を計５か所で実施。
高齢者の買い物支援を目的に、直売所（しゃくなげの里）を拠点とし食品などの販売を実施。</t>
  </si>
  <si>
    <t>保健福祉課高齢者支援係
0930-32-3377</t>
    <rPh sb="0" eb="2">
      <t>ホケン</t>
    </rPh>
    <rPh sb="2" eb="4">
      <t>フクシ</t>
    </rPh>
    <rPh sb="4" eb="5">
      <t>カ</t>
    </rPh>
    <rPh sb="5" eb="8">
      <t>コウレイシャ</t>
    </rPh>
    <rPh sb="8" eb="10">
      <t>シエン</t>
    </rPh>
    <rPh sb="10" eb="11">
      <t>カカリ</t>
    </rPh>
    <phoneticPr fontId="3"/>
  </si>
  <si>
    <t>吉富町</t>
    <rPh sb="0" eb="3">
      <t>ヨシトミマチ</t>
    </rPh>
    <phoneticPr fontId="1"/>
  </si>
  <si>
    <t>吉富町高齢者等買い物困難者支援事業</t>
    <rPh sb="0" eb="3">
      <t>ヨシトミマチ</t>
    </rPh>
    <phoneticPr fontId="1"/>
  </si>
  <si>
    <t>高齢化や地元商店が減少したことで買い物にお困りの方を支援するため、幸子団地区、直江区、喜連島上区、喜連島下区、高浜区の3地区を対象に、毎週木曜日、吉富漁村センターにおいてグリーンコープによる移動販売の実施</t>
    <rPh sb="33" eb="35">
      <t>サチコ</t>
    </rPh>
    <rPh sb="35" eb="37">
      <t>ダンチ</t>
    </rPh>
    <rPh sb="37" eb="38">
      <t>ク</t>
    </rPh>
    <rPh sb="39" eb="41">
      <t>ナオエ</t>
    </rPh>
    <rPh sb="41" eb="42">
      <t>ク</t>
    </rPh>
    <rPh sb="100" eb="102">
      <t>ジッシ</t>
    </rPh>
    <phoneticPr fontId="1"/>
  </si>
  <si>
    <t>https://www.town.yoshitomi.lg.jp/gyosei/chosei/v995/y209/fukushi/u165/m114/</t>
    <phoneticPr fontId="1"/>
  </si>
  <si>
    <t>福祉保険課
0979-24-1123</t>
    <rPh sb="0" eb="2">
      <t>フクシ</t>
    </rPh>
    <rPh sb="2" eb="4">
      <t>ホケン</t>
    </rPh>
    <rPh sb="4" eb="5">
      <t>カ</t>
    </rPh>
    <phoneticPr fontId="1"/>
  </si>
  <si>
    <t>上毛町</t>
  </si>
  <si>
    <t>買い物困難者支援事業</t>
  </si>
  <si>
    <t>高齢化に起因する買い物困難者支援事業として、移動販売を行うことにより、
住民に買い物の場を提供するとともに、地域の交流拠点を形成し活性化を図る。</t>
    <phoneticPr fontId="1"/>
  </si>
  <si>
    <t>グリーンコープ生活協同組合ふくおか</t>
  </si>
  <si>
    <t>https://www.town.koge.lg.jp/soshiki/chocho/9/2/2/koureisyahukusi/430.html</t>
  </si>
  <si>
    <t>長寿福祉課
0979-72-3188</t>
  </si>
  <si>
    <t>食品等宅配サービス事業</t>
  </si>
  <si>
    <t>買い物困難者支援事業の一環として、
道の駅しんよしとみの食品や日用品などの宅配サービスを行う。</t>
    <phoneticPr fontId="1"/>
  </si>
  <si>
    <t>しんよしとみ街づくり有限会社</t>
  </si>
  <si>
    <t>https://www.town.koge.lg.jp/soshiki/chocho/9/2/2/koureisyahukusi/3552.html</t>
  </si>
  <si>
    <t>長寿福祉課
0979-72-3188</t>
    <phoneticPr fontId="1"/>
  </si>
  <si>
    <t>築上町</t>
    <rPh sb="0" eb="2">
      <t>チクジョウ</t>
    </rPh>
    <rPh sb="2" eb="3">
      <t>マチ</t>
    </rPh>
    <phoneticPr fontId="1"/>
  </si>
  <si>
    <t>地域支援事業
（配食サービス）</t>
  </si>
  <si>
    <t>希望する高齢者のみの世帯への配食サービス。</t>
  </si>
  <si>
    <t>保険福祉課
0930-56-0300
(内線161)</t>
    <rPh sb="0" eb="2">
      <t>ホケン</t>
    </rPh>
    <rPh sb="2" eb="5">
      <t>フクシカ</t>
    </rPh>
    <rPh sb="20" eb="22">
      <t>ナイセン</t>
    </rPh>
    <phoneticPr fontId="1"/>
  </si>
  <si>
    <t>地域支援事業
（オレンジカフェきづき）</t>
  </si>
  <si>
    <t>希望する高齢者への買い物ツアー。</t>
  </si>
  <si>
    <t>築上町高齢者運転免許自主返納支援事業</t>
  </si>
  <si>
    <t>高齢者による交通事故の減少を図るため、免許返納者に対し5,000円の補助金を交付。また、補助金交付対象者は、コミュニティバスの無料乗車券を利用するか選択できるもの。</t>
    <rPh sb="32" eb="33">
      <t>エン</t>
    </rPh>
    <phoneticPr fontId="1"/>
  </si>
  <si>
    <t>https://www.town.chikujo.fukuoka.jp/s008/030/020/010/010/20170501112253.html</t>
  </si>
  <si>
    <t>総務課　地域安全係
0930-56-0300（314）</t>
  </si>
  <si>
    <t>学校通学自動車運営事業</t>
    <rPh sb="0" eb="2">
      <t>ガッコウ</t>
    </rPh>
    <rPh sb="2" eb="4">
      <t>ツウガク</t>
    </rPh>
    <rPh sb="4" eb="7">
      <t>ジドウシャ</t>
    </rPh>
    <rPh sb="7" eb="9">
      <t>ウンエイ</t>
    </rPh>
    <rPh sb="9" eb="11">
      <t>ジギョウ</t>
    </rPh>
    <phoneticPr fontId="1"/>
  </si>
  <si>
    <t>買物弱者対象の事業ではなく、公共交通の利便性向上の一環として、町教育委員会で運営を行っているスクールバスに、運行の際に、地域の一般住民の混乗を実施。</t>
  </si>
  <si>
    <t>佐賀県</t>
    <rPh sb="0" eb="3">
      <t>サガケン</t>
    </rPh>
    <phoneticPr fontId="1"/>
  </si>
  <si>
    <t>買い物弱者対策事業</t>
    <phoneticPr fontId="1"/>
  </si>
  <si>
    <t>タクシー、バス等による送迎,_x000D_
住民への交通費交付,_x000D_
買物支援（代行、送迎、宅配等）、配食サービス,_x000D_
公設民営店舗の整備、運営,_x000D_
新規出店事業、空き家利用,_x000D_
移動販売事業,_x000D_
,</t>
    <phoneticPr fontId="1"/>
  </si>
  <si>
    <t>"日常の買い物に不便を感じる高齢者等のいわゆる「買い物弱者」に対し、円滑な商品購入機会を提供することで、地域商業の活性化を図ることを目的として実施する事業
＜補助率＞
補助事業者が補助した経費又は補助事業者が実施した経費の１／２以内とする。
＜補助限度額＞
１事業につき１，０００千円を限度とする。
※５００千円／年を上限に補助
＜補助期間＞
最長３か年とする。</t>
    <phoneticPr fontId="1"/>
  </si>
  <si>
    <t>自治体,_x000D_
事業者,_x000D_
社会福祉協議会,_x000D_
商工会・商工会議所,_x000D_
NPO法人,_x000D_
シルバー人材センター,_x000D_
タクシー、バス事業者等,_x000D_
,</t>
    <phoneticPr fontId="1"/>
  </si>
  <si>
    <t>産業労働部産業政策課
0952-25-7182</t>
    <rPh sb="0" eb="2">
      <t>サンギョウ</t>
    </rPh>
    <rPh sb="2" eb="4">
      <t>ロウドウ</t>
    </rPh>
    <rPh sb="4" eb="5">
      <t>ブ</t>
    </rPh>
    <rPh sb="5" eb="10">
      <t>サンギョウセイサクカ</t>
    </rPh>
    <phoneticPr fontId="3"/>
  </si>
  <si>
    <t>伊万里市</t>
    <rPh sb="0" eb="4">
      <t>イマリシ</t>
    </rPh>
    <phoneticPr fontId="1"/>
  </si>
  <si>
    <t>伊万里市移動販売事業者支援事業費補助金</t>
    <rPh sb="0" eb="4">
      <t>イマリシ</t>
    </rPh>
    <rPh sb="4" eb="19">
      <t>イドウハンバイジギョウシャシエンジギョウヒホジョキン</t>
    </rPh>
    <phoneticPr fontId="1"/>
  </si>
  <si>
    <t>身近な商店の減少、高齢化等により、日用生活物資の買い物が困難な市内地域における買い物手段の確保のため、移動販売事業者に対し、移動販売車の燃料費等の維持経費の一部を予算の範囲内で補助金として交付する</t>
    <rPh sb="0" eb="2">
      <t>ミヂカ</t>
    </rPh>
    <rPh sb="3" eb="5">
      <t>ショウテン</t>
    </rPh>
    <rPh sb="6" eb="8">
      <t>ゲンショウ</t>
    </rPh>
    <rPh sb="9" eb="12">
      <t>コウレイカ</t>
    </rPh>
    <rPh sb="12" eb="13">
      <t>トウ</t>
    </rPh>
    <rPh sb="17" eb="23">
      <t>ニチヨウセイカツブッシ</t>
    </rPh>
    <rPh sb="24" eb="25">
      <t>カ</t>
    </rPh>
    <rPh sb="26" eb="27">
      <t>モノ</t>
    </rPh>
    <rPh sb="28" eb="30">
      <t>コンナン</t>
    </rPh>
    <rPh sb="31" eb="35">
      <t>シナイチイキ</t>
    </rPh>
    <rPh sb="39" eb="40">
      <t>カ</t>
    </rPh>
    <rPh sb="41" eb="44">
      <t>モノシュダン</t>
    </rPh>
    <rPh sb="45" eb="47">
      <t>カクホ</t>
    </rPh>
    <rPh sb="51" eb="58">
      <t>イドウハンバイジギョウシャ</t>
    </rPh>
    <rPh sb="59" eb="60">
      <t>タイ</t>
    </rPh>
    <rPh sb="62" eb="64">
      <t>イドウ</t>
    </rPh>
    <rPh sb="64" eb="66">
      <t>ハンバイ</t>
    </rPh>
    <rPh sb="66" eb="67">
      <t>シャ</t>
    </rPh>
    <rPh sb="68" eb="71">
      <t>ネンリョウヒ</t>
    </rPh>
    <rPh sb="71" eb="72">
      <t>ナド</t>
    </rPh>
    <rPh sb="73" eb="75">
      <t>イジ</t>
    </rPh>
    <rPh sb="75" eb="77">
      <t>ケイヒ</t>
    </rPh>
    <rPh sb="78" eb="80">
      <t>イチブ</t>
    </rPh>
    <rPh sb="81" eb="83">
      <t>ヨサン</t>
    </rPh>
    <rPh sb="84" eb="87">
      <t>ハンイナイ</t>
    </rPh>
    <rPh sb="88" eb="91">
      <t>ホジョキン</t>
    </rPh>
    <rPh sb="94" eb="96">
      <t>コウフ</t>
    </rPh>
    <phoneticPr fontId="1"/>
  </si>
  <si>
    <t>市民交流部まちづくり課、0955-23-2114</t>
    <rPh sb="0" eb="5">
      <t>シミンコウリュウブ</t>
    </rPh>
    <rPh sb="10" eb="11">
      <t>カ</t>
    </rPh>
    <phoneticPr fontId="1"/>
  </si>
  <si>
    <t>佐賀県</t>
    <rPh sb="0" eb="2">
      <t>サガ</t>
    </rPh>
    <rPh sb="2" eb="3">
      <t>ケン</t>
    </rPh>
    <phoneticPr fontId="1"/>
  </si>
  <si>
    <t>嬉野市</t>
    <rPh sb="0" eb="3">
      <t>ウレシノシ</t>
    </rPh>
    <phoneticPr fontId="1"/>
  </si>
  <si>
    <t>移動販売車で、毎週月～金まで各地区を回り自社製造の農産物や豆腐等を販売する。</t>
    <rPh sb="0" eb="5">
      <t>イドウハンバイシャ</t>
    </rPh>
    <rPh sb="7" eb="9">
      <t>マイシュウ</t>
    </rPh>
    <rPh sb="9" eb="10">
      <t>ゲツ</t>
    </rPh>
    <rPh sb="11" eb="12">
      <t>キン</t>
    </rPh>
    <rPh sb="14" eb="15">
      <t>カク</t>
    </rPh>
    <rPh sb="15" eb="17">
      <t>チク</t>
    </rPh>
    <rPh sb="18" eb="19">
      <t>マワ</t>
    </rPh>
    <rPh sb="20" eb="22">
      <t>ジシャ</t>
    </rPh>
    <rPh sb="22" eb="24">
      <t>セイゾウ</t>
    </rPh>
    <rPh sb="25" eb="28">
      <t>ノウサンブツ</t>
    </rPh>
    <rPh sb="29" eb="31">
      <t>トウフ</t>
    </rPh>
    <rPh sb="31" eb="32">
      <t>トウ</t>
    </rPh>
    <rPh sb="33" eb="35">
      <t>ハンバイ</t>
    </rPh>
    <phoneticPr fontId="1"/>
  </si>
  <si>
    <t>社会福祉法人このめ会</t>
    <rPh sb="0" eb="6">
      <t>シャカイフクシホウジン</t>
    </rPh>
    <rPh sb="9" eb="10">
      <t>カイ</t>
    </rPh>
    <phoneticPr fontId="1"/>
  </si>
  <si>
    <t>福祉バス運営事業</t>
    <rPh sb="0" eb="2">
      <t>フクシ</t>
    </rPh>
    <rPh sb="4" eb="6">
      <t>ウンエイ</t>
    </rPh>
    <rPh sb="6" eb="8">
      <t>ジギョウ</t>
    </rPh>
    <phoneticPr fontId="1"/>
  </si>
  <si>
    <t>公共交通機関の運行路線が少ない地区の交通弱者の交通手段の確保並びに在宅の高齢者、障がい者等の社会参加及び生活支援を図ることを目的とし、嬉野町大字吉田地区で行っている。</t>
    <rPh sb="0" eb="6">
      <t>コウキョウコウツウキカン</t>
    </rPh>
    <rPh sb="7" eb="9">
      <t>ウンコウ</t>
    </rPh>
    <rPh sb="9" eb="11">
      <t>ロセン</t>
    </rPh>
    <rPh sb="12" eb="13">
      <t>スク</t>
    </rPh>
    <rPh sb="15" eb="17">
      <t>チク</t>
    </rPh>
    <rPh sb="18" eb="22">
      <t>コウツウジャクシャ</t>
    </rPh>
    <rPh sb="23" eb="27">
      <t>コウツウシュダン</t>
    </rPh>
    <rPh sb="28" eb="30">
      <t>カクホ</t>
    </rPh>
    <rPh sb="30" eb="31">
      <t>ナラ</t>
    </rPh>
    <rPh sb="33" eb="35">
      <t>ザイタク</t>
    </rPh>
    <rPh sb="36" eb="39">
      <t>コウレイシャ</t>
    </rPh>
    <rPh sb="40" eb="41">
      <t>ショウ</t>
    </rPh>
    <rPh sb="43" eb="44">
      <t>シャ</t>
    </rPh>
    <rPh sb="44" eb="45">
      <t>トウ</t>
    </rPh>
    <rPh sb="46" eb="50">
      <t>シャカイサンカ</t>
    </rPh>
    <rPh sb="50" eb="51">
      <t>オヨ</t>
    </rPh>
    <rPh sb="52" eb="56">
      <t>セイカツシエン</t>
    </rPh>
    <rPh sb="57" eb="58">
      <t>ハカ</t>
    </rPh>
    <rPh sb="62" eb="64">
      <t>モクテキ</t>
    </rPh>
    <rPh sb="67" eb="70">
      <t>ウレシノチョウ</t>
    </rPh>
    <rPh sb="70" eb="72">
      <t>オオアザ</t>
    </rPh>
    <rPh sb="72" eb="74">
      <t>ヨシダ</t>
    </rPh>
    <rPh sb="74" eb="76">
      <t>チク</t>
    </rPh>
    <rPh sb="77" eb="78">
      <t>オコナ</t>
    </rPh>
    <phoneticPr fontId="1"/>
  </si>
  <si>
    <t>吉田地区地域コミュニティ運営協議会</t>
    <rPh sb="0" eb="2">
      <t>ヨシダ</t>
    </rPh>
    <rPh sb="2" eb="4">
      <t>チク</t>
    </rPh>
    <rPh sb="4" eb="6">
      <t>チイキ</t>
    </rPh>
    <rPh sb="12" eb="17">
      <t>ウンエイキョウギカイ</t>
    </rPh>
    <phoneticPr fontId="1"/>
  </si>
  <si>
    <t>福祉課　地域高齢者福祉・介護G
0954-42-3306</t>
    <rPh sb="0" eb="2">
      <t>フクシ</t>
    </rPh>
    <rPh sb="2" eb="3">
      <t>カ</t>
    </rPh>
    <rPh sb="4" eb="9">
      <t>チイキコウレイシャ</t>
    </rPh>
    <rPh sb="9" eb="11">
      <t>フクシ</t>
    </rPh>
    <rPh sb="12" eb="14">
      <t>カイゴ</t>
    </rPh>
    <phoneticPr fontId="1"/>
  </si>
  <si>
    <t>ごましお健康くらぶ事業</t>
    <rPh sb="4" eb="6">
      <t>ケンコウ</t>
    </rPh>
    <rPh sb="9" eb="11">
      <t>ジギョウ</t>
    </rPh>
    <phoneticPr fontId="1"/>
  </si>
  <si>
    <t>買い物が困難と思われる高齢者を対象に、ショッピングセンターに隣接する市施設での介護予防体操と買い物を終えた後、送迎を行う事業。運営を市民ボランティアにより行い法人等へ実費補助する。</t>
    <rPh sb="0" eb="1">
      <t>カ</t>
    </rPh>
    <rPh sb="2" eb="3">
      <t>モノ</t>
    </rPh>
    <rPh sb="4" eb="6">
      <t>コンナン</t>
    </rPh>
    <rPh sb="7" eb="8">
      <t>オモ</t>
    </rPh>
    <rPh sb="11" eb="14">
      <t>コウレイシャ</t>
    </rPh>
    <rPh sb="15" eb="17">
      <t>タイショウ</t>
    </rPh>
    <rPh sb="30" eb="32">
      <t>リンセツ</t>
    </rPh>
    <rPh sb="34" eb="35">
      <t>シ</t>
    </rPh>
    <rPh sb="35" eb="37">
      <t>シセツ</t>
    </rPh>
    <rPh sb="39" eb="43">
      <t>カイゴヨボウ</t>
    </rPh>
    <rPh sb="43" eb="45">
      <t>タイソウ</t>
    </rPh>
    <rPh sb="46" eb="47">
      <t>カ</t>
    </rPh>
    <rPh sb="48" eb="49">
      <t>モノ</t>
    </rPh>
    <rPh sb="50" eb="51">
      <t>オ</t>
    </rPh>
    <rPh sb="53" eb="54">
      <t>アト</t>
    </rPh>
    <rPh sb="55" eb="57">
      <t>ソウゲイ</t>
    </rPh>
    <rPh sb="58" eb="59">
      <t>オコナ</t>
    </rPh>
    <rPh sb="60" eb="62">
      <t>ジギョウ</t>
    </rPh>
    <rPh sb="63" eb="65">
      <t>ウンエイ</t>
    </rPh>
    <rPh sb="66" eb="68">
      <t>シミン</t>
    </rPh>
    <rPh sb="77" eb="78">
      <t>オコナ</t>
    </rPh>
    <rPh sb="79" eb="81">
      <t>ホウジン</t>
    </rPh>
    <rPh sb="81" eb="82">
      <t>トウ</t>
    </rPh>
    <rPh sb="83" eb="85">
      <t>ジッピ</t>
    </rPh>
    <rPh sb="85" eb="87">
      <t>ホジョ</t>
    </rPh>
    <phoneticPr fontId="1"/>
  </si>
  <si>
    <t>社会福祉法人　済昭園
ごましお結びの会
社会福祉法人　たちばな会
花佳運転ボランティア</t>
    <rPh sb="0" eb="6">
      <t>シャカイフクシホウジン</t>
    </rPh>
    <rPh sb="7" eb="8">
      <t>セイ</t>
    </rPh>
    <rPh sb="8" eb="9">
      <t>ショウ</t>
    </rPh>
    <rPh sb="9" eb="10">
      <t>エン</t>
    </rPh>
    <rPh sb="15" eb="16">
      <t>ムス</t>
    </rPh>
    <rPh sb="18" eb="19">
      <t>カイ</t>
    </rPh>
    <rPh sb="20" eb="26">
      <t>シャカイフクシホウジン</t>
    </rPh>
    <rPh sb="31" eb="32">
      <t>カイ</t>
    </rPh>
    <rPh sb="33" eb="34">
      <t>ハナ</t>
    </rPh>
    <rPh sb="34" eb="35">
      <t>カ</t>
    </rPh>
    <rPh sb="35" eb="37">
      <t>ウンテン</t>
    </rPh>
    <phoneticPr fontId="1"/>
  </si>
  <si>
    <t>嬉野市乗合タクシー事業</t>
    <rPh sb="0" eb="3">
      <t>ウレシノシ</t>
    </rPh>
    <rPh sb="3" eb="5">
      <t>ノリアイ</t>
    </rPh>
    <rPh sb="9" eb="11">
      <t>ジギョウ</t>
    </rPh>
    <phoneticPr fontId="1"/>
  </si>
  <si>
    <t>交通空白地域を路線定期運行で5～10人乗りタクシーを走らせ、山間部の小規模な集落、医療機関、学校、公民館等を経由し市街地を結ぶことで地域住民（特に高齢者や児童等の交通弱者）の足の確保を支援する。</t>
    <rPh sb="0" eb="6">
      <t>コウツウクウハクチイキ</t>
    </rPh>
    <rPh sb="7" eb="11">
      <t>ロセンテイキ</t>
    </rPh>
    <rPh sb="11" eb="13">
      <t>ウンコウ</t>
    </rPh>
    <rPh sb="18" eb="19">
      <t>ニン</t>
    </rPh>
    <rPh sb="19" eb="20">
      <t>ノ</t>
    </rPh>
    <rPh sb="26" eb="27">
      <t>ハシ</t>
    </rPh>
    <rPh sb="30" eb="33">
      <t>サンカンブ</t>
    </rPh>
    <rPh sb="34" eb="37">
      <t>ショウキボ</t>
    </rPh>
    <rPh sb="38" eb="40">
      <t>シュウラク</t>
    </rPh>
    <rPh sb="41" eb="45">
      <t>イリョウキカン</t>
    </rPh>
    <rPh sb="46" eb="48">
      <t>ガッコウ</t>
    </rPh>
    <rPh sb="49" eb="52">
      <t>コウミンカン</t>
    </rPh>
    <rPh sb="52" eb="53">
      <t>トウ</t>
    </rPh>
    <rPh sb="54" eb="56">
      <t>ケイユ</t>
    </rPh>
    <rPh sb="57" eb="60">
      <t>シガイチ</t>
    </rPh>
    <rPh sb="61" eb="62">
      <t>ムス</t>
    </rPh>
    <rPh sb="66" eb="70">
      <t>チイキジュウミン</t>
    </rPh>
    <rPh sb="71" eb="72">
      <t>トク</t>
    </rPh>
    <rPh sb="73" eb="76">
      <t>コウレイシャ</t>
    </rPh>
    <rPh sb="77" eb="79">
      <t>ジドウ</t>
    </rPh>
    <rPh sb="79" eb="80">
      <t>トウ</t>
    </rPh>
    <rPh sb="81" eb="85">
      <t>コウツウジャクシャ</t>
    </rPh>
    <rPh sb="87" eb="88">
      <t>アシ</t>
    </rPh>
    <rPh sb="89" eb="91">
      <t>カクホ</t>
    </rPh>
    <rPh sb="92" eb="94">
      <t>シエン</t>
    </rPh>
    <phoneticPr fontId="1"/>
  </si>
  <si>
    <t>嬉野市地域公共交通活性化協議会</t>
    <rPh sb="0" eb="3">
      <t>ウレシノシ</t>
    </rPh>
    <rPh sb="3" eb="9">
      <t>チイキコウキョウコウツウ</t>
    </rPh>
    <rPh sb="9" eb="12">
      <t>カッセイカ</t>
    </rPh>
    <rPh sb="12" eb="15">
      <t>キョウギカイ</t>
    </rPh>
    <phoneticPr fontId="1"/>
  </si>
  <si>
    <t>https://www.city.ureshino.lg.jp/kurashi/sumai/_24606/_27401/_27410.html</t>
  </si>
  <si>
    <t>新幹線・まちづくり課　まちづくり・地域交通対策Ｇ
0954-27-7020</t>
    <rPh sb="0" eb="3">
      <t>シンカンセン</t>
    </rPh>
    <rPh sb="9" eb="10">
      <t>カ</t>
    </rPh>
    <phoneticPr fontId="1"/>
  </si>
  <si>
    <t>神埼市</t>
    <rPh sb="0" eb="3">
      <t>カンザキシ</t>
    </rPh>
    <phoneticPr fontId="1"/>
  </si>
  <si>
    <t>脊振町通学バス委託業務</t>
    <rPh sb="0" eb="3">
      <t>セフリマチ</t>
    </rPh>
    <rPh sb="3" eb="5">
      <t>ツウガク</t>
    </rPh>
    <rPh sb="7" eb="9">
      <t>イタク</t>
    </rPh>
    <rPh sb="9" eb="11">
      <t>ギョウム</t>
    </rPh>
    <phoneticPr fontId="1"/>
  </si>
  <si>
    <t>買物弱者の支援と位置付けた事業ではないが、公共交通の利用に不便を感じている地域に対する移動支援対策として、市の委託事業で運行している通学バスに、地域の一般住民混乗を実施。</t>
    <rPh sb="0" eb="4">
      <t>カイモノジャクシャ</t>
    </rPh>
    <rPh sb="5" eb="7">
      <t>シエン</t>
    </rPh>
    <rPh sb="8" eb="11">
      <t>イチヅ</t>
    </rPh>
    <rPh sb="13" eb="15">
      <t>ジギョウ</t>
    </rPh>
    <rPh sb="21" eb="23">
      <t>コウキョウ</t>
    </rPh>
    <rPh sb="23" eb="25">
      <t>コウツウ</t>
    </rPh>
    <rPh sb="26" eb="28">
      <t>リヨウ</t>
    </rPh>
    <rPh sb="29" eb="31">
      <t>フベン</t>
    </rPh>
    <rPh sb="32" eb="33">
      <t>カン</t>
    </rPh>
    <rPh sb="37" eb="39">
      <t>チイキ</t>
    </rPh>
    <rPh sb="40" eb="41">
      <t>タイ</t>
    </rPh>
    <rPh sb="43" eb="47">
      <t>イドウシエン</t>
    </rPh>
    <rPh sb="47" eb="49">
      <t>タイサク</t>
    </rPh>
    <rPh sb="53" eb="54">
      <t>シ</t>
    </rPh>
    <rPh sb="55" eb="57">
      <t>イタク</t>
    </rPh>
    <rPh sb="57" eb="59">
      <t>ジギョウ</t>
    </rPh>
    <rPh sb="60" eb="62">
      <t>ウンコウ</t>
    </rPh>
    <rPh sb="66" eb="68">
      <t>ツウガク</t>
    </rPh>
    <rPh sb="72" eb="74">
      <t>チイキ</t>
    </rPh>
    <rPh sb="75" eb="77">
      <t>イッパン</t>
    </rPh>
    <rPh sb="77" eb="79">
      <t>ジュウミン</t>
    </rPh>
    <rPh sb="79" eb="81">
      <t>コンジョウ</t>
    </rPh>
    <rPh sb="82" eb="84">
      <t>ジッシ</t>
    </rPh>
    <phoneticPr fontId="1"/>
  </si>
  <si>
    <t>学校教育総務課教育総務係　TEL0952-37-3591</t>
    <rPh sb="0" eb="2">
      <t>ガッコウ</t>
    </rPh>
    <rPh sb="2" eb="4">
      <t>キョウイク</t>
    </rPh>
    <rPh sb="4" eb="6">
      <t>ソウム</t>
    </rPh>
    <rPh sb="6" eb="7">
      <t>カ</t>
    </rPh>
    <rPh sb="7" eb="9">
      <t>キョウイク</t>
    </rPh>
    <rPh sb="9" eb="11">
      <t>ソウム</t>
    </rPh>
    <rPh sb="11" eb="12">
      <t>カカリ</t>
    </rPh>
    <phoneticPr fontId="1"/>
  </si>
  <si>
    <t>ふれあいタクシー運行業務</t>
    <rPh sb="8" eb="10">
      <t>ウンコウ</t>
    </rPh>
    <rPh sb="10" eb="12">
      <t>ギョウム</t>
    </rPh>
    <phoneticPr fontId="1"/>
  </si>
  <si>
    <t>通学バス車両をバス運行しない日中の時間帯にデマンドタクシーとして利用することにより、交通弱者の支援を行う。</t>
    <rPh sb="0" eb="2">
      <t>ツウガク</t>
    </rPh>
    <rPh sb="4" eb="6">
      <t>シャリョウ</t>
    </rPh>
    <rPh sb="9" eb="11">
      <t>ウンコウ</t>
    </rPh>
    <rPh sb="14" eb="16">
      <t>ニッチュウ</t>
    </rPh>
    <rPh sb="17" eb="20">
      <t>ジカンタイ</t>
    </rPh>
    <rPh sb="32" eb="34">
      <t>リヨウ</t>
    </rPh>
    <rPh sb="42" eb="44">
      <t>コウツウ</t>
    </rPh>
    <rPh sb="44" eb="45">
      <t>ジャク</t>
    </rPh>
    <rPh sb="45" eb="46">
      <t>モノ</t>
    </rPh>
    <rPh sb="47" eb="49">
      <t>シエン</t>
    </rPh>
    <rPh sb="50" eb="51">
      <t>オコナ</t>
    </rPh>
    <phoneticPr fontId="1"/>
  </si>
  <si>
    <t>学校教育総務課教育総務係　TEL0952-37-3591</t>
  </si>
  <si>
    <t>佐賀県</t>
    <rPh sb="0" eb="3">
      <t>サガケン</t>
    </rPh>
    <phoneticPr fontId="3"/>
  </si>
  <si>
    <t>みやき町</t>
    <rPh sb="3" eb="4">
      <t>チョウ</t>
    </rPh>
    <phoneticPr fontId="3"/>
  </si>
  <si>
    <t>買い物弱者対策事業</t>
    <rPh sb="0" eb="1">
      <t>カ</t>
    </rPh>
    <rPh sb="2" eb="3">
      <t>モノ</t>
    </rPh>
    <rPh sb="3" eb="5">
      <t>ジャクシャ</t>
    </rPh>
    <rPh sb="5" eb="7">
      <t>タイサク</t>
    </rPh>
    <rPh sb="7" eb="9">
      <t>ジギョウ</t>
    </rPh>
    <phoneticPr fontId="3"/>
  </si>
  <si>
    <t>移動販売をはじめとした買物支援策を実施することで、買物に困難を感じている住民を支援するとともに、高齢者等の見守り活動を推進する</t>
  </si>
  <si>
    <t>https://www.town.miyaki.lg.jp/kenko/kaigohoken/_1485/_4554.html</t>
  </si>
  <si>
    <t>地域包括支援センター
（0942-89-3371）</t>
    <rPh sb="0" eb="6">
      <t>チイキホウカツシエン</t>
    </rPh>
    <phoneticPr fontId="3"/>
  </si>
  <si>
    <t>江北町</t>
    <rPh sb="0" eb="3">
      <t>コウホクマチ</t>
    </rPh>
    <phoneticPr fontId="1"/>
  </si>
  <si>
    <t>へそのまちお助け
サポーター</t>
    <rPh sb="6" eb="7">
      <t>タス</t>
    </rPh>
    <phoneticPr fontId="1"/>
  </si>
  <si>
    <t>支援が必要な高齢者が町担当者に買物支援を相談・依頼、サポーターと調整して支援を実施、利用者から利用料金を徴収。支援については１回１時間以内で200円、１カ月最大５回まで</t>
    <rPh sb="0" eb="2">
      <t>シエン</t>
    </rPh>
    <rPh sb="3" eb="5">
      <t>ヒツヨウ</t>
    </rPh>
    <rPh sb="6" eb="9">
      <t>コウレイシャ</t>
    </rPh>
    <rPh sb="10" eb="11">
      <t>マチ</t>
    </rPh>
    <rPh sb="11" eb="14">
      <t>タントウシャ</t>
    </rPh>
    <rPh sb="15" eb="17">
      <t>カイモノ</t>
    </rPh>
    <rPh sb="17" eb="19">
      <t>シエン</t>
    </rPh>
    <rPh sb="20" eb="22">
      <t>ソウダン</t>
    </rPh>
    <rPh sb="23" eb="25">
      <t>イライ</t>
    </rPh>
    <rPh sb="32" eb="34">
      <t>チョウセイ</t>
    </rPh>
    <rPh sb="36" eb="38">
      <t>シエン</t>
    </rPh>
    <rPh sb="39" eb="41">
      <t>ジッシ</t>
    </rPh>
    <rPh sb="42" eb="45">
      <t>リヨウシャ</t>
    </rPh>
    <rPh sb="47" eb="49">
      <t>リヨウ</t>
    </rPh>
    <rPh sb="49" eb="51">
      <t>リョウキン</t>
    </rPh>
    <rPh sb="52" eb="54">
      <t>チョウシュウ</t>
    </rPh>
    <rPh sb="55" eb="57">
      <t>シエン</t>
    </rPh>
    <rPh sb="63" eb="64">
      <t>カイ</t>
    </rPh>
    <rPh sb="65" eb="67">
      <t>ジカン</t>
    </rPh>
    <rPh sb="67" eb="69">
      <t>イナイ</t>
    </rPh>
    <rPh sb="73" eb="74">
      <t>エン</t>
    </rPh>
    <rPh sb="77" eb="78">
      <t>ゲツ</t>
    </rPh>
    <rPh sb="78" eb="80">
      <t>サイダイ</t>
    </rPh>
    <rPh sb="81" eb="82">
      <t>カイ</t>
    </rPh>
    <phoneticPr fontId="1"/>
  </si>
  <si>
    <t>健康福祉課
介護保険係
0952-86-5614</t>
    <rPh sb="0" eb="2">
      <t>ケンコウ</t>
    </rPh>
    <rPh sb="2" eb="4">
      <t>フクシ</t>
    </rPh>
    <rPh sb="4" eb="5">
      <t>カ</t>
    </rPh>
    <rPh sb="6" eb="8">
      <t>カイゴ</t>
    </rPh>
    <rPh sb="8" eb="10">
      <t>ホケン</t>
    </rPh>
    <rPh sb="10" eb="11">
      <t>カカリ</t>
    </rPh>
    <phoneticPr fontId="1"/>
  </si>
  <si>
    <t>白石町</t>
    <rPh sb="0" eb="3">
      <t>シロイシマチ</t>
    </rPh>
    <phoneticPr fontId="1"/>
  </si>
  <si>
    <t>重度心身障碍者タクシー利用券助成事業</t>
    <rPh sb="0" eb="2">
      <t>ジュウド</t>
    </rPh>
    <rPh sb="2" eb="4">
      <t>シンシン</t>
    </rPh>
    <rPh sb="4" eb="7">
      <t>ショウガイシャ</t>
    </rPh>
    <rPh sb="11" eb="13">
      <t>リヨウ</t>
    </rPh>
    <rPh sb="13" eb="14">
      <t>ケン</t>
    </rPh>
    <rPh sb="14" eb="16">
      <t>ジョセイ</t>
    </rPh>
    <rPh sb="16" eb="18">
      <t>ジギョウ</t>
    </rPh>
    <phoneticPr fontId="1"/>
  </si>
  <si>
    <t xml:space="preserve">在宅の身体障害者手帳1.2級・療育手帳・精神保健福祉手帳所持者を対象に、移動支援策としてタクシー料金の一部を助成する。
1枚500円利用できるタクシー券を24枚（年間最大12,000円分）交付する。
</t>
    <rPh sb="0" eb="2">
      <t>ザイタク</t>
    </rPh>
    <rPh sb="3" eb="5">
      <t>シンタイ</t>
    </rPh>
    <rPh sb="22" eb="24">
      <t>ホケン</t>
    </rPh>
    <rPh sb="24" eb="26">
      <t>フクシ</t>
    </rPh>
    <rPh sb="32" eb="34">
      <t>タイショウ</t>
    </rPh>
    <rPh sb="66" eb="68">
      <t>リヨウ</t>
    </rPh>
    <rPh sb="81" eb="83">
      <t>ネンカン</t>
    </rPh>
    <rPh sb="83" eb="85">
      <t>サイダイ</t>
    </rPh>
    <phoneticPr fontId="1"/>
  </si>
  <si>
    <t>長寿社会課
障がい福祉係
（0952-84-7117）</t>
  </si>
  <si>
    <t>かせすっけん事業
（住民参加型日常生活支援事業）</t>
    <rPh sb="21" eb="23">
      <t>ジギョウ</t>
    </rPh>
    <phoneticPr fontId="1"/>
  </si>
  <si>
    <t>高齢の独居老人・高齢者のみの世帯、心身に障害を持つ家族がある世帯を対象に、日常生活の軽易な援助（電球の取り換え、ゴミ出し、買物支援等）を行う。
希望者は、事前登録のうえ、かせすっ券（チケット）を500円分(100円券×5枚綴)を購入する。利用料金は1回100円～。支援内容により異なる。</t>
    <rPh sb="33" eb="35">
      <t>タイショウ</t>
    </rPh>
    <rPh sb="48" eb="50">
      <t>デンキュウ</t>
    </rPh>
    <rPh sb="51" eb="52">
      <t>ト</t>
    </rPh>
    <rPh sb="53" eb="54">
      <t>カ</t>
    </rPh>
    <rPh sb="58" eb="59">
      <t>ダ</t>
    </rPh>
    <rPh sb="61" eb="62">
      <t>カ</t>
    </rPh>
    <rPh sb="62" eb="63">
      <t>モノ</t>
    </rPh>
    <rPh sb="63" eb="65">
      <t>シエン</t>
    </rPh>
    <rPh sb="65" eb="66">
      <t>トウ</t>
    </rPh>
    <rPh sb="68" eb="69">
      <t>オコナ</t>
    </rPh>
    <rPh sb="72" eb="75">
      <t>キボウシャ</t>
    </rPh>
    <rPh sb="77" eb="79">
      <t>ジゼン</t>
    </rPh>
    <rPh sb="79" eb="81">
      <t>トウロク</t>
    </rPh>
    <rPh sb="101" eb="102">
      <t>ブン</t>
    </rPh>
    <rPh sb="114" eb="116">
      <t>コウニュウ</t>
    </rPh>
    <phoneticPr fontId="1"/>
  </si>
  <si>
    <t>太良町</t>
    <rPh sb="0" eb="3">
      <t>タラチョウ</t>
    </rPh>
    <phoneticPr fontId="1"/>
  </si>
  <si>
    <t>家族や心身の状況により買い物・調理が困難な主に65歳以上の高齢者に対し、弁当を配布することで見守りを含めた食の安全確保を行う。</t>
    <rPh sb="0" eb="2">
      <t>カゾク</t>
    </rPh>
    <rPh sb="3" eb="5">
      <t>シンシン</t>
    </rPh>
    <rPh sb="6" eb="8">
      <t>ジョウキョウ</t>
    </rPh>
    <rPh sb="11" eb="12">
      <t>カ</t>
    </rPh>
    <rPh sb="13" eb="14">
      <t>モノ</t>
    </rPh>
    <rPh sb="15" eb="17">
      <t>チョウリ</t>
    </rPh>
    <rPh sb="18" eb="20">
      <t>コンナン</t>
    </rPh>
    <rPh sb="21" eb="22">
      <t>オモ</t>
    </rPh>
    <rPh sb="25" eb="28">
      <t>サイイジョウ</t>
    </rPh>
    <rPh sb="29" eb="32">
      <t>コウレイシャ</t>
    </rPh>
    <rPh sb="33" eb="34">
      <t>タイ</t>
    </rPh>
    <rPh sb="36" eb="38">
      <t>ベントウ</t>
    </rPh>
    <rPh sb="39" eb="41">
      <t>ハイフ</t>
    </rPh>
    <rPh sb="46" eb="48">
      <t>ミマモ</t>
    </rPh>
    <rPh sb="50" eb="51">
      <t>フク</t>
    </rPh>
    <rPh sb="53" eb="54">
      <t>ショク</t>
    </rPh>
    <rPh sb="55" eb="57">
      <t>アンゼン</t>
    </rPh>
    <rPh sb="57" eb="59">
      <t>カクホ</t>
    </rPh>
    <rPh sb="60" eb="61">
      <t>オコナ</t>
    </rPh>
    <phoneticPr fontId="1"/>
  </si>
  <si>
    <t>https://www.town.tara.lg.jp/kenkou/_1030/_1665/_1163.html</t>
    <phoneticPr fontId="1"/>
  </si>
  <si>
    <t>太良町地域包括支援センター(0954-67-0496)</t>
    <rPh sb="0" eb="3">
      <t>タラチョウ</t>
    </rPh>
    <rPh sb="3" eb="5">
      <t>チイキ</t>
    </rPh>
    <rPh sb="5" eb="7">
      <t>ホウカツ</t>
    </rPh>
    <rPh sb="7" eb="9">
      <t>シエン</t>
    </rPh>
    <phoneticPr fontId="1"/>
  </si>
  <si>
    <t>介護予防・日常生活支援総合事業(訪問型サービスB）</t>
    <rPh sb="0" eb="2">
      <t>カイゴ</t>
    </rPh>
    <rPh sb="2" eb="4">
      <t>ヨボウ</t>
    </rPh>
    <rPh sb="5" eb="7">
      <t>ニチジョウ</t>
    </rPh>
    <rPh sb="7" eb="9">
      <t>セイカツ</t>
    </rPh>
    <rPh sb="9" eb="11">
      <t>シエン</t>
    </rPh>
    <rPh sb="11" eb="13">
      <t>ソウゴウ</t>
    </rPh>
    <rPh sb="13" eb="15">
      <t>ジギョウ</t>
    </rPh>
    <rPh sb="16" eb="18">
      <t>ホウモン</t>
    </rPh>
    <rPh sb="18" eb="19">
      <t>ガタ</t>
    </rPh>
    <phoneticPr fontId="1"/>
  </si>
  <si>
    <t>主に65歳以上で、基本チェックリストで心身の機能低下が認められる者、要支援1または２の認定を受けた高齢者に対して、買い物、掃除等軽度の家事支援を行う。</t>
    <rPh sb="0" eb="1">
      <t>オモ</t>
    </rPh>
    <rPh sb="4" eb="7">
      <t>サイイジョウ</t>
    </rPh>
    <rPh sb="9" eb="11">
      <t>キホン</t>
    </rPh>
    <rPh sb="19" eb="21">
      <t>シンシン</t>
    </rPh>
    <rPh sb="22" eb="24">
      <t>キノウ</t>
    </rPh>
    <rPh sb="24" eb="26">
      <t>テイカ</t>
    </rPh>
    <rPh sb="27" eb="28">
      <t>ミト</t>
    </rPh>
    <rPh sb="32" eb="33">
      <t>モノ</t>
    </rPh>
    <rPh sb="34" eb="37">
      <t>ヨウシエン</t>
    </rPh>
    <rPh sb="43" eb="45">
      <t>ニンテイ</t>
    </rPh>
    <rPh sb="46" eb="47">
      <t>ウ</t>
    </rPh>
    <rPh sb="49" eb="52">
      <t>コウレイシャ</t>
    </rPh>
    <rPh sb="53" eb="54">
      <t>タイ</t>
    </rPh>
    <rPh sb="57" eb="58">
      <t>カ</t>
    </rPh>
    <rPh sb="59" eb="60">
      <t>モノ</t>
    </rPh>
    <rPh sb="61" eb="63">
      <t>ソウジ</t>
    </rPh>
    <rPh sb="63" eb="64">
      <t>トウ</t>
    </rPh>
    <rPh sb="64" eb="66">
      <t>ケイド</t>
    </rPh>
    <rPh sb="67" eb="69">
      <t>カジ</t>
    </rPh>
    <rPh sb="69" eb="71">
      <t>シエン</t>
    </rPh>
    <rPh sb="72" eb="73">
      <t>オコナ</t>
    </rPh>
    <phoneticPr fontId="1"/>
  </si>
  <si>
    <t>太良町地域公共交通（タクシー）利用料金助成事業</t>
    <rPh sb="0" eb="3">
      <t>タラチョウ</t>
    </rPh>
    <rPh sb="3" eb="9">
      <t>チイキコウキョウコウツウ</t>
    </rPh>
    <rPh sb="15" eb="17">
      <t>リヨウ</t>
    </rPh>
    <rPh sb="17" eb="19">
      <t>リョウキン</t>
    </rPh>
    <rPh sb="19" eb="21">
      <t>ジョセイ</t>
    </rPh>
    <rPh sb="21" eb="23">
      <t>ジギョウ</t>
    </rPh>
    <phoneticPr fontId="1"/>
  </si>
  <si>
    <t>65才以上の自動車運転免許証非保持者等（要件あり）に1枚500円のタクシー利用券を年間最大48枚交付。</t>
    <rPh sb="2" eb="3">
      <t>サイ</t>
    </rPh>
    <rPh sb="3" eb="5">
      <t>イジョウ</t>
    </rPh>
    <rPh sb="6" eb="14">
      <t>ジドウシャウンテンメンキョショウ</t>
    </rPh>
    <rPh sb="14" eb="15">
      <t>ヒ</t>
    </rPh>
    <rPh sb="15" eb="18">
      <t>ホジシャ</t>
    </rPh>
    <rPh sb="20" eb="22">
      <t>ヨウケン</t>
    </rPh>
    <rPh sb="27" eb="28">
      <t>マイ</t>
    </rPh>
    <rPh sb="31" eb="32">
      <t>エン</t>
    </rPh>
    <rPh sb="37" eb="39">
      <t>リヨウ</t>
    </rPh>
    <rPh sb="39" eb="40">
      <t>ケン</t>
    </rPh>
    <rPh sb="41" eb="43">
      <t>ネンカン</t>
    </rPh>
    <rPh sb="43" eb="45">
      <t>サイダイ</t>
    </rPh>
    <rPh sb="47" eb="48">
      <t>マイ</t>
    </rPh>
    <rPh sb="48" eb="50">
      <t>コウフ</t>
    </rPh>
    <phoneticPr fontId="1"/>
  </si>
  <si>
    <t>https://www.town.tara.lg.jp/chosei/_1017/_5312.html</t>
    <phoneticPr fontId="1"/>
  </si>
  <si>
    <t>太良町企画商工課（0954-67-0312）</t>
    <rPh sb="0" eb="3">
      <t>タラチョウ</t>
    </rPh>
    <rPh sb="3" eb="5">
      <t>キカク</t>
    </rPh>
    <rPh sb="5" eb="8">
      <t>ショウコウカ</t>
    </rPh>
    <phoneticPr fontId="1"/>
  </si>
  <si>
    <t>佐賀県</t>
    <rPh sb="0" eb="3">
      <t>サガケン</t>
    </rPh>
    <phoneticPr fontId="2"/>
  </si>
  <si>
    <t>武雄市</t>
    <rPh sb="0" eb="3">
      <t>タケオシ</t>
    </rPh>
    <phoneticPr fontId="2"/>
  </si>
  <si>
    <t>武雄市サロン等お出かけ支援事業</t>
    <rPh sb="0" eb="3">
      <t>タケオシ</t>
    </rPh>
    <rPh sb="6" eb="7">
      <t>トウ</t>
    </rPh>
    <rPh sb="8" eb="9">
      <t>デ</t>
    </rPh>
    <rPh sb="11" eb="13">
      <t>シエン</t>
    </rPh>
    <rPh sb="13" eb="15">
      <t>ジギョウ</t>
    </rPh>
    <phoneticPr fontId="2"/>
  </si>
  <si>
    <t>デイサービス事業の空き時間を有効活用し、高齢者の近場へのお出かけの支援</t>
    <rPh sb="6" eb="8">
      <t>ジギョウ</t>
    </rPh>
    <rPh sb="9" eb="10">
      <t>ア</t>
    </rPh>
    <rPh sb="11" eb="13">
      <t>ジカン</t>
    </rPh>
    <rPh sb="14" eb="18">
      <t>ユウコウカツヨウ</t>
    </rPh>
    <rPh sb="20" eb="23">
      <t>コウレイシャ</t>
    </rPh>
    <rPh sb="24" eb="26">
      <t>チカバ</t>
    </rPh>
    <rPh sb="29" eb="30">
      <t>デ</t>
    </rPh>
    <rPh sb="33" eb="35">
      <t>シエン</t>
    </rPh>
    <phoneticPr fontId="2"/>
  </si>
  <si>
    <t>デイサービス事業送迎車両の空き時間を有効活用し、サロン利用等高齢者の近場へのお出かけを支援することにより高齢者の閉じこもりを防止し、高齢者の社会参加及び生きがいづくりにつなげることを目的としている。</t>
    <rPh sb="6" eb="8">
      <t>ジギョウ</t>
    </rPh>
    <rPh sb="8" eb="10">
      <t>ソウゲイ</t>
    </rPh>
    <rPh sb="10" eb="12">
      <t>シャリョウ</t>
    </rPh>
    <rPh sb="13" eb="14">
      <t>ア</t>
    </rPh>
    <rPh sb="15" eb="17">
      <t>ジカン</t>
    </rPh>
    <rPh sb="18" eb="20">
      <t>ユウコウ</t>
    </rPh>
    <rPh sb="20" eb="22">
      <t>カツヨウ</t>
    </rPh>
    <rPh sb="27" eb="29">
      <t>リヨウ</t>
    </rPh>
    <rPh sb="29" eb="30">
      <t>トウ</t>
    </rPh>
    <rPh sb="30" eb="33">
      <t>コウレイシャ</t>
    </rPh>
    <rPh sb="34" eb="36">
      <t>チカバ</t>
    </rPh>
    <rPh sb="39" eb="40">
      <t>デ</t>
    </rPh>
    <rPh sb="43" eb="45">
      <t>シエン</t>
    </rPh>
    <rPh sb="52" eb="55">
      <t>コウレイシャ</t>
    </rPh>
    <rPh sb="56" eb="57">
      <t>ト</t>
    </rPh>
    <rPh sb="62" eb="64">
      <t>ボウシ</t>
    </rPh>
    <rPh sb="66" eb="69">
      <t>コウレイシャ</t>
    </rPh>
    <rPh sb="70" eb="72">
      <t>シャカイ</t>
    </rPh>
    <rPh sb="72" eb="74">
      <t>サンカ</t>
    </rPh>
    <rPh sb="74" eb="75">
      <t>オヨ</t>
    </rPh>
    <rPh sb="76" eb="77">
      <t>イ</t>
    </rPh>
    <rPh sb="91" eb="93">
      <t>モクテキ</t>
    </rPh>
    <phoneticPr fontId="2"/>
  </si>
  <si>
    <t>健康課たっしゃか係
0954-23-9135</t>
    <rPh sb="0" eb="2">
      <t>ケンコウ</t>
    </rPh>
    <rPh sb="2" eb="3">
      <t>カ</t>
    </rPh>
    <rPh sb="8" eb="9">
      <t>カカ</t>
    </rPh>
    <phoneticPr fontId="2"/>
  </si>
  <si>
    <t>武雄市高齢者等見守り配食サービス事業</t>
    <rPh sb="0" eb="3">
      <t>タケオシ</t>
    </rPh>
    <rPh sb="3" eb="5">
      <t>コウレイ</t>
    </rPh>
    <rPh sb="5" eb="6">
      <t>シャ</t>
    </rPh>
    <rPh sb="6" eb="7">
      <t>トウ</t>
    </rPh>
    <rPh sb="7" eb="9">
      <t>ミマモ</t>
    </rPh>
    <rPh sb="10" eb="12">
      <t>ハイショク</t>
    </rPh>
    <rPh sb="16" eb="18">
      <t>ジギョウ</t>
    </rPh>
    <phoneticPr fontId="1"/>
  </si>
  <si>
    <t>見守りが必要な高齢者(独居)や高齢者のみ世帯等にお弁当の配達を行い、安否確認を行う。</t>
  </si>
  <si>
    <t>自家用有償旅客運送事業</t>
    <rPh sb="0" eb="3">
      <t>ジカヨウ</t>
    </rPh>
    <rPh sb="3" eb="5">
      <t>ユウショウ</t>
    </rPh>
    <rPh sb="5" eb="7">
      <t>リョキャク</t>
    </rPh>
    <rPh sb="7" eb="9">
      <t>ウンソウ</t>
    </rPh>
    <rPh sb="9" eb="11">
      <t>ジギョウ</t>
    </rPh>
    <phoneticPr fontId="1"/>
  </si>
  <si>
    <t>地域の任意団体等が実施する高齢者移動支援に対し、車両の貸与やガソリン代の補助等の運営補助を行う。住民から募ったボランティアの運転により、地域の拠点への送迎や必要に応じて買い物や公的手続き等のための移送を行う。</t>
  </si>
  <si>
    <t>西川登地区社会福祉協議会、東川登地区社会福祉協議会</t>
  </si>
  <si>
    <t>生活支援体制整備事業（生活支援）</t>
  </si>
  <si>
    <t>地域の有償ボランティアによる高齢者への生活支援（メニューに買い物支援含む）を行う。その支援の事務員人件費、チケット印刷、サポーター保険料支払い等について、第1層協議体運営委託先（市全体）である医療法人が実施している。</t>
  </si>
  <si>
    <t>健康課たっしゃか係
0954-23-9135</t>
  </si>
  <si>
    <t>地域包括ケアシステム拠点運営継続支援補助金</t>
  </si>
  <si>
    <t>市内９町に地域包括ケアシステム拠点の整備をし、うち1町（武内町）のみ今年度より地域の有償ボランティアによる買い物支援を含む生活支援を実施されている。</t>
  </si>
  <si>
    <t>各地区（町）の団体</t>
    <rPh sb="0" eb="3">
      <t>カクチク</t>
    </rPh>
    <rPh sb="4" eb="5">
      <t>マチ</t>
    </rPh>
    <rPh sb="7" eb="9">
      <t>ダンタイ</t>
    </rPh>
    <phoneticPr fontId="1"/>
  </si>
  <si>
    <t>武雄市</t>
    <rPh sb="0" eb="3">
      <t>タケオシ</t>
    </rPh>
    <phoneticPr fontId="1"/>
  </si>
  <si>
    <t>公共交通利用促進事業</t>
  </si>
  <si>
    <t>買物弱者の支援と位置付けた事業ではないが、高齢者の方の買い物や通院などの外出を支援することを目的に、運転免許証を保有していない75歳以上の方へ5,000円分のバス・タクシー回数券を交付。</t>
    <rPh sb="65" eb="68">
      <t>サイイジョウ</t>
    </rPh>
    <rPh sb="76" eb="78">
      <t>エンブン</t>
    </rPh>
    <phoneticPr fontId="1"/>
  </si>
  <si>
    <t>https://www.city.takeo.lg.jp/information/2024/05/013547.html</t>
  </si>
  <si>
    <t>都市政策課
都市計画・交通係
0954-27-7162</t>
    <rPh sb="0" eb="5">
      <t>トシセイサクカ</t>
    </rPh>
    <phoneticPr fontId="1"/>
  </si>
  <si>
    <t>鹿島市</t>
    <rPh sb="0" eb="3">
      <t>カシマシ</t>
    </rPh>
    <phoneticPr fontId="1"/>
  </si>
  <si>
    <t>買い物応援バス事業(生活体制整備事業の一部で実施）地域支援事業交付金を活用</t>
    <rPh sb="10" eb="18">
      <t>セイカツタイセイセイビジギョウ</t>
    </rPh>
    <rPh sb="19" eb="21">
      <t>イチブ</t>
    </rPh>
    <rPh sb="22" eb="24">
      <t>ジッシ</t>
    </rPh>
    <rPh sb="35" eb="37">
      <t>カツヨウ</t>
    </rPh>
    <phoneticPr fontId="3"/>
  </si>
  <si>
    <t>　公共交通が乏しい地域で、車の運転や一人での買い物に不安のある高齢者を対象に、社協バスを用いた「買い物応援バス」を月に数回運行し、中心部のスーパー等への無償送迎とボランティアによる買い物付き添い.</t>
    <rPh sb="57" eb="58">
      <t>ツキ</t>
    </rPh>
    <rPh sb="59" eb="61">
      <t>スウカイ</t>
    </rPh>
    <rPh sb="65" eb="68">
      <t>チュウシンブ</t>
    </rPh>
    <rPh sb="78" eb="80">
      <t>ソウゲイ</t>
    </rPh>
    <rPh sb="90" eb="91">
      <t>カ</t>
    </rPh>
    <rPh sb="92" eb="93">
      <t>モノ</t>
    </rPh>
    <rPh sb="93" eb="94">
      <t>ツ</t>
    </rPh>
    <rPh sb="95" eb="96">
      <t>ソ</t>
    </rPh>
    <phoneticPr fontId="3"/>
  </si>
  <si>
    <t>保健健康課
（0954-63-2120）</t>
    <rPh sb="0" eb="2">
      <t>ホケン</t>
    </rPh>
    <rPh sb="2" eb="4">
      <t>ケンコウ</t>
    </rPh>
    <rPh sb="4" eb="5">
      <t>カ</t>
    </rPh>
    <phoneticPr fontId="3"/>
  </si>
  <si>
    <t>　軽易な日常生活の援助（買い物等）を行い、自立した生活の継続と、要介護・支援状態への進行を予防する。</t>
    <rPh sb="1" eb="3">
      <t>ケイイ</t>
    </rPh>
    <rPh sb="4" eb="6">
      <t>ニチジョウ</t>
    </rPh>
    <rPh sb="6" eb="8">
      <t>セイカツ</t>
    </rPh>
    <rPh sb="9" eb="11">
      <t>エンジョ</t>
    </rPh>
    <rPh sb="12" eb="13">
      <t>カ</t>
    </rPh>
    <rPh sb="14" eb="15">
      <t>モノ</t>
    </rPh>
    <rPh sb="15" eb="16">
      <t>トウ</t>
    </rPh>
    <rPh sb="18" eb="19">
      <t>オコナ</t>
    </rPh>
    <rPh sb="21" eb="23">
      <t>ジリツ</t>
    </rPh>
    <rPh sb="25" eb="27">
      <t>セイカツ</t>
    </rPh>
    <rPh sb="28" eb="30">
      <t>ケイゾク</t>
    </rPh>
    <rPh sb="32" eb="33">
      <t>ヨウ</t>
    </rPh>
    <rPh sb="33" eb="35">
      <t>カイゴ</t>
    </rPh>
    <rPh sb="36" eb="38">
      <t>シエン</t>
    </rPh>
    <rPh sb="38" eb="40">
      <t>ジョウタイ</t>
    </rPh>
    <rPh sb="42" eb="44">
      <t>シンコウ</t>
    </rPh>
    <rPh sb="45" eb="47">
      <t>ヨボウ</t>
    </rPh>
    <phoneticPr fontId="3"/>
  </si>
  <si>
    <t>JA</t>
  </si>
  <si>
    <t>https://www.city.saga-kashima.lg.jp/main/160.html</t>
  </si>
  <si>
    <t>食の自立支援事業</t>
    <rPh sb="0" eb="1">
      <t>ショク</t>
    </rPh>
    <rPh sb="2" eb="4">
      <t>ジリツ</t>
    </rPh>
    <rPh sb="4" eb="6">
      <t>シエン</t>
    </rPh>
    <rPh sb="6" eb="8">
      <t>ジギョウ</t>
    </rPh>
    <phoneticPr fontId="3"/>
  </si>
  <si>
    <t>　独居等により食事の確保が困難で安否確認が必要な方（概ね65歳以上の高齢者）に食事を届けるサービス。</t>
    <rPh sb="1" eb="3">
      <t>ドッキョ</t>
    </rPh>
    <rPh sb="3" eb="4">
      <t>トウ</t>
    </rPh>
    <rPh sb="7" eb="9">
      <t>ショクジ</t>
    </rPh>
    <rPh sb="10" eb="12">
      <t>カクホ</t>
    </rPh>
    <rPh sb="13" eb="15">
      <t>コンナン</t>
    </rPh>
    <rPh sb="16" eb="18">
      <t>アンピ</t>
    </rPh>
    <rPh sb="18" eb="20">
      <t>カクニン</t>
    </rPh>
    <rPh sb="21" eb="23">
      <t>ヒツヨウ</t>
    </rPh>
    <rPh sb="24" eb="25">
      <t>カタ</t>
    </rPh>
    <rPh sb="26" eb="27">
      <t>オオム</t>
    </rPh>
    <rPh sb="30" eb="33">
      <t>サイイジョウ</t>
    </rPh>
    <rPh sb="34" eb="37">
      <t>コウレイシャ</t>
    </rPh>
    <rPh sb="39" eb="41">
      <t>ショクジ</t>
    </rPh>
    <rPh sb="42" eb="43">
      <t>トド</t>
    </rPh>
    <phoneticPr fontId="3"/>
  </si>
  <si>
    <t>千菜市号</t>
  </si>
  <si>
    <t xml:space="preserve"> 農産物直売所「千菜市」が取り扱う商品を、中山間地域がほとんどを占める七浦地区に宅配する。</t>
    <rPh sb="1" eb="4">
      <t>ノウサンブツ</t>
    </rPh>
    <rPh sb="4" eb="6">
      <t>チョクバイ</t>
    </rPh>
    <rPh sb="6" eb="7">
      <t>ジョ</t>
    </rPh>
    <rPh sb="8" eb="9">
      <t>セン</t>
    </rPh>
    <rPh sb="9" eb="10">
      <t>ナ</t>
    </rPh>
    <rPh sb="10" eb="11">
      <t>シ</t>
    </rPh>
    <rPh sb="13" eb="14">
      <t>ト</t>
    </rPh>
    <rPh sb="15" eb="16">
      <t>アツカ</t>
    </rPh>
    <rPh sb="17" eb="19">
      <t>ショウヒン</t>
    </rPh>
    <rPh sb="21" eb="22">
      <t>チュウ</t>
    </rPh>
    <rPh sb="22" eb="24">
      <t>サンカン</t>
    </rPh>
    <rPh sb="24" eb="26">
      <t>チイキ</t>
    </rPh>
    <rPh sb="32" eb="33">
      <t>シ</t>
    </rPh>
    <rPh sb="35" eb="37">
      <t>ナナウラ</t>
    </rPh>
    <rPh sb="37" eb="39">
      <t>チク</t>
    </rPh>
    <rPh sb="40" eb="42">
      <t>タクハイ</t>
    </rPh>
    <phoneticPr fontId="3"/>
  </si>
  <si>
    <t>http://michinoekikashima.jp/main/1.html</t>
  </si>
  <si>
    <t>福祉タクシー及び福祉給油事業</t>
  </si>
  <si>
    <t>重度障がい者に対して、福祉タクシー利用券、福祉給油券を交付し、障がい者の社会参加等を促進する。</t>
  </si>
  <si>
    <t>https://www.city.saga-kashima.lg.jp/main/278.html</t>
  </si>
  <si>
    <t>福祉課
（0954-63-2119）</t>
    <rPh sb="0" eb="2">
      <t>フクシ</t>
    </rPh>
    <rPh sb="2" eb="3">
      <t>カ</t>
    </rPh>
    <phoneticPr fontId="3"/>
  </si>
  <si>
    <t>鹿島市</t>
    <rPh sb="0" eb="3">
      <t>カシマシ</t>
    </rPh>
    <phoneticPr fontId="3"/>
  </si>
  <si>
    <t>地域公共交通確保維持改善事業</t>
  </si>
  <si>
    <t>交通弱者への移動手段の確保
・市内循環バス
・高津原のりあいタクシー
・予約型のりあいタクシー</t>
  </si>
  <si>
    <t>https://www.city.saga-kashima.lg.jp/main/31.html</t>
  </si>
  <si>
    <t xml:space="preserve">鹿島市地域公共交通活性化協議会
</t>
    <rPh sb="0" eb="3">
      <t>カシマシ</t>
    </rPh>
    <rPh sb="3" eb="5">
      <t>チイキ</t>
    </rPh>
    <rPh sb="5" eb="7">
      <t>コウキョウ</t>
    </rPh>
    <rPh sb="7" eb="9">
      <t>コウツウ</t>
    </rPh>
    <rPh sb="9" eb="12">
      <t>カッセイカ</t>
    </rPh>
    <rPh sb="12" eb="15">
      <t>キョウギカイ</t>
    </rPh>
    <phoneticPr fontId="3"/>
  </si>
  <si>
    <t>（鹿島市広報企画課課）
0954-63-2101</t>
    <rPh sb="1" eb="3">
      <t>カシマ</t>
    </rPh>
    <rPh sb="4" eb="9">
      <t>コウホウキカクカ</t>
    </rPh>
    <phoneticPr fontId="1"/>
  </si>
  <si>
    <t>佐賀市</t>
    <rPh sb="0" eb="3">
      <t>サガシ</t>
    </rPh>
    <phoneticPr fontId="1"/>
  </si>
  <si>
    <t>公共交通空白地域等における地域内交通運行費補助事業</t>
    <rPh sb="0" eb="2">
      <t>コウキョウ</t>
    </rPh>
    <rPh sb="2" eb="4">
      <t>コウツウ</t>
    </rPh>
    <rPh sb="4" eb="6">
      <t>クウハク</t>
    </rPh>
    <rPh sb="6" eb="8">
      <t>チイキ</t>
    </rPh>
    <rPh sb="8" eb="9">
      <t>トウ</t>
    </rPh>
    <rPh sb="13" eb="15">
      <t>チイキ</t>
    </rPh>
    <rPh sb="15" eb="16">
      <t>ナイ</t>
    </rPh>
    <rPh sb="16" eb="18">
      <t>コウツウ</t>
    </rPh>
    <rPh sb="18" eb="20">
      <t>ウンコウ</t>
    </rPh>
    <rPh sb="20" eb="21">
      <t>ヒ</t>
    </rPh>
    <rPh sb="21" eb="23">
      <t>ホジョ</t>
    </rPh>
    <rPh sb="23" eb="25">
      <t>ジギョウ</t>
    </rPh>
    <phoneticPr fontId="3"/>
  </si>
  <si>
    <t>市内の公共交通空白地域等を解消するため、住民の買い物等の移動支援を目的とした新たな地域内交通としてデマンドタクシー等の運行事業の協定等を本市及び乗合事業者と締結した地域自治組織に対し、運行経費の一部を補助する。</t>
    <rPh sb="0" eb="2">
      <t>シナイ</t>
    </rPh>
    <rPh sb="3" eb="5">
      <t>コウキョウ</t>
    </rPh>
    <rPh sb="5" eb="7">
      <t>コウツウ</t>
    </rPh>
    <rPh sb="7" eb="9">
      <t>クウハク</t>
    </rPh>
    <rPh sb="9" eb="11">
      <t>チイキ</t>
    </rPh>
    <rPh sb="11" eb="12">
      <t>ナド</t>
    </rPh>
    <rPh sb="13" eb="15">
      <t>カイショウ</t>
    </rPh>
    <rPh sb="20" eb="22">
      <t>ジュウミン</t>
    </rPh>
    <rPh sb="23" eb="24">
      <t>カ</t>
    </rPh>
    <rPh sb="25" eb="26">
      <t>モノ</t>
    </rPh>
    <rPh sb="26" eb="27">
      <t>ナド</t>
    </rPh>
    <rPh sb="28" eb="30">
      <t>イドウ</t>
    </rPh>
    <rPh sb="30" eb="32">
      <t>シエン</t>
    </rPh>
    <rPh sb="33" eb="35">
      <t>モクテキ</t>
    </rPh>
    <rPh sb="38" eb="39">
      <t>アラ</t>
    </rPh>
    <rPh sb="41" eb="43">
      <t>チイキ</t>
    </rPh>
    <rPh sb="43" eb="44">
      <t>ナイ</t>
    </rPh>
    <rPh sb="44" eb="46">
      <t>コウツウ</t>
    </rPh>
    <rPh sb="57" eb="58">
      <t>ナド</t>
    </rPh>
    <rPh sb="59" eb="61">
      <t>ウンコウ</t>
    </rPh>
    <rPh sb="61" eb="63">
      <t>ジギョウ</t>
    </rPh>
    <rPh sb="64" eb="66">
      <t>キョウテイ</t>
    </rPh>
    <rPh sb="66" eb="67">
      <t>ナド</t>
    </rPh>
    <rPh sb="68" eb="70">
      <t>ホンシ</t>
    </rPh>
    <rPh sb="70" eb="71">
      <t>オヨ</t>
    </rPh>
    <rPh sb="72" eb="74">
      <t>ノリアイ</t>
    </rPh>
    <rPh sb="78" eb="80">
      <t>テイケツ</t>
    </rPh>
    <rPh sb="82" eb="84">
      <t>チイキ</t>
    </rPh>
    <rPh sb="84" eb="88">
      <t>ジチソシキ</t>
    </rPh>
    <rPh sb="89" eb="90">
      <t>タイ</t>
    </rPh>
    <rPh sb="92" eb="94">
      <t>ウンコウ</t>
    </rPh>
    <rPh sb="94" eb="96">
      <t>ケイヒ</t>
    </rPh>
    <rPh sb="97" eb="99">
      <t>イチブ</t>
    </rPh>
    <phoneticPr fontId="3"/>
  </si>
  <si>
    <t>地域自治組織（自治会、まちづくり協議会等）</t>
    <rPh sb="0" eb="2">
      <t>チイキ</t>
    </rPh>
    <rPh sb="2" eb="4">
      <t>ジチ</t>
    </rPh>
    <rPh sb="4" eb="6">
      <t>ソシキ</t>
    </rPh>
    <rPh sb="7" eb="10">
      <t>ジチカイ</t>
    </rPh>
    <rPh sb="16" eb="19">
      <t>キョウギカイ</t>
    </rPh>
    <rPh sb="19" eb="20">
      <t>ナド</t>
    </rPh>
    <phoneticPr fontId="1"/>
  </si>
  <si>
    <t>https://www.city.saga.lg.jp/main/91862.html</t>
  </si>
  <si>
    <t>交通政策課
交通政策係
0952-40-7038</t>
    <rPh sb="0" eb="2">
      <t>コウツウ</t>
    </rPh>
    <rPh sb="2" eb="5">
      <t>セイサクカ</t>
    </rPh>
    <rPh sb="6" eb="8">
      <t>コウツウ</t>
    </rPh>
    <rPh sb="8" eb="10">
      <t>セイサク</t>
    </rPh>
    <rPh sb="10" eb="11">
      <t>カカリ</t>
    </rPh>
    <phoneticPr fontId="3"/>
  </si>
  <si>
    <t>有田町</t>
    <rPh sb="0" eb="3">
      <t>アリタマチ</t>
    </rPh>
    <phoneticPr fontId="1"/>
  </si>
  <si>
    <t>商業施設までの距離が遠く、公共交通機関の利用が不便で、かつ自家用車の運転が出来ず日常生活用品の買い物に困っている虚弱な独居高齢者世帯、高齢者のみの世帯、障害者世帯を対象に実施。</t>
    <rPh sb="0" eb="4">
      <t>ショウギョウシセツ</t>
    </rPh>
    <rPh sb="7" eb="9">
      <t>キョリ</t>
    </rPh>
    <rPh sb="10" eb="11">
      <t>トオ</t>
    </rPh>
    <rPh sb="13" eb="19">
      <t>コウキョウコウツウキカン</t>
    </rPh>
    <rPh sb="20" eb="22">
      <t>リヨウ</t>
    </rPh>
    <rPh sb="23" eb="25">
      <t>フベン</t>
    </rPh>
    <rPh sb="29" eb="33">
      <t>ジカヨウシャ</t>
    </rPh>
    <rPh sb="34" eb="36">
      <t>ウンテン</t>
    </rPh>
    <rPh sb="37" eb="39">
      <t>デキ</t>
    </rPh>
    <rPh sb="40" eb="46">
      <t>ニチジョウセイカツヨウヒン</t>
    </rPh>
    <rPh sb="47" eb="48">
      <t>カ</t>
    </rPh>
    <rPh sb="49" eb="50">
      <t>モノ</t>
    </rPh>
    <rPh sb="51" eb="52">
      <t>コマ</t>
    </rPh>
    <rPh sb="56" eb="58">
      <t>キョジャク</t>
    </rPh>
    <rPh sb="59" eb="64">
      <t>ドッキョコウレイシャ</t>
    </rPh>
    <rPh sb="64" eb="66">
      <t>セタイ</t>
    </rPh>
    <rPh sb="67" eb="70">
      <t>コウレイシャ</t>
    </rPh>
    <rPh sb="73" eb="75">
      <t>セタイ</t>
    </rPh>
    <rPh sb="76" eb="79">
      <t>ショウガイシャ</t>
    </rPh>
    <rPh sb="79" eb="81">
      <t>セタイ</t>
    </rPh>
    <rPh sb="82" eb="84">
      <t>タイショウ</t>
    </rPh>
    <rPh sb="85" eb="87">
      <t>ジッシ</t>
    </rPh>
    <phoneticPr fontId="1"/>
  </si>
  <si>
    <t>独居高齢者の世帯等で、日常の買い物・調理などの支援、栄養改善が必要な方のうち、特に見守りが必要な方へ、夕食弁当の配達と翌朝の弁当箱の回収を行い、併せて安否確認を行う。</t>
    <rPh sb="0" eb="5">
      <t>ドッキョコウレイシャ</t>
    </rPh>
    <rPh sb="6" eb="9">
      <t>セタイトウ</t>
    </rPh>
    <rPh sb="11" eb="13">
      <t>ニチジョウ</t>
    </rPh>
    <rPh sb="14" eb="15">
      <t>カ</t>
    </rPh>
    <rPh sb="16" eb="17">
      <t>モノ</t>
    </rPh>
    <rPh sb="18" eb="20">
      <t>チョウリ</t>
    </rPh>
    <rPh sb="23" eb="25">
      <t>シエン</t>
    </rPh>
    <rPh sb="26" eb="30">
      <t>エイヨウカイゼン</t>
    </rPh>
    <rPh sb="31" eb="33">
      <t>ヒツヨウ</t>
    </rPh>
    <rPh sb="34" eb="35">
      <t>カタ</t>
    </rPh>
    <rPh sb="39" eb="40">
      <t>トク</t>
    </rPh>
    <rPh sb="41" eb="43">
      <t>ミマモ</t>
    </rPh>
    <rPh sb="45" eb="47">
      <t>ヒツヨウ</t>
    </rPh>
    <rPh sb="48" eb="49">
      <t>カタ</t>
    </rPh>
    <rPh sb="51" eb="55">
      <t>ユウショクベントウ</t>
    </rPh>
    <rPh sb="56" eb="58">
      <t>ハイタツ</t>
    </rPh>
    <rPh sb="59" eb="61">
      <t>ヨクアサ</t>
    </rPh>
    <rPh sb="62" eb="65">
      <t>ベントウバコ</t>
    </rPh>
    <rPh sb="66" eb="68">
      <t>カイシュウ</t>
    </rPh>
    <rPh sb="69" eb="70">
      <t>オコナ</t>
    </rPh>
    <rPh sb="72" eb="73">
      <t>アワ</t>
    </rPh>
    <rPh sb="75" eb="79">
      <t>アンピカクニン</t>
    </rPh>
    <rPh sb="80" eb="81">
      <t>オコナ</t>
    </rPh>
    <phoneticPr fontId="1"/>
  </si>
  <si>
    <t>https://www.town.arita.lg.jp</t>
  </si>
  <si>
    <t>有田町役場　健康福祉課
0955-43-2179</t>
    <rPh sb="0" eb="5">
      <t>アリタチョウヤクバ</t>
    </rPh>
    <rPh sb="6" eb="11">
      <t>ケンコウフクシカ</t>
    </rPh>
    <phoneticPr fontId="1"/>
  </si>
  <si>
    <t>上記の配食サービスには該当しないまでも、申請者世帯の家族構成、日常の扶養能力等の低下などを勘案し、対象者の食事確保や安否確認等が必要な世帯を、社協独自の配食サービスで支援する。</t>
    <rPh sb="0" eb="2">
      <t>ジョウキ</t>
    </rPh>
    <rPh sb="3" eb="5">
      <t>ハイショク</t>
    </rPh>
    <rPh sb="11" eb="13">
      <t>ガイトウ</t>
    </rPh>
    <rPh sb="20" eb="23">
      <t>シンセイシャ</t>
    </rPh>
    <rPh sb="23" eb="25">
      <t>セタイ</t>
    </rPh>
    <rPh sb="26" eb="30">
      <t>カゾクコウセイ</t>
    </rPh>
    <rPh sb="31" eb="33">
      <t>ニチジョウ</t>
    </rPh>
    <rPh sb="34" eb="39">
      <t>フヨウノウリョクトウ</t>
    </rPh>
    <rPh sb="40" eb="42">
      <t>テイカ</t>
    </rPh>
    <rPh sb="45" eb="47">
      <t>カンアン</t>
    </rPh>
    <rPh sb="49" eb="52">
      <t>タイショウシャ</t>
    </rPh>
    <rPh sb="53" eb="57">
      <t>ショクジカクホ</t>
    </rPh>
    <rPh sb="58" eb="63">
      <t>アンピカクニントウ</t>
    </rPh>
    <rPh sb="64" eb="66">
      <t>ヒツヨウ</t>
    </rPh>
    <rPh sb="67" eb="69">
      <t>セタイ</t>
    </rPh>
    <rPh sb="71" eb="73">
      <t>シャキョウ</t>
    </rPh>
    <rPh sb="73" eb="75">
      <t>ドクジ</t>
    </rPh>
    <rPh sb="76" eb="78">
      <t>ハイショク</t>
    </rPh>
    <rPh sb="83" eb="85">
      <t>シエン</t>
    </rPh>
    <phoneticPr fontId="1"/>
  </si>
  <si>
    <t>町内を５路線に分けてコミュニティバスを運行。高齢者の買い物及び通院などに利用されている。
H26.4月よりデマンドタクシー事業を開始し、現在町内６地区で運行している。</t>
    <rPh sb="0" eb="2">
      <t>チョウナイ</t>
    </rPh>
    <rPh sb="4" eb="6">
      <t>ロセン</t>
    </rPh>
    <rPh sb="7" eb="8">
      <t>ワ</t>
    </rPh>
    <rPh sb="19" eb="21">
      <t>ウンコウ</t>
    </rPh>
    <rPh sb="22" eb="25">
      <t>コウレイシャ</t>
    </rPh>
    <rPh sb="26" eb="27">
      <t>カ</t>
    </rPh>
    <rPh sb="28" eb="29">
      <t>モノ</t>
    </rPh>
    <rPh sb="29" eb="30">
      <t>オヨ</t>
    </rPh>
    <rPh sb="31" eb="33">
      <t>ツウイン</t>
    </rPh>
    <rPh sb="36" eb="38">
      <t>リヨウ</t>
    </rPh>
    <rPh sb="50" eb="51">
      <t>ガツ</t>
    </rPh>
    <rPh sb="61" eb="63">
      <t>ジギョウ</t>
    </rPh>
    <rPh sb="64" eb="66">
      <t>カイシ</t>
    </rPh>
    <rPh sb="68" eb="70">
      <t>ゲンザイ</t>
    </rPh>
    <rPh sb="70" eb="72">
      <t>チョウナイ</t>
    </rPh>
    <rPh sb="73" eb="75">
      <t>チク</t>
    </rPh>
    <rPh sb="76" eb="78">
      <t>ウンコウ</t>
    </rPh>
    <phoneticPr fontId="1"/>
  </si>
  <si>
    <t>有田町役場　まちづくり課
0955-46-2990</t>
    <rPh sb="0" eb="3">
      <t>アリタチョウ</t>
    </rPh>
    <rPh sb="3" eb="5">
      <t>ヤクバ</t>
    </rPh>
    <rPh sb="11" eb="12">
      <t>カ</t>
    </rPh>
    <phoneticPr fontId="1"/>
  </si>
  <si>
    <t>有田町障害者福祉タクシー事業</t>
    <rPh sb="0" eb="3">
      <t>アリタチョウ</t>
    </rPh>
    <rPh sb="3" eb="6">
      <t>ショウガイシャ</t>
    </rPh>
    <rPh sb="6" eb="8">
      <t>フクシ</t>
    </rPh>
    <rPh sb="12" eb="14">
      <t>ジギョウ</t>
    </rPh>
    <phoneticPr fontId="1"/>
  </si>
  <si>
    <t>重度心身障害者に対し、タクシー料金の一部を助成することにより、その生活圏の拡大及び社会参加の促進を図り、もって障害者の在宅福祉の増進に寄与することを目的とする。</t>
    <rPh sb="0" eb="7">
      <t>ジュウドシンシンショウガイシャ</t>
    </rPh>
    <rPh sb="8" eb="9">
      <t>タイ</t>
    </rPh>
    <rPh sb="15" eb="17">
      <t>リョウキン</t>
    </rPh>
    <rPh sb="18" eb="20">
      <t>イチブ</t>
    </rPh>
    <rPh sb="21" eb="23">
      <t>ジョセイ</t>
    </rPh>
    <rPh sb="33" eb="36">
      <t>セイカツケン</t>
    </rPh>
    <rPh sb="37" eb="39">
      <t>カクダイ</t>
    </rPh>
    <rPh sb="39" eb="40">
      <t>オヨ</t>
    </rPh>
    <rPh sb="41" eb="43">
      <t>シャカイ</t>
    </rPh>
    <rPh sb="43" eb="45">
      <t>サンカ</t>
    </rPh>
    <rPh sb="46" eb="48">
      <t>ソクシン</t>
    </rPh>
    <rPh sb="49" eb="50">
      <t>ハカ</t>
    </rPh>
    <rPh sb="55" eb="58">
      <t>ショウガイシャ</t>
    </rPh>
    <rPh sb="59" eb="61">
      <t>ザイタク</t>
    </rPh>
    <rPh sb="61" eb="63">
      <t>フクシ</t>
    </rPh>
    <rPh sb="64" eb="66">
      <t>ゾウシン</t>
    </rPh>
    <rPh sb="67" eb="69">
      <t>キヨ</t>
    </rPh>
    <rPh sb="74" eb="76">
      <t>モクテキ</t>
    </rPh>
    <phoneticPr fontId="1"/>
  </si>
  <si>
    <t>買い物弱者対策事業</t>
    <rPh sb="0" eb="1">
      <t>カ</t>
    </rPh>
    <rPh sb="2" eb="5">
      <t>モノジャクシャ</t>
    </rPh>
    <rPh sb="5" eb="9">
      <t>タイサクジギョウ</t>
    </rPh>
    <phoneticPr fontId="1"/>
  </si>
  <si>
    <t>有田町内における日常の買い物に不便を感じる高齢者等のいわゆる「買い物弱者」に対し、円滑な商品購入機会を提供する。</t>
    <rPh sb="0" eb="4">
      <t>アリタチョウナイ</t>
    </rPh>
    <rPh sb="8" eb="10">
      <t>ニチジョウ</t>
    </rPh>
    <rPh sb="11" eb="12">
      <t>カ</t>
    </rPh>
    <rPh sb="13" eb="14">
      <t>モノ</t>
    </rPh>
    <rPh sb="15" eb="17">
      <t>フベン</t>
    </rPh>
    <rPh sb="18" eb="19">
      <t>カン</t>
    </rPh>
    <rPh sb="21" eb="25">
      <t>コウレイシャトウ</t>
    </rPh>
    <rPh sb="31" eb="32">
      <t>カ</t>
    </rPh>
    <rPh sb="33" eb="36">
      <t>モノジャクシャ</t>
    </rPh>
    <rPh sb="38" eb="39">
      <t>タイ</t>
    </rPh>
    <rPh sb="41" eb="43">
      <t>エンカツ</t>
    </rPh>
    <rPh sb="44" eb="50">
      <t>ショウヒンコウニュウキカイ</t>
    </rPh>
    <rPh sb="51" eb="53">
      <t>テイキョウ</t>
    </rPh>
    <phoneticPr fontId="1"/>
  </si>
  <si>
    <t>http://www.marugotoarita.jp</t>
  </si>
  <si>
    <t>地域支援まごの手事業</t>
    <rPh sb="0" eb="4">
      <t>チイキシエン</t>
    </rPh>
    <rPh sb="7" eb="8">
      <t>テ</t>
    </rPh>
    <rPh sb="8" eb="10">
      <t>ジギョウ</t>
    </rPh>
    <phoneticPr fontId="1"/>
  </si>
  <si>
    <t>町内在住のおおむね65歳以上の高齢者のうち、１人暮らし又は高齢者のみ世帯の人で、事前に登録した人に対して、登録ボランティアが代行で買い物をしてくるサービス。</t>
    <rPh sb="0" eb="4">
      <t>チョウナイザイジュウ</t>
    </rPh>
    <rPh sb="11" eb="14">
      <t>サイイジョウ</t>
    </rPh>
    <rPh sb="15" eb="18">
      <t>コウレイシャ</t>
    </rPh>
    <rPh sb="23" eb="24">
      <t>ヒト</t>
    </rPh>
    <rPh sb="24" eb="25">
      <t>グ</t>
    </rPh>
    <rPh sb="27" eb="28">
      <t>マタ</t>
    </rPh>
    <rPh sb="29" eb="32">
      <t>コウレイシャ</t>
    </rPh>
    <rPh sb="34" eb="36">
      <t>セタイ</t>
    </rPh>
    <rPh sb="37" eb="38">
      <t>ヒト</t>
    </rPh>
    <rPh sb="40" eb="42">
      <t>ジゼン</t>
    </rPh>
    <rPh sb="43" eb="45">
      <t>トウロク</t>
    </rPh>
    <rPh sb="47" eb="48">
      <t>ヒト</t>
    </rPh>
    <rPh sb="49" eb="50">
      <t>タイ</t>
    </rPh>
    <rPh sb="53" eb="55">
      <t>トウロク</t>
    </rPh>
    <rPh sb="62" eb="64">
      <t>ダイコウ</t>
    </rPh>
    <rPh sb="65" eb="66">
      <t>カ</t>
    </rPh>
    <rPh sb="67" eb="68">
      <t>モノ</t>
    </rPh>
    <phoneticPr fontId="1"/>
  </si>
  <si>
    <t>基山町</t>
    <rPh sb="0" eb="2">
      <t>キヤマ</t>
    </rPh>
    <rPh sb="2" eb="3">
      <t>チョウ</t>
    </rPh>
    <phoneticPr fontId="2"/>
  </si>
  <si>
    <t>食事の確保が困難で安否確認が必要な方（概ね65歳以上の高齢者や重度の障害者）に食事を届けるサービス。</t>
  </si>
  <si>
    <t>基山町
社会福祉法人寿楽園</t>
    <rPh sb="0" eb="3">
      <t>キヤマチョウ</t>
    </rPh>
    <phoneticPr fontId="2"/>
  </si>
  <si>
    <t>https://www.town.kiyama.lg.jp/kiji0031717/index.html</t>
  </si>
  <si>
    <t>福祉課
0942-92-7964</t>
    <rPh sb="0" eb="2">
      <t>フクシ</t>
    </rPh>
    <rPh sb="2" eb="3">
      <t>カ</t>
    </rPh>
    <phoneticPr fontId="2"/>
  </si>
  <si>
    <t>長崎県</t>
    <rPh sb="0" eb="3">
      <t>ナガサキケン</t>
    </rPh>
    <phoneticPr fontId="1"/>
  </si>
  <si>
    <t>助け合い活動強化事業</t>
    <rPh sb="0" eb="1">
      <t>タス</t>
    </rPh>
    <rPh sb="2" eb="3">
      <t>ア</t>
    </rPh>
    <rPh sb="4" eb="10">
      <t>カツドウキョウカジギョウ</t>
    </rPh>
    <phoneticPr fontId="1"/>
  </si>
  <si>
    <t>生活支援コーディネーター等を対象とした、生活支援の仕組づくりや有償ボランティア等の設立を促すための勉強会等</t>
    <phoneticPr fontId="1"/>
  </si>
  <si>
    <t>　高齢者の移送支援や買い物支援などを含めた生活支援の仕組づくりや有償ボランティア等の設立を促すため、生活支援コーディネーター等を対象とした勉強会等に対し、アドバイザーを派遣。　※都道府県介護保険保険者努力支援交付金活用</t>
    <phoneticPr fontId="1"/>
  </si>
  <si>
    <t>https://www.pref.nagasaki.jp/bunrui/hukushi-hoken/koreisha/kaigoyobou/tasukeaijireishu/</t>
    <phoneticPr fontId="1"/>
  </si>
  <si>
    <t>福祉保健部長寿社会課
095-895-2434</t>
    <phoneticPr fontId="1"/>
  </si>
  <si>
    <t>長崎県</t>
    <rPh sb="0" eb="3">
      <t>ナガサキケン</t>
    </rPh>
    <phoneticPr fontId="3"/>
  </si>
  <si>
    <t>長崎市</t>
    <rPh sb="0" eb="3">
      <t>ナガサキシ</t>
    </rPh>
    <phoneticPr fontId="3"/>
  </si>
  <si>
    <t>買い物サービス一覧作成事業</t>
    <rPh sb="0" eb="1">
      <t>カ</t>
    </rPh>
    <rPh sb="2" eb="3">
      <t>モノ</t>
    </rPh>
    <rPh sb="7" eb="9">
      <t>イチラン</t>
    </rPh>
    <rPh sb="9" eb="11">
      <t>サクセイ</t>
    </rPh>
    <rPh sb="11" eb="13">
      <t>ジギョウ</t>
    </rPh>
    <phoneticPr fontId="3"/>
  </si>
  <si>
    <t>民間事業者が実施している宅配や移動販売等のサービスに関する情報を一覧にまとめ、市のホームページへの掲載や、地域センターでの配布などにより、地域住民へ情報提供を行う。</t>
    <rPh sb="0" eb="5">
      <t>ミンカンジギョウシャ</t>
    </rPh>
    <rPh sb="6" eb="8">
      <t>ジッシ</t>
    </rPh>
    <rPh sb="12" eb="14">
      <t>タクハイ</t>
    </rPh>
    <rPh sb="15" eb="19">
      <t>イドウハンバイ</t>
    </rPh>
    <rPh sb="19" eb="20">
      <t>トウ</t>
    </rPh>
    <rPh sb="26" eb="27">
      <t>カン</t>
    </rPh>
    <rPh sb="29" eb="31">
      <t>ジョウホウ</t>
    </rPh>
    <rPh sb="32" eb="34">
      <t>イチラン</t>
    </rPh>
    <rPh sb="39" eb="40">
      <t>シ</t>
    </rPh>
    <rPh sb="49" eb="51">
      <t>ケイサイ</t>
    </rPh>
    <rPh sb="53" eb="55">
      <t>チイキ</t>
    </rPh>
    <rPh sb="61" eb="63">
      <t>ハイフ</t>
    </rPh>
    <rPh sb="69" eb="73">
      <t>チイキジュウミン</t>
    </rPh>
    <rPh sb="74" eb="78">
      <t>ジョウホウテイキョウ</t>
    </rPh>
    <rPh sb="79" eb="80">
      <t>オコナ</t>
    </rPh>
    <phoneticPr fontId="3"/>
  </si>
  <si>
    <t>https://www.city.nagasaki.lg.jp/jigyo/350000/358000/p039176.html</t>
    <phoneticPr fontId="1"/>
  </si>
  <si>
    <t>長崎県</t>
  </si>
  <si>
    <t>佐世保市</t>
  </si>
  <si>
    <t>交通不便地区対策事業</t>
  </si>
  <si>
    <t>予約制乗合タクシー等への運行費欠損補助</t>
  </si>
  <si>
    <t>運行経費から利用額を差し引いた欠損額を運行事業者へ補助する。</t>
  </si>
  <si>
    <t>https://www.city.sasebo.lg.jp/machizukuri/kotsu/fubenchiku/index.html</t>
    <phoneticPr fontId="1"/>
  </si>
  <si>
    <t>地域未来共創部地域交通課
0956-25-9249</t>
    <phoneticPr fontId="1"/>
  </si>
  <si>
    <t>佐世保市離島移動販売支援事業</t>
  </si>
  <si>
    <t>本市の高島において、島民の方々が生活物資を購入する機会を確保するため、島において日用品、食料品等を販売する本土からの移動販売の事業者に対し、航路に係る経費について一部を補助するもの。</t>
  </si>
  <si>
    <t>無し（事業者の募集時のも、市ホームページに掲載しています）</t>
  </si>
  <si>
    <t>地域政策課
0956-24-1111（代表）</t>
  </si>
  <si>
    <t>敬老特別乗車証等交付事業</t>
  </si>
  <si>
    <t>乗車証</t>
  </si>
  <si>
    <t>買物弱者支援と位置付けた事業ではないが、高齢者の社会参加等を目的として、75歳以上の方を対象に、市内の路線バスに無料で乗車できる「敬老特別乗車証」を交付している。</t>
  </si>
  <si>
    <t>西肥自動車　株式会社</t>
  </si>
  <si>
    <t>保健福祉部健康づくり課
0956-25-9826</t>
  </si>
  <si>
    <t>おおむね65歳以上の単身世帯または高齢者のみ世帯の方で、身体機能の低下や認知症などの理由により、買い物・料理の両方が困難な方に対し、委託事業者が1日1食、食事（弁当）を配達し、栄養バランスのとれた食事の確保及び安否確認を行う。</t>
  </si>
  <si>
    <t>佐世保市役所ホームページ　配食サービスのご案内
https://www.city.sasebo.lg.jp/hokenhukusi/chojyu/haisyokusa-bisu.html</t>
    <phoneticPr fontId="1"/>
  </si>
  <si>
    <t>保健福祉部長寿社会課
0956-25-9729</t>
  </si>
  <si>
    <t>佐世保市魅力ある商店街創出支援事業</t>
  </si>
  <si>
    <t>・商店街共同施設等整備事業
・高度情報促進事業
・空き店舗対策事業
・活性化計画策定事業
・活性化研究会・講習会事業
・イベント事業
・その他の商業活性化事業</t>
  </si>
  <si>
    <t>買物弱者支援と位置付けた事業ではないが、商店街組合等が商店街の活性化を目的として実施する事業に対して費用の一部を補助する。（商店街として実施する移動販売等で活用可能）</t>
  </si>
  <si>
    <t>商工会議所又は、市内の商店街で組織する事業協同組合等</t>
  </si>
  <si>
    <t>https://www.city.sasebo.lg.jp/keizai/syouko/miryokuaruhojyokin.html</t>
    <phoneticPr fontId="1"/>
  </si>
  <si>
    <t>経済部商工労働課
0956-24-1111（代表）</t>
  </si>
  <si>
    <t>諫早市</t>
  </si>
  <si>
    <t>地域公共交通再編実証プロジェクト事業</t>
  </si>
  <si>
    <t>買い物支援だけでなく、通院など移動支援の側面を兼ね備えているため</t>
  </si>
  <si>
    <t>地域に居住する移動が困難な高齢者の移動手段を確保するために、地域住民が担い手となり目的地へ輸送するサービス実施のための車両の購入及び実証運行への補助。</t>
  </si>
  <si>
    <t>「こながい支えあいの会」
自治会や民生委員を中心とした任意団体</t>
  </si>
  <si>
    <t>生活安全交通課
0957-22-2561</t>
  </si>
  <si>
    <t>大村市</t>
  </si>
  <si>
    <t>買物弱者の支援を位置づけた事業ではないものの、公共交通空白地等での市民の移動確保を目的とし、対象地域で乗合タクシーを運行している。買い物や通院での利用が多数である。</t>
  </si>
  <si>
    <t>https://www.city.omura.nagasaki.jp/sangyou/kurashi/kotsu/koukyo/taxi/index.html</t>
    <phoneticPr fontId="1"/>
  </si>
  <si>
    <t>商工振興課交通政策室
0957-53-4111(内線248)</t>
    <phoneticPr fontId="1"/>
  </si>
  <si>
    <t>平戸市</t>
    <rPh sb="0" eb="3">
      <t>ヒラドシ</t>
    </rPh>
    <phoneticPr fontId="1"/>
  </si>
  <si>
    <t>高齢者いきいきおでかけ支援事業</t>
  </si>
  <si>
    <t>扶助費</t>
    <rPh sb="0" eb="2">
      <t>フジョヒ</t>
    </rPh>
    <phoneticPr fontId="20"/>
  </si>
  <si>
    <t>長寿介護課高齢者支援班0950-22-9133</t>
  </si>
  <si>
    <t>介護支援ボランティアポイント事業（訪問型ボランティアポイント事業）</t>
  </si>
  <si>
    <t>報償費</t>
    <rPh sb="0" eb="2">
      <t>ホウショウヒ</t>
    </rPh>
    <phoneticPr fontId="20"/>
  </si>
  <si>
    <t>訪問型ボランティアポイント活動の登録者</t>
  </si>
  <si>
    <t>ワンコインまごころサービス事業</t>
    <phoneticPr fontId="1"/>
  </si>
  <si>
    <t>買物弱者の支援と位置付けた事業ではないが、在宅の一人暮らしの高齢者等において、既存の公的サービス等で対応できない簡単な困りごとをワンコイン100円でサービスを実施することにより、問題の解決を図る。高齢者等が住み慣れた地域で安心して生活できるよう支援することを目的とする。
事業委託先：シルバー人材センター
（１）ホームヘルパー等の他の事業のサービスを利用している高齢者世帯については週1回の利用を限度とする。
（２）他の事業のホームヘルプサービス等を利用していない高齢者世帯については、週2回の利用を限度とする。</t>
    <rPh sb="0" eb="2">
      <t>カイモノ</t>
    </rPh>
    <rPh sb="2" eb="4">
      <t>ジャクシャ</t>
    </rPh>
    <rPh sb="5" eb="7">
      <t>シエン</t>
    </rPh>
    <rPh sb="8" eb="11">
      <t>イチヅ</t>
    </rPh>
    <rPh sb="13" eb="15">
      <t>ジギョウ</t>
    </rPh>
    <rPh sb="21" eb="23">
      <t>ザイタク</t>
    </rPh>
    <rPh sb="24" eb="26">
      <t>ヒトリ</t>
    </rPh>
    <rPh sb="26" eb="27">
      <t>ク</t>
    </rPh>
    <rPh sb="30" eb="33">
      <t>コウレイシャ</t>
    </rPh>
    <rPh sb="33" eb="34">
      <t>トウ</t>
    </rPh>
    <rPh sb="39" eb="41">
      <t>キソン</t>
    </rPh>
    <rPh sb="42" eb="44">
      <t>コウテキ</t>
    </rPh>
    <rPh sb="48" eb="49">
      <t>トウ</t>
    </rPh>
    <rPh sb="50" eb="52">
      <t>タイオウ</t>
    </rPh>
    <rPh sb="56" eb="58">
      <t>カンタン</t>
    </rPh>
    <rPh sb="59" eb="60">
      <t>コマ</t>
    </rPh>
    <rPh sb="72" eb="73">
      <t>エン</t>
    </rPh>
    <rPh sb="79" eb="81">
      <t>ジッシ</t>
    </rPh>
    <rPh sb="89" eb="91">
      <t>モンダイ</t>
    </rPh>
    <rPh sb="92" eb="94">
      <t>カイケツ</t>
    </rPh>
    <rPh sb="95" eb="96">
      <t>ハカ</t>
    </rPh>
    <rPh sb="98" eb="101">
      <t>コウレイシャ</t>
    </rPh>
    <rPh sb="101" eb="102">
      <t>トウ</t>
    </rPh>
    <rPh sb="103" eb="104">
      <t>ス</t>
    </rPh>
    <rPh sb="105" eb="106">
      <t>ナ</t>
    </rPh>
    <rPh sb="108" eb="110">
      <t>チイキ</t>
    </rPh>
    <rPh sb="111" eb="113">
      <t>アンシン</t>
    </rPh>
    <rPh sb="115" eb="117">
      <t>セイカツ</t>
    </rPh>
    <rPh sb="122" eb="124">
      <t>シエン</t>
    </rPh>
    <rPh sb="129" eb="131">
      <t>モクテキ</t>
    </rPh>
    <rPh sb="136" eb="141">
      <t>ジギョウイタクサキ</t>
    </rPh>
    <rPh sb="146" eb="148">
      <t>ジンザイ</t>
    </rPh>
    <rPh sb="163" eb="164">
      <t>トウ</t>
    </rPh>
    <rPh sb="165" eb="166">
      <t>ホカ</t>
    </rPh>
    <rPh sb="167" eb="169">
      <t>ジギョウ</t>
    </rPh>
    <rPh sb="175" eb="177">
      <t>リヨウ</t>
    </rPh>
    <rPh sb="208" eb="209">
      <t>ホカ</t>
    </rPh>
    <rPh sb="210" eb="212">
      <t>ジギョウ</t>
    </rPh>
    <rPh sb="223" eb="224">
      <t>トウ</t>
    </rPh>
    <rPh sb="225" eb="227">
      <t>リヨウ</t>
    </rPh>
    <rPh sb="232" eb="237">
      <t>コウレイシャセタイ</t>
    </rPh>
    <rPh sb="243" eb="244">
      <t>シュウ</t>
    </rPh>
    <rPh sb="245" eb="246">
      <t>カイ</t>
    </rPh>
    <rPh sb="247" eb="249">
      <t>リヨウ</t>
    </rPh>
    <rPh sb="250" eb="252">
      <t>ゲンド</t>
    </rPh>
    <phoneticPr fontId="20"/>
  </si>
  <si>
    <t>松浦市</t>
    <rPh sb="0" eb="2">
      <t>マツウラ</t>
    </rPh>
    <rPh sb="2" eb="3">
      <t>シ</t>
    </rPh>
    <phoneticPr fontId="1"/>
  </si>
  <si>
    <t>松浦市がんばる中小企業応援補助金（新商品開発・販路拡大事業）</t>
  </si>
  <si>
    <t>新規出店事業、空き家利用,
移動販売事業,
その他,</t>
    <phoneticPr fontId="1"/>
  </si>
  <si>
    <t>販路拡大、業務効率化、移動販売等の買物支援、空き家対策等の取組みにより、売上向上等を図る事業</t>
    <rPh sb="0" eb="2">
      <t>ハンロ</t>
    </rPh>
    <rPh sb="2" eb="4">
      <t>カクダイ</t>
    </rPh>
    <rPh sb="5" eb="7">
      <t>ギョウム</t>
    </rPh>
    <rPh sb="7" eb="10">
      <t>コウリツカ</t>
    </rPh>
    <rPh sb="11" eb="13">
      <t>イドウ</t>
    </rPh>
    <rPh sb="13" eb="15">
      <t>ハンバイ</t>
    </rPh>
    <rPh sb="15" eb="16">
      <t>トウ</t>
    </rPh>
    <rPh sb="17" eb="19">
      <t>カイモノ</t>
    </rPh>
    <rPh sb="19" eb="21">
      <t>シエン</t>
    </rPh>
    <rPh sb="22" eb="23">
      <t>ア</t>
    </rPh>
    <rPh sb="24" eb="25">
      <t>ヤ</t>
    </rPh>
    <rPh sb="25" eb="27">
      <t>タイサク</t>
    </rPh>
    <rPh sb="27" eb="28">
      <t>トウ</t>
    </rPh>
    <rPh sb="29" eb="31">
      <t>トリク</t>
    </rPh>
    <rPh sb="36" eb="38">
      <t>ウリアゲ</t>
    </rPh>
    <rPh sb="38" eb="40">
      <t>コウジョウ</t>
    </rPh>
    <rPh sb="40" eb="41">
      <t>トウ</t>
    </rPh>
    <rPh sb="42" eb="43">
      <t>ハカ</t>
    </rPh>
    <rPh sb="44" eb="46">
      <t>ジギョウ</t>
    </rPh>
    <phoneticPr fontId="1"/>
  </si>
  <si>
    <t>買物弱者の支援と位置付けた事業ではないが、売上向上等につながる事業に対し、機械装置費、車両改造費等の補助を行う。</t>
    <rPh sb="21" eb="23">
      <t>ウリアゲ</t>
    </rPh>
    <rPh sb="23" eb="25">
      <t>コウジョウ</t>
    </rPh>
    <rPh sb="25" eb="26">
      <t>トウ</t>
    </rPh>
    <rPh sb="31" eb="33">
      <t>ジギョウ</t>
    </rPh>
    <rPh sb="34" eb="35">
      <t>タイ</t>
    </rPh>
    <rPh sb="37" eb="39">
      <t>キカイ</t>
    </rPh>
    <rPh sb="39" eb="41">
      <t>ソウチ</t>
    </rPh>
    <rPh sb="41" eb="42">
      <t>ヒ</t>
    </rPh>
    <rPh sb="43" eb="45">
      <t>シャリョウ</t>
    </rPh>
    <rPh sb="45" eb="47">
      <t>カイゾウ</t>
    </rPh>
    <rPh sb="47" eb="48">
      <t>ヒ</t>
    </rPh>
    <rPh sb="48" eb="49">
      <t>トウ</t>
    </rPh>
    <rPh sb="50" eb="52">
      <t>ホジョ</t>
    </rPh>
    <rPh sb="53" eb="54">
      <t>オコナ</t>
    </rPh>
    <phoneticPr fontId="5"/>
  </si>
  <si>
    <t>https://www.city-matsuura.jp/top/soshikikarasagasu/sangyoushinkou/shokoshinkogakari/4/2/1149.html</t>
  </si>
  <si>
    <t>産業振興課　商工振興係
0956-72-1307</t>
    <rPh sb="0" eb="2">
      <t>サンギョウ</t>
    </rPh>
    <rPh sb="2" eb="5">
      <t>シンコウカ</t>
    </rPh>
    <rPh sb="6" eb="8">
      <t>ショウコウ</t>
    </rPh>
    <rPh sb="8" eb="10">
      <t>シンコウ</t>
    </rPh>
    <rPh sb="10" eb="11">
      <t>カカリ</t>
    </rPh>
    <phoneticPr fontId="1"/>
  </si>
  <si>
    <t>鷹島乗合タクシー運行費補助金</t>
    <rPh sb="0" eb="2">
      <t>タカシマ</t>
    </rPh>
    <rPh sb="2" eb="4">
      <t>ノリアイ</t>
    </rPh>
    <rPh sb="8" eb="10">
      <t>ウンコウ</t>
    </rPh>
    <rPh sb="10" eb="11">
      <t>ヒ</t>
    </rPh>
    <rPh sb="11" eb="14">
      <t>ホジョキン</t>
    </rPh>
    <phoneticPr fontId="1"/>
  </si>
  <si>
    <t>買物弱者の支援と位置付けた事業ではないが、公共交通の利用に不便を感じている地域に対する移動支援策としてデマンド型乗合タクシーを運行する事業者に対し補助を行う。</t>
    <rPh sb="55" eb="56">
      <t>ガタ</t>
    </rPh>
    <rPh sb="56" eb="58">
      <t>ノリアイ</t>
    </rPh>
    <rPh sb="63" eb="65">
      <t>ウンコウ</t>
    </rPh>
    <rPh sb="67" eb="69">
      <t>ジギョウ</t>
    </rPh>
    <rPh sb="69" eb="70">
      <t>シャ</t>
    </rPh>
    <rPh sb="71" eb="72">
      <t>タイ</t>
    </rPh>
    <rPh sb="73" eb="75">
      <t>ホジョ</t>
    </rPh>
    <rPh sb="76" eb="77">
      <t>オコナ</t>
    </rPh>
    <phoneticPr fontId="5"/>
  </si>
  <si>
    <t>https://www.city-matsuura.jp/top/soshikikarasagasu/sangyoushinkou/shokoshinkogakari/2/1127.html</t>
  </si>
  <si>
    <t>産業振興課　企業・エネルギー係
0956-72-1307</t>
  </si>
  <si>
    <t>福島地区デマンド型乗合タクシー運行費補助金</t>
    <rPh sb="0" eb="2">
      <t>フクシマ</t>
    </rPh>
    <rPh sb="2" eb="4">
      <t>チク</t>
    </rPh>
    <rPh sb="8" eb="9">
      <t>ガタ</t>
    </rPh>
    <rPh sb="9" eb="11">
      <t>ノリアイ</t>
    </rPh>
    <rPh sb="15" eb="17">
      <t>ウンコウ</t>
    </rPh>
    <rPh sb="17" eb="18">
      <t>ヒ</t>
    </rPh>
    <rPh sb="18" eb="21">
      <t>ホジョキン</t>
    </rPh>
    <phoneticPr fontId="1"/>
  </si>
  <si>
    <t>https://www.city-matsuura.jp/top/soshikikarasagasu/sangyoushinkou/shokoshinkogakari/2/6790.html</t>
  </si>
  <si>
    <t>対馬市</t>
    <rPh sb="0" eb="2">
      <t>ツシマ</t>
    </rPh>
    <rPh sb="2" eb="3">
      <t>シ</t>
    </rPh>
    <phoneticPr fontId="1"/>
  </si>
  <si>
    <t>買い物困難地域において、定期的に移動販売を行う事業者に対して燃料費等を支援する</t>
    <rPh sb="0" eb="1">
      <t>カ</t>
    </rPh>
    <rPh sb="2" eb="3">
      <t>モノ</t>
    </rPh>
    <rPh sb="3" eb="5">
      <t>コンナン</t>
    </rPh>
    <rPh sb="5" eb="7">
      <t>チイキ</t>
    </rPh>
    <rPh sb="12" eb="15">
      <t>テイキテキ</t>
    </rPh>
    <rPh sb="16" eb="18">
      <t>イドウ</t>
    </rPh>
    <rPh sb="18" eb="20">
      <t>ハンバイ</t>
    </rPh>
    <rPh sb="21" eb="22">
      <t>オコナ</t>
    </rPh>
    <rPh sb="23" eb="26">
      <t>ジギョウシャ</t>
    </rPh>
    <rPh sb="27" eb="28">
      <t>タイ</t>
    </rPh>
    <rPh sb="30" eb="33">
      <t>ネンリョウヒ</t>
    </rPh>
    <rPh sb="33" eb="34">
      <t>トウ</t>
    </rPh>
    <rPh sb="35" eb="37">
      <t>シエン</t>
    </rPh>
    <phoneticPr fontId="1"/>
  </si>
  <si>
    <t>長寿支援課
0920-58-1118</t>
    <rPh sb="0" eb="2">
      <t>チョウジュ</t>
    </rPh>
    <rPh sb="2" eb="4">
      <t>シエン</t>
    </rPh>
    <rPh sb="4" eb="5">
      <t>カ</t>
    </rPh>
    <phoneticPr fontId="1"/>
  </si>
  <si>
    <t>長崎県</t>
    <phoneticPr fontId="1"/>
  </si>
  <si>
    <t>壱岐市</t>
    <rPh sb="0" eb="3">
      <t>イキシ</t>
    </rPh>
    <phoneticPr fontId="1"/>
  </si>
  <si>
    <t>三島地区買い物支援事業</t>
    <phoneticPr fontId="1"/>
  </si>
  <si>
    <t>（離島活性化交付金）　三島まちづくり協議会が、実施する買い物支援事業として移動販売車を誘致するため、航送料を支援し負担軽減を行う。　同時に、移動販売車へ島民が買い物で訪れることで、島民同士の見守りや外出の支援を促し、協議会主催の健康サロンへの参加も促していくことで、交流と憩いの場としての空間づくり、住民の健康増進を図る。</t>
    <phoneticPr fontId="1"/>
  </si>
  <si>
    <t>三島まちづくり協議会</t>
    <phoneticPr fontId="1"/>
  </si>
  <si>
    <t>SDGｓ未来課
0920-48-1137</t>
    <phoneticPr fontId="1"/>
  </si>
  <si>
    <t>五島市</t>
  </si>
  <si>
    <t>地域の絆再生事業
（買物弱者支援事業）</t>
  </si>
  <si>
    <t>地域内の老人介護福祉事業者へ事業を委託し、希望者を商店へ送迎する。</t>
  </si>
  <si>
    <t>おくうら夢のまちづくり協議会（地域運営組織）</t>
  </si>
  <si>
    <t>地域協働課
 0959-76-3070</t>
  </si>
  <si>
    <t>地域の絆再生事業
（大浜買物ツアー）</t>
  </si>
  <si>
    <t>タクシーを借上げ、買い物をサポートするボランティアと希望者を商店へ送迎する。</t>
  </si>
  <si>
    <t>大浜地区まちづくり協議会（地域運営組織）</t>
  </si>
  <si>
    <t>地域の絆再生事業
（移動販売支援事業）</t>
  </si>
  <si>
    <t>地域運営組織が保有する車両を無償貸与し、移動販売事業を地域の商店へ委託する。</t>
  </si>
  <si>
    <t>奈留まちづくり協議会（地域運営組織）</t>
  </si>
  <si>
    <t>民間事業者の移動販売車が地域を訪れた際に、高齢者の買物をサポートする。</t>
  </si>
  <si>
    <t>崎山地区まちづくり協議会（地域運営組織）</t>
  </si>
  <si>
    <t>船着き場での荷下ろしや運搬をサポート。</t>
  </si>
  <si>
    <t>椛島地区まちづくり協議会（地域運営組織）</t>
  </si>
  <si>
    <t>五島市移動販売事業支援補助金</t>
  </si>
  <si>
    <t>近隣に店舗がないこと、又は店舗から遠隔地であることから、生鮮食料品等の調達が困難な地域において、移動販売を行う事業者に対し、燃料費等を補助している。</t>
  </si>
  <si>
    <t>商工雇用政策課
0959-72-7862</t>
  </si>
  <si>
    <t>電話予約制乗合タクシー「チョイソコごとう」事業</t>
    <phoneticPr fontId="1"/>
  </si>
  <si>
    <t>　地域内の通院や買い物移動などの利便性向上を図るため、電話予約制乗合タクシーを運行している。</t>
  </si>
  <si>
    <t>西海市</t>
  </si>
  <si>
    <t>買い物弱者対策事業</t>
  </si>
  <si>
    <t>移動販売を行っている事業者及びこれから移動販売に着手する事業者を支援するもの。</t>
  </si>
  <si>
    <t>ふるさと資源推進課
0959-37-0064</t>
    <phoneticPr fontId="1"/>
  </si>
  <si>
    <t>時津町</t>
  </si>
  <si>
    <t>買物弱者支援と位置付けた事業ではないが、運転免許証の返納(未所有を含む)による自家用車による外出ができない在宅もしくは在宅と同等の施設に入所する高齢者へ、生活状況にあった交通機関（バスまたはタクシー）の利用について助成を行うことにより、日常的な外出の支援を行う。
対象者：70歳以上の運転免許証を持っていない方
助成額：バス運賃の支払いに使える電子マネー9,000円分またはタクシーチケット9,000円分</t>
    <phoneticPr fontId="1"/>
  </si>
  <si>
    <t>https://www.town.togitsu.nagasaki.jp/soshikikarasagasu/koreishashienka/koureisyafukusi/index.html</t>
    <phoneticPr fontId="1"/>
  </si>
  <si>
    <t>高齢者支援課
095-882-3940</t>
  </si>
  <si>
    <t>川棚町</t>
  </si>
  <si>
    <t>一般介護予防事業「みんなでいごこーで」</t>
  </si>
  <si>
    <t>通いの場がなく、買い物支援に困っていた地域３地区を対象とし、当クラブのバスを活用し、地区の公民館で運動を行った後、町の中心部のスーパー等での買い物支援を実施している。</t>
  </si>
  <si>
    <t>総合型地域スポーツクラブ
チューリップスポーツクラブ</t>
  </si>
  <si>
    <t>長寿支援課 地域包括支援係
0956-59-5886</t>
    <phoneticPr fontId="1"/>
  </si>
  <si>
    <t>一般介護予防事業「みんなでかわろーで」</t>
  </si>
  <si>
    <t>通いの場がなく、買い物に困っていた地域（東部地区）を対象に、社協の巡回バスを活用し、福祉施設において、運動＆居場所支援を行った後、スーパーでの買い物支援を実施している。</t>
  </si>
  <si>
    <t>食事作りが困難なおおむね65歳以上の1人暮らしや高齢者世帯等で、見守りが必要な方に対し、栄養バランスの取れた食事を提供と安否確認を実施している。</t>
  </si>
  <si>
    <t>長寿支援課 長寿介護係
0956-59-5883</t>
    <phoneticPr fontId="1"/>
  </si>
  <si>
    <t>買い物支援</t>
  </si>
  <si>
    <t>買い物に困っている2地区に対し、地域貢献として実施。通いの場の後、当事業所の車両を活用し、町の中心部のスーパー等での買い物支援を実施している。</t>
  </si>
  <si>
    <t>社会福祉法人 長崎厚生福祉団 特別養護老人ホーム くじゃくの家</t>
  </si>
  <si>
    <t>小値賀町</t>
    <rPh sb="0" eb="4">
      <t>オヂカチョウ</t>
    </rPh>
    <phoneticPr fontId="1"/>
  </si>
  <si>
    <t>既存店舗の閉店により、高齢者等に買い物不便が生じいているため、簡易店舗（楽市前方店）を設置し、買い物不便の解消を図ることとしている。</t>
    <rPh sb="0" eb="2">
      <t>キゾン</t>
    </rPh>
    <rPh sb="2" eb="4">
      <t>テンポ</t>
    </rPh>
    <rPh sb="5" eb="7">
      <t>ヘイテン</t>
    </rPh>
    <rPh sb="11" eb="15">
      <t>コウレイシャトウ</t>
    </rPh>
    <rPh sb="16" eb="17">
      <t>カ</t>
    </rPh>
    <rPh sb="18" eb="19">
      <t>モノ</t>
    </rPh>
    <rPh sb="19" eb="21">
      <t>フベン</t>
    </rPh>
    <rPh sb="22" eb="23">
      <t>ショウ</t>
    </rPh>
    <rPh sb="31" eb="35">
      <t>カンイテンポ</t>
    </rPh>
    <rPh sb="36" eb="38">
      <t>ラクイチ</t>
    </rPh>
    <rPh sb="38" eb="40">
      <t>ゼンポウ</t>
    </rPh>
    <rPh sb="40" eb="41">
      <t>テン</t>
    </rPh>
    <rPh sb="43" eb="45">
      <t>セッチ</t>
    </rPh>
    <rPh sb="47" eb="48">
      <t>カ</t>
    </rPh>
    <rPh sb="49" eb="50">
      <t>モノ</t>
    </rPh>
    <rPh sb="50" eb="52">
      <t>フベン</t>
    </rPh>
    <rPh sb="53" eb="55">
      <t>カイショウ</t>
    </rPh>
    <rPh sb="56" eb="57">
      <t>ハカ</t>
    </rPh>
    <phoneticPr fontId="1"/>
  </si>
  <si>
    <t>産業振興課
0959-56-3111</t>
    <rPh sb="0" eb="5">
      <t>サンギョウシンコウカ</t>
    </rPh>
    <phoneticPr fontId="1"/>
  </si>
  <si>
    <t>新上五島町</t>
  </si>
  <si>
    <t>SmartGOTO事業</t>
  </si>
  <si>
    <t>予約制乗合タクシー事業</t>
  </si>
  <si>
    <t>買い物弱者支援と位置付けた事業ではないが、バス路線が廃止された地域の生活交通確保のための、予約制乗合タクシーの運行をする。</t>
  </si>
  <si>
    <t>https://www.con-ne.net/guide/</t>
    <phoneticPr fontId="1"/>
  </si>
  <si>
    <t>地域づくり課
0959-53-1113</t>
  </si>
  <si>
    <t>熊本県</t>
    <rPh sb="0" eb="3">
      <t>クマモトケン</t>
    </rPh>
    <phoneticPr fontId="1"/>
  </si>
  <si>
    <t>地域福祉総合支援事業補助金</t>
  </si>
  <si>
    <t>民間団体が実施する「第４期熊本県地域福祉支援計画」に基づく地域福祉活動を対象に、補助金を交付している。買い物支援（買い物等が困難な方あるいは地区における移動販売や買い物代行、送迎等）も補助対象としている。</t>
    <rPh sb="29" eb="35">
      <t>チイキフクシカツドウ</t>
    </rPh>
    <rPh sb="57" eb="58">
      <t>カ</t>
    </rPh>
    <rPh sb="59" eb="60">
      <t>モノ</t>
    </rPh>
    <rPh sb="60" eb="61">
      <t>トウ</t>
    </rPh>
    <rPh sb="70" eb="72">
      <t>チク</t>
    </rPh>
    <rPh sb="76" eb="80">
      <t>イドウハンバイ</t>
    </rPh>
    <rPh sb="81" eb="82">
      <t>カ</t>
    </rPh>
    <rPh sb="83" eb="86">
      <t>モノダイコウ</t>
    </rPh>
    <rPh sb="87" eb="89">
      <t>ソウゲイ</t>
    </rPh>
    <phoneticPr fontId="1"/>
  </si>
  <si>
    <t>民間団体等（社会福祉法人、ＮＰＯ法人、地域福祉活動団体等）</t>
    <rPh sb="4" eb="5">
      <t>トウ</t>
    </rPh>
    <phoneticPr fontId="1"/>
  </si>
  <si>
    <t>https://www.pref.kumamoto.jp/soshiki/27/51327.html</t>
  </si>
  <si>
    <t>健康福祉政策課　地域支え合い支援室
096-333-2201（直通）</t>
    <rPh sb="0" eb="7">
      <t>ケンコウフクシセイサクカ</t>
    </rPh>
    <rPh sb="8" eb="10">
      <t>チイキ</t>
    </rPh>
    <rPh sb="10" eb="11">
      <t>ササ</t>
    </rPh>
    <rPh sb="12" eb="13">
      <t>ア</t>
    </rPh>
    <rPh sb="14" eb="16">
      <t>シエン</t>
    </rPh>
    <rPh sb="16" eb="17">
      <t>シツ</t>
    </rPh>
    <rPh sb="31" eb="33">
      <t>チョクツウ</t>
    </rPh>
    <phoneticPr fontId="4"/>
  </si>
  <si>
    <t>熊本市</t>
    <rPh sb="0" eb="3">
      <t>クマモトシ</t>
    </rPh>
    <phoneticPr fontId="1"/>
  </si>
  <si>
    <t>買い物弱者支援事業</t>
  </si>
  <si>
    <t>ＨＰや冊子（お買い物サポート便利帳）により、宅配や送迎等のお買い物サポートを実施している店舗の情報提供を行う。</t>
    <phoneticPr fontId="1"/>
  </si>
  <si>
    <t>お買い物サポート実施店舗の情報について（買い物弱者向けガイドブック） / 熊本市ホームページ (city.kumamoto.jp)</t>
  </si>
  <si>
    <t>八代市</t>
    <rPh sb="0" eb="3">
      <t>ヤツシロシ</t>
    </rPh>
    <phoneticPr fontId="1"/>
  </si>
  <si>
    <t>買い物支援事業者原油価格高騰対策支援事業</t>
  </si>
  <si>
    <t>706（R5年度繰越）</t>
    <rPh sb="6" eb="8">
      <t>ネンド</t>
    </rPh>
    <rPh sb="8" eb="10">
      <t>クリコシ</t>
    </rPh>
    <phoneticPr fontId="1"/>
  </si>
  <si>
    <t>物価高騰対応重点支援地方創生臨時交付金を活用し、中山間地で移動販売を行う事業者に対し原油価格高騰の影響による燃料費の一部支援。</t>
    <rPh sb="0" eb="2">
      <t>ブッカ</t>
    </rPh>
    <rPh sb="2" eb="4">
      <t>コウトウ</t>
    </rPh>
    <rPh sb="4" eb="6">
      <t>タイオウ</t>
    </rPh>
    <rPh sb="6" eb="8">
      <t>ジュウテン</t>
    </rPh>
    <rPh sb="8" eb="10">
      <t>シエン</t>
    </rPh>
    <rPh sb="10" eb="12">
      <t>チホウ</t>
    </rPh>
    <rPh sb="12" eb="14">
      <t>ソウセイ</t>
    </rPh>
    <rPh sb="14" eb="16">
      <t>リンジ</t>
    </rPh>
    <rPh sb="16" eb="18">
      <t>コウフ</t>
    </rPh>
    <rPh sb="18" eb="19">
      <t>キン</t>
    </rPh>
    <rPh sb="20" eb="22">
      <t>カツヨウ</t>
    </rPh>
    <rPh sb="24" eb="28">
      <t>チュウサンカンチ</t>
    </rPh>
    <rPh sb="29" eb="31">
      <t>イドウ</t>
    </rPh>
    <rPh sb="31" eb="33">
      <t>ハンバイ</t>
    </rPh>
    <rPh sb="34" eb="35">
      <t>オコナ</t>
    </rPh>
    <rPh sb="36" eb="39">
      <t>ジギョウシャ</t>
    </rPh>
    <rPh sb="40" eb="41">
      <t>タイ</t>
    </rPh>
    <rPh sb="42" eb="44">
      <t>ゲンユ</t>
    </rPh>
    <rPh sb="44" eb="48">
      <t>カカクコウトウ</t>
    </rPh>
    <rPh sb="49" eb="51">
      <t>エイキョウ</t>
    </rPh>
    <rPh sb="54" eb="57">
      <t>ネンリョウヒ</t>
    </rPh>
    <rPh sb="58" eb="60">
      <t>イチブ</t>
    </rPh>
    <rPh sb="60" eb="62">
      <t>シエン</t>
    </rPh>
    <phoneticPr fontId="1"/>
  </si>
  <si>
    <t>地域政策課（0965-33-4168）</t>
    <rPh sb="0" eb="5">
      <t>チイキセイサクカ</t>
    </rPh>
    <phoneticPr fontId="1"/>
  </si>
  <si>
    <t>八代市乗合タクシー運行事業</t>
    <rPh sb="0" eb="3">
      <t>ヤツシロシ</t>
    </rPh>
    <rPh sb="3" eb="5">
      <t>ノリアイ</t>
    </rPh>
    <rPh sb="9" eb="11">
      <t>ウンコウ</t>
    </rPh>
    <rPh sb="11" eb="13">
      <t>ジギョウ</t>
    </rPh>
    <phoneticPr fontId="3"/>
  </si>
  <si>
    <t>交通不便地域や公共交通空白地域の解消、市民の日常生活における移動手段の確保を目的に、タクシー事業者による、乗合タクシーの運行に係る経費の一部を補助することにより買物弱者の支援につなげた。</t>
  </si>
  <si>
    <t>https://www.city.yatsushiro.lg.jp/list00092.html</t>
  </si>
  <si>
    <t>人吉市</t>
    <rPh sb="0" eb="3">
      <t>ヒトヨシシ</t>
    </rPh>
    <phoneticPr fontId="1"/>
  </si>
  <si>
    <t>「人吉市買い物支援センター」を設置し、高齢者等の買い物や見守りが必要な方に対し、宅配サービスや見守り、困りごとの対応等の支援を行っている。</t>
    <phoneticPr fontId="1"/>
  </si>
  <si>
    <t>https://hitoyoshi-shakyo.com
社協の取り組み＞くらしを支える＞買い物支援事業</t>
    <phoneticPr fontId="1"/>
  </si>
  <si>
    <t>健康福祉部福祉課福祉政策係
（人吉市役所代表0966-22-2111）</t>
    <phoneticPr fontId="1"/>
  </si>
  <si>
    <t>荒尾市</t>
    <rPh sb="0" eb="3">
      <t>アラオシ</t>
    </rPh>
    <phoneticPr fontId="1"/>
  </si>
  <si>
    <t>荒尾市予約型乗合タクシー運行補助事業</t>
    <rPh sb="0" eb="3">
      <t>アラオシ</t>
    </rPh>
    <rPh sb="3" eb="6">
      <t>ヨヤクガタ</t>
    </rPh>
    <rPh sb="6" eb="8">
      <t>ノリアイ</t>
    </rPh>
    <rPh sb="12" eb="16">
      <t>ウンコウホジョ</t>
    </rPh>
    <rPh sb="16" eb="18">
      <t>ジギョウ</t>
    </rPh>
    <phoneticPr fontId="1"/>
  </si>
  <si>
    <t>路線バス廃止に伴う代替として、平井・府本地区の住民等の移動手段を確保するため、平成25年度から運行開始。公共交通の拠点である商業施設等に連絡している。</t>
    <rPh sb="0" eb="2">
      <t>ロセン</t>
    </rPh>
    <rPh sb="4" eb="6">
      <t>ハイシ</t>
    </rPh>
    <rPh sb="7" eb="8">
      <t>トモナ</t>
    </rPh>
    <rPh sb="9" eb="11">
      <t>ダイタイ</t>
    </rPh>
    <rPh sb="15" eb="17">
      <t>ヒライ</t>
    </rPh>
    <rPh sb="18" eb="20">
      <t>フモト</t>
    </rPh>
    <rPh sb="20" eb="22">
      <t>チク</t>
    </rPh>
    <rPh sb="23" eb="25">
      <t>ジュウミン</t>
    </rPh>
    <rPh sb="25" eb="26">
      <t>トウ</t>
    </rPh>
    <rPh sb="27" eb="31">
      <t>イドウシュダン</t>
    </rPh>
    <rPh sb="32" eb="34">
      <t>カクホ</t>
    </rPh>
    <rPh sb="39" eb="41">
      <t>ヘイセイ</t>
    </rPh>
    <rPh sb="43" eb="45">
      <t>ネンド</t>
    </rPh>
    <rPh sb="47" eb="51">
      <t>ウンコウカイシ</t>
    </rPh>
    <rPh sb="52" eb="56">
      <t>コウキョウコウツウ</t>
    </rPh>
    <rPh sb="57" eb="59">
      <t>キョテン</t>
    </rPh>
    <rPh sb="62" eb="66">
      <t>ショウギョウシセツ</t>
    </rPh>
    <rPh sb="66" eb="67">
      <t>トウ</t>
    </rPh>
    <rPh sb="68" eb="70">
      <t>レンラク</t>
    </rPh>
    <phoneticPr fontId="1"/>
  </si>
  <si>
    <t>https://www.city.arao.lg.jp/kurashi/koutsu/taxi/page238.html</t>
  </si>
  <si>
    <t>総務部総合政策課
政策推進室
0968-63-1273</t>
    <rPh sb="0" eb="3">
      <t>ソウムブ</t>
    </rPh>
    <rPh sb="3" eb="8">
      <t>ソウゴウセイサクカ</t>
    </rPh>
    <rPh sb="9" eb="14">
      <t>セイサクスイシンシツ</t>
    </rPh>
    <phoneticPr fontId="1"/>
  </si>
  <si>
    <t>荒尾市おもやいタクシー運行補助事業</t>
    <rPh sb="0" eb="3">
      <t>アラオシ</t>
    </rPh>
    <rPh sb="11" eb="17">
      <t>ウンコウホジョジギョウ</t>
    </rPh>
    <phoneticPr fontId="1"/>
  </si>
  <si>
    <t>路線バスと一般タクシーを補完する中間的な移動手段として、令和2年度から運行開始。AIを活用することで、効率的な配車を可能とし、市内全域を運行エリアとしている。</t>
    <rPh sb="0" eb="2">
      <t>ロセン</t>
    </rPh>
    <rPh sb="5" eb="7">
      <t>イッパン</t>
    </rPh>
    <rPh sb="12" eb="14">
      <t>ホカン</t>
    </rPh>
    <rPh sb="16" eb="19">
      <t>チュウカンテキ</t>
    </rPh>
    <rPh sb="20" eb="22">
      <t>イドウ</t>
    </rPh>
    <rPh sb="22" eb="24">
      <t>シュダン</t>
    </rPh>
    <rPh sb="28" eb="30">
      <t>レイワ</t>
    </rPh>
    <rPh sb="31" eb="33">
      <t>ネンド</t>
    </rPh>
    <rPh sb="35" eb="39">
      <t>ウンコウカイシ</t>
    </rPh>
    <rPh sb="43" eb="45">
      <t>カツヨウ</t>
    </rPh>
    <rPh sb="51" eb="54">
      <t>コウリツテキ</t>
    </rPh>
    <rPh sb="55" eb="57">
      <t>ハイシャ</t>
    </rPh>
    <rPh sb="58" eb="60">
      <t>カノウ</t>
    </rPh>
    <rPh sb="63" eb="65">
      <t>シナイ</t>
    </rPh>
    <rPh sb="65" eb="67">
      <t>ゼンイキ</t>
    </rPh>
    <rPh sb="68" eb="70">
      <t>ウンコウ</t>
    </rPh>
    <phoneticPr fontId="1"/>
  </si>
  <si>
    <t>https://www.city.arao.lg.jp/kurashi/koutsu/omoyai-taxi/page17155.html</t>
  </si>
  <si>
    <t>総務部総合政策課
政策推進室
0968-63-1273</t>
  </si>
  <si>
    <t>荒尾市乗合バス福祉特別乗車証(高齢者)</t>
  </si>
  <si>
    <t>荒尾市に住民票がある70歳以上の高齢者を対象者として、産交バスの乗車料金を市内全区間1回100円に割引きするもので、高齢者の移動支援により、結果的に買物弱者対策に寄与する。</t>
    <rPh sb="41" eb="42">
      <t>アイダ</t>
    </rPh>
    <phoneticPr fontId="1"/>
  </si>
  <si>
    <t>荒尾市高齢者いきいきサロン推進事業における買い物支援</t>
    <rPh sb="0" eb="2">
      <t>アラオ</t>
    </rPh>
    <rPh sb="2" eb="3">
      <t>シ</t>
    </rPh>
    <rPh sb="3" eb="6">
      <t>コウレイシャ</t>
    </rPh>
    <rPh sb="13" eb="17">
      <t>スイシンジギョウ</t>
    </rPh>
    <rPh sb="21" eb="22">
      <t>カ</t>
    </rPh>
    <rPh sb="23" eb="26">
      <t>モノシエン</t>
    </rPh>
    <phoneticPr fontId="1"/>
  </si>
  <si>
    <t>高齢者いきいきサロン（以下「サロン」という。）は、公民館等において、地域住民が主体となって開催する集いの場である。そのサロン活動を核として各地域で住民同士のささえあい活動を実施しており、その一つに買い物支援がある。買い物支援には、サロン開催時等に希望者に対して、公民館等で保管している日用品を代金引き換えで渡す「販売会」と、市からサロンに対する支援を委託している市社会福祉協議会所有の車を住民が運転し、希望者を募った上で商店に連れて行く「買い物ツアー」とがあり、地域の状況に応じて実施している。</t>
    <rPh sb="0" eb="3">
      <t>コウレイシャ</t>
    </rPh>
    <rPh sb="11" eb="13">
      <t>イカ</t>
    </rPh>
    <rPh sb="25" eb="29">
      <t>コウミンカントウ</t>
    </rPh>
    <rPh sb="34" eb="38">
      <t>チイキジュウミン</t>
    </rPh>
    <rPh sb="39" eb="41">
      <t>シュタイ</t>
    </rPh>
    <rPh sb="45" eb="47">
      <t>カイサイ</t>
    </rPh>
    <rPh sb="49" eb="50">
      <t>ツド</t>
    </rPh>
    <rPh sb="52" eb="53">
      <t>バ</t>
    </rPh>
    <rPh sb="62" eb="64">
      <t>カツドウ</t>
    </rPh>
    <rPh sb="65" eb="66">
      <t>カク</t>
    </rPh>
    <rPh sb="69" eb="72">
      <t>カクチイキ</t>
    </rPh>
    <rPh sb="73" eb="77">
      <t>ジュウミンドウシ</t>
    </rPh>
    <rPh sb="83" eb="85">
      <t>カツドウ</t>
    </rPh>
    <rPh sb="86" eb="88">
      <t>ジッシ</t>
    </rPh>
    <rPh sb="95" eb="96">
      <t>ヒト</t>
    </rPh>
    <rPh sb="98" eb="99">
      <t>カ</t>
    </rPh>
    <rPh sb="100" eb="103">
      <t>モノシエン</t>
    </rPh>
    <rPh sb="107" eb="108">
      <t>カ</t>
    </rPh>
    <rPh sb="109" eb="112">
      <t>モノシエン</t>
    </rPh>
    <rPh sb="118" eb="121">
      <t>カイサイジ</t>
    </rPh>
    <rPh sb="121" eb="122">
      <t>トウ</t>
    </rPh>
    <rPh sb="123" eb="126">
      <t>キボウシャ</t>
    </rPh>
    <rPh sb="127" eb="128">
      <t>タイ</t>
    </rPh>
    <rPh sb="131" eb="135">
      <t>コウミンカントウ</t>
    </rPh>
    <rPh sb="136" eb="138">
      <t>ホカン</t>
    </rPh>
    <rPh sb="142" eb="145">
      <t>ニチヨウヒン</t>
    </rPh>
    <rPh sb="146" eb="148">
      <t>ダイキン</t>
    </rPh>
    <rPh sb="148" eb="149">
      <t>ヒ</t>
    </rPh>
    <rPh sb="150" eb="151">
      <t>カ</t>
    </rPh>
    <rPh sb="153" eb="154">
      <t>ワタ</t>
    </rPh>
    <rPh sb="156" eb="159">
      <t>ハンバイカイ</t>
    </rPh>
    <rPh sb="162" eb="163">
      <t>シ</t>
    </rPh>
    <rPh sb="169" eb="170">
      <t>タイ</t>
    </rPh>
    <rPh sb="172" eb="174">
      <t>シエン</t>
    </rPh>
    <rPh sb="175" eb="177">
      <t>イタク</t>
    </rPh>
    <rPh sb="181" eb="189">
      <t>シシャカイフクシキョウギカイ</t>
    </rPh>
    <rPh sb="189" eb="191">
      <t>ショユウ</t>
    </rPh>
    <rPh sb="192" eb="193">
      <t>クルマ</t>
    </rPh>
    <rPh sb="194" eb="196">
      <t>ジュウミン</t>
    </rPh>
    <rPh sb="197" eb="199">
      <t>ウンテン</t>
    </rPh>
    <rPh sb="201" eb="204">
      <t>キボウシャ</t>
    </rPh>
    <rPh sb="205" eb="206">
      <t>ツノ</t>
    </rPh>
    <rPh sb="208" eb="209">
      <t>ウエ</t>
    </rPh>
    <rPh sb="210" eb="212">
      <t>ショウテン</t>
    </rPh>
    <rPh sb="213" eb="214">
      <t>ツ</t>
    </rPh>
    <rPh sb="216" eb="217">
      <t>イ</t>
    </rPh>
    <rPh sb="219" eb="220">
      <t>カ</t>
    </rPh>
    <rPh sb="221" eb="222">
      <t>モノ</t>
    </rPh>
    <rPh sb="231" eb="233">
      <t>チイキ</t>
    </rPh>
    <rPh sb="234" eb="236">
      <t>ジョウキョウ</t>
    </rPh>
    <rPh sb="237" eb="238">
      <t>オウ</t>
    </rPh>
    <rPh sb="240" eb="242">
      <t>ジッシ</t>
    </rPh>
    <phoneticPr fontId="1"/>
  </si>
  <si>
    <t>活動の主体は地域住民。
ただし、地域住民が自らサロン等のささえあい活動を行えるようにするためのサポートや活動に対する資金補助の業務を市から市社会福祉協議会に委託している。</t>
    <rPh sb="0" eb="2">
      <t>カツドウ</t>
    </rPh>
    <rPh sb="3" eb="5">
      <t>シュタイ</t>
    </rPh>
    <rPh sb="6" eb="10">
      <t>チイキジュウミン</t>
    </rPh>
    <rPh sb="16" eb="20">
      <t>チイキジュウミン</t>
    </rPh>
    <rPh sb="21" eb="22">
      <t>ミズカ</t>
    </rPh>
    <rPh sb="26" eb="27">
      <t>トウ</t>
    </rPh>
    <rPh sb="33" eb="35">
      <t>カツドウ</t>
    </rPh>
    <rPh sb="36" eb="37">
      <t>オコナ</t>
    </rPh>
    <rPh sb="52" eb="54">
      <t>カツドウ</t>
    </rPh>
    <rPh sb="55" eb="56">
      <t>タイ</t>
    </rPh>
    <rPh sb="58" eb="62">
      <t>シキンホジョ</t>
    </rPh>
    <rPh sb="63" eb="65">
      <t>ギョウム</t>
    </rPh>
    <rPh sb="66" eb="67">
      <t>シ</t>
    </rPh>
    <rPh sb="69" eb="77">
      <t>シシャカイフクシキョウギカイ</t>
    </rPh>
    <rPh sb="78" eb="80">
      <t>イタク</t>
    </rPh>
    <phoneticPr fontId="1"/>
  </si>
  <si>
    <t>保健福祉部保険介護課
地域包括支援センター
0968-63-1177</t>
    <rPh sb="0" eb="5">
      <t>ホケンフクシブ</t>
    </rPh>
    <rPh sb="5" eb="10">
      <t>ホケンカイゴカ</t>
    </rPh>
    <rPh sb="11" eb="17">
      <t>チイキホウカツシエン</t>
    </rPh>
    <phoneticPr fontId="1"/>
  </si>
  <si>
    <t>生活支援サービスリスト</t>
    <rPh sb="0" eb="4">
      <t>セイカツシエン</t>
    </rPh>
    <phoneticPr fontId="1"/>
  </si>
  <si>
    <t>市内を中心に民間事業者による配達・配食サービスの情報を収集し、厚生労働省が運営する介護サービス情報公開システムに「生活支援等サービス」としてその情報を登録、公開している。登録内容に変更があった場合は随時更新している。</t>
    <rPh sb="0" eb="2">
      <t>シナイ</t>
    </rPh>
    <rPh sb="3" eb="5">
      <t>チュウシン</t>
    </rPh>
    <rPh sb="6" eb="11">
      <t>ミンカンジギョウシャ</t>
    </rPh>
    <rPh sb="14" eb="16">
      <t>ハイタツ</t>
    </rPh>
    <rPh sb="17" eb="19">
      <t>ハイショク</t>
    </rPh>
    <rPh sb="24" eb="26">
      <t>ジョウホウ</t>
    </rPh>
    <rPh sb="27" eb="29">
      <t>シュウシュウ</t>
    </rPh>
    <rPh sb="31" eb="36">
      <t>コウセイロウドウショウ</t>
    </rPh>
    <rPh sb="37" eb="39">
      <t>ウンエイ</t>
    </rPh>
    <rPh sb="41" eb="43">
      <t>カイゴ</t>
    </rPh>
    <rPh sb="47" eb="51">
      <t>ジョウホウコウカイ</t>
    </rPh>
    <rPh sb="57" eb="62">
      <t>セイカツシエントウ</t>
    </rPh>
    <rPh sb="72" eb="74">
      <t>ジョウホウ</t>
    </rPh>
    <rPh sb="75" eb="77">
      <t>トウロク</t>
    </rPh>
    <rPh sb="78" eb="80">
      <t>コウカイ</t>
    </rPh>
    <rPh sb="85" eb="87">
      <t>トウロク</t>
    </rPh>
    <rPh sb="87" eb="89">
      <t>ナイヨウ</t>
    </rPh>
    <rPh sb="90" eb="92">
      <t>ヘンコウ</t>
    </rPh>
    <rPh sb="96" eb="98">
      <t>バアイ</t>
    </rPh>
    <rPh sb="99" eb="101">
      <t>ズイジ</t>
    </rPh>
    <rPh sb="101" eb="103">
      <t>コウシン</t>
    </rPh>
    <phoneticPr fontId="1"/>
  </si>
  <si>
    <t>https://www.kaigokensaku.mhlw.go.jp/43/index.php</t>
  </si>
  <si>
    <t>荒尾市商店街空き店舗対策事業補助金</t>
    <rPh sb="3" eb="6">
      <t>ショウテンガイ</t>
    </rPh>
    <rPh sb="6" eb="7">
      <t>ア</t>
    </rPh>
    <rPh sb="8" eb="10">
      <t>テンポ</t>
    </rPh>
    <rPh sb="10" eb="14">
      <t>タイサクジギョウ</t>
    </rPh>
    <rPh sb="14" eb="17">
      <t>ホジョキン</t>
    </rPh>
    <phoneticPr fontId="1"/>
  </si>
  <si>
    <t>空き店舗を活用して創業を行う者等に対し、賃借料を一部補助する。住民への対策を直接の目的としていないが、商店の出店により、結果として買物弱者支援の対策に寄与する。</t>
    <rPh sb="0" eb="1">
      <t>ア</t>
    </rPh>
    <rPh sb="2" eb="4">
      <t>テンポ</t>
    </rPh>
    <rPh sb="5" eb="7">
      <t>カツヨウ</t>
    </rPh>
    <rPh sb="9" eb="11">
      <t>ソウギョウ</t>
    </rPh>
    <rPh sb="12" eb="13">
      <t>オコナ</t>
    </rPh>
    <rPh sb="14" eb="15">
      <t>モノ</t>
    </rPh>
    <rPh sb="15" eb="16">
      <t>トウ</t>
    </rPh>
    <rPh sb="17" eb="18">
      <t>タイ</t>
    </rPh>
    <rPh sb="20" eb="23">
      <t>チンシャクリョウ</t>
    </rPh>
    <rPh sb="24" eb="26">
      <t>イチブ</t>
    </rPh>
    <rPh sb="26" eb="28">
      <t>ホジョ</t>
    </rPh>
    <rPh sb="31" eb="33">
      <t>ジュウミン</t>
    </rPh>
    <rPh sb="35" eb="37">
      <t>タイサク</t>
    </rPh>
    <rPh sb="38" eb="40">
      <t>チョクセツ</t>
    </rPh>
    <rPh sb="41" eb="43">
      <t>モクテキ</t>
    </rPh>
    <rPh sb="51" eb="53">
      <t>ショウテン</t>
    </rPh>
    <rPh sb="54" eb="56">
      <t>シュッテン</t>
    </rPh>
    <rPh sb="60" eb="62">
      <t>ケッカ</t>
    </rPh>
    <rPh sb="65" eb="67">
      <t>カイモノ</t>
    </rPh>
    <rPh sb="67" eb="69">
      <t>ジャクシャ</t>
    </rPh>
    <rPh sb="69" eb="71">
      <t>シエン</t>
    </rPh>
    <rPh sb="72" eb="74">
      <t>タイサク</t>
    </rPh>
    <rPh sb="75" eb="77">
      <t>キヨ</t>
    </rPh>
    <phoneticPr fontId="1"/>
  </si>
  <si>
    <t>R6.7.22までの事業
（すでに終了）</t>
  </si>
  <si>
    <t>地域振興部産業振興課
商工政策係
0968-63-1432</t>
    <rPh sb="0" eb="5">
      <t>チイキシンコウブ</t>
    </rPh>
    <rPh sb="5" eb="10">
      <t>サンギョウシンコウカ</t>
    </rPh>
    <rPh sb="11" eb="16">
      <t>ショウコウセイサクガカリ</t>
    </rPh>
    <phoneticPr fontId="1"/>
  </si>
  <si>
    <t>荒尾市空き店舗活用創業等支援事業補助金</t>
    <rPh sb="0" eb="3">
      <t>アラオシ</t>
    </rPh>
    <rPh sb="3" eb="4">
      <t>ア</t>
    </rPh>
    <rPh sb="5" eb="7">
      <t>テンポ</t>
    </rPh>
    <rPh sb="7" eb="9">
      <t>カツヨウ</t>
    </rPh>
    <rPh sb="9" eb="12">
      <t>ソウギョウトウ</t>
    </rPh>
    <rPh sb="12" eb="16">
      <t>シエンジギョウ</t>
    </rPh>
    <rPh sb="16" eb="19">
      <t>ホジョキン</t>
    </rPh>
    <phoneticPr fontId="1"/>
  </si>
  <si>
    <t>空き店舗を活用して創業を行う者等に対し、改修費及び賃借料を一部補助する。住民への対策を直接の目的としていないが、商店の出店により、結果として買物弱者支援の対策に寄与する。</t>
    <rPh sb="0" eb="1">
      <t>ア</t>
    </rPh>
    <rPh sb="2" eb="4">
      <t>テンポ</t>
    </rPh>
    <rPh sb="5" eb="7">
      <t>カツヨウ</t>
    </rPh>
    <rPh sb="9" eb="11">
      <t>ソウギョウ</t>
    </rPh>
    <rPh sb="12" eb="13">
      <t>オコナ</t>
    </rPh>
    <rPh sb="14" eb="15">
      <t>モノ</t>
    </rPh>
    <rPh sb="15" eb="16">
      <t>トウ</t>
    </rPh>
    <rPh sb="17" eb="18">
      <t>タイ</t>
    </rPh>
    <rPh sb="20" eb="23">
      <t>カイシュウヒ</t>
    </rPh>
    <rPh sb="23" eb="24">
      <t>オヨ</t>
    </rPh>
    <rPh sb="25" eb="28">
      <t>チンシャクリョウ</t>
    </rPh>
    <rPh sb="29" eb="31">
      <t>イチブ</t>
    </rPh>
    <rPh sb="31" eb="33">
      <t>ホジョ</t>
    </rPh>
    <rPh sb="36" eb="38">
      <t>ジュウミン</t>
    </rPh>
    <rPh sb="40" eb="42">
      <t>タイサク</t>
    </rPh>
    <rPh sb="43" eb="45">
      <t>チョクセツ</t>
    </rPh>
    <rPh sb="46" eb="48">
      <t>モクテキ</t>
    </rPh>
    <rPh sb="56" eb="58">
      <t>ショウテン</t>
    </rPh>
    <rPh sb="59" eb="61">
      <t>シュッテン</t>
    </rPh>
    <rPh sb="65" eb="67">
      <t>ケッカ</t>
    </rPh>
    <rPh sb="70" eb="72">
      <t>カイモノ</t>
    </rPh>
    <rPh sb="72" eb="74">
      <t>ジャクシャ</t>
    </rPh>
    <rPh sb="74" eb="76">
      <t>シエン</t>
    </rPh>
    <rPh sb="77" eb="79">
      <t>タイサク</t>
    </rPh>
    <rPh sb="80" eb="82">
      <t>キヨ</t>
    </rPh>
    <phoneticPr fontId="1"/>
  </si>
  <si>
    <t>https://www.city.arao.lg.jp/sangyo/shokougyo/6630.html</t>
  </si>
  <si>
    <t>水俣市</t>
    <rPh sb="0" eb="3">
      <t>ミナマタシ</t>
    </rPh>
    <phoneticPr fontId="1"/>
  </si>
  <si>
    <t>水俣市乗合タクシー運行事業</t>
    <rPh sb="0" eb="3">
      <t>ミナマタシ</t>
    </rPh>
    <rPh sb="3" eb="5">
      <t>ノリアイ</t>
    </rPh>
    <rPh sb="9" eb="11">
      <t>ウンコウ</t>
    </rPh>
    <rPh sb="11" eb="13">
      <t>ジギョウ</t>
    </rPh>
    <phoneticPr fontId="3"/>
  </si>
  <si>
    <t>買物弱者の支援と位置付けた事業ではないが、コミュニティバスが運行しない交通空白地帯に住む市民の移動支援策として、乗合タクシーを運行し、事業者に対して運行経費の補助を行うもの。</t>
    <rPh sb="35" eb="37">
      <t>コウツウ</t>
    </rPh>
    <rPh sb="42" eb="43">
      <t>ス</t>
    </rPh>
    <rPh sb="44" eb="46">
      <t>シミン</t>
    </rPh>
    <rPh sb="63" eb="65">
      <t>ウンコウ</t>
    </rPh>
    <rPh sb="76" eb="78">
      <t>ケイヒ</t>
    </rPh>
    <phoneticPr fontId="3"/>
  </si>
  <si>
    <t>地域振興課地域振興係
0966-61-1607</t>
    <rPh sb="0" eb="2">
      <t>チイキ</t>
    </rPh>
    <rPh sb="2" eb="4">
      <t>シンコウ</t>
    </rPh>
    <rPh sb="4" eb="5">
      <t>カ</t>
    </rPh>
    <rPh sb="5" eb="7">
      <t>チイキ</t>
    </rPh>
    <rPh sb="7" eb="9">
      <t>シンコウ</t>
    </rPh>
    <rPh sb="9" eb="10">
      <t>ガカリ</t>
    </rPh>
    <phoneticPr fontId="3"/>
  </si>
  <si>
    <t>お買い物サポートカー運行事業</t>
    <rPh sb="1" eb="2">
      <t>カ</t>
    </rPh>
    <rPh sb="3" eb="4">
      <t>モノ</t>
    </rPh>
    <rPh sb="10" eb="12">
      <t>ウンコウ</t>
    </rPh>
    <rPh sb="12" eb="14">
      <t>ジギョウ</t>
    </rPh>
    <phoneticPr fontId="1"/>
  </si>
  <si>
    <t>生活協同組合くまもと　水光社本店</t>
    <rPh sb="0" eb="6">
      <t>セイカツキョウドウクミアイ</t>
    </rPh>
    <rPh sb="11" eb="16">
      <t>スイコウシャホンテン</t>
    </rPh>
    <phoneticPr fontId="1"/>
  </si>
  <si>
    <t>買物に困っている方で利用登録をした組合員を対象として、決まった曜日と時間に自宅近くから店舗までの送迎を実施。
対象エリアは限定されている。</t>
    <rPh sb="0" eb="2">
      <t>カイモノ</t>
    </rPh>
    <rPh sb="3" eb="4">
      <t>コマ</t>
    </rPh>
    <rPh sb="8" eb="9">
      <t>カタ</t>
    </rPh>
    <rPh sb="10" eb="14">
      <t>リヨウトウロク</t>
    </rPh>
    <rPh sb="17" eb="20">
      <t>クミアイイン</t>
    </rPh>
    <rPh sb="21" eb="23">
      <t>タイショウ</t>
    </rPh>
    <rPh sb="27" eb="28">
      <t>キ</t>
    </rPh>
    <rPh sb="31" eb="33">
      <t>ヨウビ</t>
    </rPh>
    <rPh sb="34" eb="36">
      <t>ジカン</t>
    </rPh>
    <rPh sb="37" eb="40">
      <t>ジタクチカ</t>
    </rPh>
    <rPh sb="43" eb="45">
      <t>テンポ</t>
    </rPh>
    <rPh sb="48" eb="50">
      <t>ソウゲイ</t>
    </rPh>
    <rPh sb="51" eb="53">
      <t>ジッシ</t>
    </rPh>
    <rPh sb="55" eb="57">
      <t>タイショウ</t>
    </rPh>
    <rPh sb="61" eb="63">
      <t>ゲンテイ</t>
    </rPh>
    <phoneticPr fontId="1"/>
  </si>
  <si>
    <t xml:space="preserve">事業者
</t>
  </si>
  <si>
    <t>すいっこ宅配</t>
    <rPh sb="4" eb="6">
      <t>タクハイ</t>
    </rPh>
    <phoneticPr fontId="1"/>
  </si>
  <si>
    <t>買物に行く時間が取れない、買い物が負担になっている方で、利用登録をした組合員を対象として、電話やFAX.で注文を受け、商品を自宅まで配達。</t>
    <rPh sb="0" eb="2">
      <t>カイモノ</t>
    </rPh>
    <rPh sb="3" eb="4">
      <t>イ</t>
    </rPh>
    <rPh sb="5" eb="7">
      <t>ジカン</t>
    </rPh>
    <rPh sb="8" eb="9">
      <t>ト</t>
    </rPh>
    <rPh sb="13" eb="14">
      <t>カ</t>
    </rPh>
    <rPh sb="15" eb="16">
      <t>モノ</t>
    </rPh>
    <rPh sb="17" eb="19">
      <t>フタン</t>
    </rPh>
    <rPh sb="25" eb="26">
      <t>カタ</t>
    </rPh>
    <rPh sb="28" eb="32">
      <t>リヨウトウロク</t>
    </rPh>
    <rPh sb="35" eb="38">
      <t>クミアイイン</t>
    </rPh>
    <rPh sb="39" eb="41">
      <t>タイショウ</t>
    </rPh>
    <rPh sb="45" eb="47">
      <t>デンワ</t>
    </rPh>
    <rPh sb="53" eb="55">
      <t>チュウモン</t>
    </rPh>
    <rPh sb="56" eb="57">
      <t>ウ</t>
    </rPh>
    <rPh sb="59" eb="61">
      <t>ショウヒン</t>
    </rPh>
    <rPh sb="62" eb="64">
      <t>ジタク</t>
    </rPh>
    <rPh sb="66" eb="68">
      <t>ハイタツ</t>
    </rPh>
    <phoneticPr fontId="1"/>
  </si>
  <si>
    <t>民間事業者</t>
    <rPh sb="0" eb="4">
      <t>ミンカンジギョウ</t>
    </rPh>
    <rPh sb="4" eb="5">
      <t>シャ</t>
    </rPh>
    <phoneticPr fontId="1"/>
  </si>
  <si>
    <t>市内の民間事業者が、買物に不便を要する地域への移動販売を実施。</t>
    <rPh sb="0" eb="2">
      <t>シナイ</t>
    </rPh>
    <rPh sb="3" eb="8">
      <t>ミンカンジギョウシャ</t>
    </rPh>
    <rPh sb="10" eb="11">
      <t>カ</t>
    </rPh>
    <rPh sb="11" eb="12">
      <t>モノ</t>
    </rPh>
    <rPh sb="13" eb="15">
      <t>フベン</t>
    </rPh>
    <rPh sb="16" eb="17">
      <t>ヨウ</t>
    </rPh>
    <rPh sb="19" eb="21">
      <t>チイキ</t>
    </rPh>
    <rPh sb="23" eb="27">
      <t>イドウハンバイ</t>
    </rPh>
    <rPh sb="28" eb="30">
      <t>ジッシ</t>
    </rPh>
    <phoneticPr fontId="1"/>
  </si>
  <si>
    <t>玉名市</t>
    <rPh sb="0" eb="3">
      <t>タマナシ</t>
    </rPh>
    <phoneticPr fontId="1"/>
  </si>
  <si>
    <t>移動販売「とくし丸」事業</t>
    <rPh sb="0" eb="4">
      <t>イドウハンバイ</t>
    </rPh>
    <rPh sb="8" eb="9">
      <t>マル</t>
    </rPh>
    <rPh sb="10" eb="12">
      <t>ジギョウ</t>
    </rPh>
    <phoneticPr fontId="1"/>
  </si>
  <si>
    <t>市の運営ではないが、市内事業者による移動販売が展開されている。市としては事業開始当初の広報等を行い支援。また、連携協定を結び高齢者の見守りの役割も担っている。</t>
    <rPh sb="0" eb="1">
      <t>シ</t>
    </rPh>
    <rPh sb="2" eb="4">
      <t>ウンエイ</t>
    </rPh>
    <rPh sb="10" eb="12">
      <t>シナイ</t>
    </rPh>
    <rPh sb="12" eb="14">
      <t>ジギョウ</t>
    </rPh>
    <rPh sb="14" eb="15">
      <t>シャ</t>
    </rPh>
    <rPh sb="18" eb="20">
      <t>イドウ</t>
    </rPh>
    <rPh sb="20" eb="22">
      <t>ハンバイ</t>
    </rPh>
    <rPh sb="23" eb="25">
      <t>テンカイ</t>
    </rPh>
    <rPh sb="31" eb="32">
      <t>シ</t>
    </rPh>
    <rPh sb="36" eb="40">
      <t>ジギョウカイシ</t>
    </rPh>
    <rPh sb="40" eb="42">
      <t>トウショ</t>
    </rPh>
    <rPh sb="43" eb="46">
      <t>コウホウトウ</t>
    </rPh>
    <rPh sb="47" eb="48">
      <t>オコナ</t>
    </rPh>
    <rPh sb="49" eb="51">
      <t>シエン</t>
    </rPh>
    <rPh sb="55" eb="57">
      <t>レンケイ</t>
    </rPh>
    <rPh sb="57" eb="59">
      <t>キョウテイ</t>
    </rPh>
    <rPh sb="60" eb="61">
      <t>ムス</t>
    </rPh>
    <rPh sb="62" eb="65">
      <t>コウレイシャ</t>
    </rPh>
    <rPh sb="66" eb="68">
      <t>ミマモ</t>
    </rPh>
    <rPh sb="70" eb="72">
      <t>ヤクワリ</t>
    </rPh>
    <rPh sb="73" eb="74">
      <t>ニナ</t>
    </rPh>
    <phoneticPr fontId="1"/>
  </si>
  <si>
    <t>天草市</t>
    <rPh sb="0" eb="3">
      <t>アマクサシ</t>
    </rPh>
    <phoneticPr fontId="1"/>
  </si>
  <si>
    <t>買物弱者の支援と位置付けているものではないが、食生活の改善と健康増進を図るため食事の確保が困難な一人暮らしの高齢者等に対して配食を行う。（非課税世帯には１食５００円、課税世帯には１食３００円助成）
※財源：地域支援事業交付金（包括的支援事業・任意事業）</t>
    <rPh sb="0" eb="2">
      <t>カイモノ</t>
    </rPh>
    <rPh sb="2" eb="4">
      <t>ジャクシャ</t>
    </rPh>
    <rPh sb="5" eb="7">
      <t>シエン</t>
    </rPh>
    <rPh sb="8" eb="11">
      <t>イチヅ</t>
    </rPh>
    <rPh sb="23" eb="26">
      <t>ショクセイカツ</t>
    </rPh>
    <rPh sb="27" eb="29">
      <t>カイゼン</t>
    </rPh>
    <rPh sb="30" eb="32">
      <t>ケンコウ</t>
    </rPh>
    <rPh sb="32" eb="34">
      <t>ゾウシン</t>
    </rPh>
    <rPh sb="35" eb="36">
      <t>ハカ</t>
    </rPh>
    <rPh sb="39" eb="41">
      <t>ショクジ</t>
    </rPh>
    <rPh sb="42" eb="44">
      <t>カクホ</t>
    </rPh>
    <rPh sb="45" eb="47">
      <t>コンナン</t>
    </rPh>
    <rPh sb="48" eb="51">
      <t>ヒトリグ</t>
    </rPh>
    <rPh sb="54" eb="57">
      <t>コウレイシャ</t>
    </rPh>
    <rPh sb="57" eb="58">
      <t>ナド</t>
    </rPh>
    <rPh sb="59" eb="60">
      <t>タイ</t>
    </rPh>
    <rPh sb="62" eb="64">
      <t>ハイショク</t>
    </rPh>
    <rPh sb="65" eb="66">
      <t>オコナ</t>
    </rPh>
    <rPh sb="69" eb="72">
      <t>ヒカゼイ</t>
    </rPh>
    <rPh sb="72" eb="74">
      <t>セタイ</t>
    </rPh>
    <rPh sb="77" eb="78">
      <t>ショク</t>
    </rPh>
    <rPh sb="81" eb="82">
      <t>エン</t>
    </rPh>
    <rPh sb="83" eb="85">
      <t>カゼイ</t>
    </rPh>
    <rPh sb="85" eb="87">
      <t>セタイ</t>
    </rPh>
    <rPh sb="90" eb="91">
      <t>ショク</t>
    </rPh>
    <rPh sb="94" eb="95">
      <t>エン</t>
    </rPh>
    <rPh sb="95" eb="97">
      <t>ジョセイ</t>
    </rPh>
    <rPh sb="100" eb="102">
      <t>ザイゲン</t>
    </rPh>
    <rPh sb="103" eb="107">
      <t>チイキシエン</t>
    </rPh>
    <rPh sb="107" eb="109">
      <t>ジギョウ</t>
    </rPh>
    <rPh sb="109" eb="112">
      <t>コウフキン</t>
    </rPh>
    <rPh sb="113" eb="116">
      <t>ホウカツテキ</t>
    </rPh>
    <rPh sb="116" eb="118">
      <t>シエン</t>
    </rPh>
    <rPh sb="118" eb="120">
      <t>ジギョウ</t>
    </rPh>
    <phoneticPr fontId="3"/>
  </si>
  <si>
    <t>健康福祉部高齢者支援課包括ケア推進係                  （0969-24-8864）</t>
    <phoneticPr fontId="1"/>
  </si>
  <si>
    <t>福祉タクシー料金助成事業</t>
    <rPh sb="0" eb="2">
      <t>フクシ</t>
    </rPh>
    <rPh sb="6" eb="8">
      <t>リョウキン</t>
    </rPh>
    <rPh sb="8" eb="12">
      <t>ジョセイジギョウ</t>
    </rPh>
    <phoneticPr fontId="3"/>
  </si>
  <si>
    <t>買物弱者の支援と位置付けているものではないが、高齢者及び重度心身障害者（児）がタクシーに乗車した場合に、その乗車料金の一部（初乗り料金）を助成することにより高齢者等の福祉の増進に寄与することを目的としている。</t>
    <rPh sb="23" eb="26">
      <t>コウレイシャ</t>
    </rPh>
    <rPh sb="26" eb="27">
      <t>オヨ</t>
    </rPh>
    <rPh sb="28" eb="30">
      <t>ジュウド</t>
    </rPh>
    <rPh sb="30" eb="32">
      <t>シンシン</t>
    </rPh>
    <rPh sb="32" eb="35">
      <t>ショウガイシャ</t>
    </rPh>
    <rPh sb="36" eb="37">
      <t>ジ</t>
    </rPh>
    <rPh sb="44" eb="46">
      <t>ジョウシャ</t>
    </rPh>
    <rPh sb="48" eb="50">
      <t>バアイ</t>
    </rPh>
    <rPh sb="54" eb="56">
      <t>ジョウシャ</t>
    </rPh>
    <rPh sb="56" eb="58">
      <t>リョウキン</t>
    </rPh>
    <rPh sb="59" eb="61">
      <t>イチブ</t>
    </rPh>
    <rPh sb="62" eb="64">
      <t>ハツノ</t>
    </rPh>
    <rPh sb="65" eb="67">
      <t>リョウキン</t>
    </rPh>
    <rPh sb="69" eb="71">
      <t>ジョセイ</t>
    </rPh>
    <rPh sb="78" eb="81">
      <t>コウレイシャ</t>
    </rPh>
    <rPh sb="81" eb="82">
      <t>トウ</t>
    </rPh>
    <rPh sb="83" eb="85">
      <t>フクシ</t>
    </rPh>
    <rPh sb="86" eb="88">
      <t>ゾウシン</t>
    </rPh>
    <rPh sb="89" eb="91">
      <t>キヨ</t>
    </rPh>
    <rPh sb="96" eb="98">
      <t>モクテキ</t>
    </rPh>
    <phoneticPr fontId="3"/>
  </si>
  <si>
    <t>地域情報誌作成</t>
    <rPh sb="0" eb="2">
      <t>チイキ</t>
    </rPh>
    <rPh sb="2" eb="5">
      <t>ジョウホウシ</t>
    </rPh>
    <rPh sb="5" eb="7">
      <t>サクセイ</t>
    </rPh>
    <phoneticPr fontId="2"/>
  </si>
  <si>
    <t>生活支援体制整備事業の委託で実施。</t>
    <rPh sb="0" eb="2">
      <t>セイカツ</t>
    </rPh>
    <rPh sb="2" eb="4">
      <t>シエン</t>
    </rPh>
    <rPh sb="4" eb="6">
      <t>タイセイ</t>
    </rPh>
    <rPh sb="6" eb="8">
      <t>セイビ</t>
    </rPh>
    <rPh sb="8" eb="10">
      <t>ジギョウ</t>
    </rPh>
    <rPh sb="11" eb="13">
      <t>イタク</t>
    </rPh>
    <rPh sb="14" eb="16">
      <t>ジッシ</t>
    </rPh>
    <phoneticPr fontId="1"/>
  </si>
  <si>
    <t>買物弱者の支援と位置付けているものではないが、地域包括支援センターごとで地域情報誌を作成しており、配食事業者や配達が出来る商店、移動販売事業者等を冊子にまとめ、周知することで支援に繋げている。</t>
    <rPh sb="23" eb="29">
      <t>チイキホウカツシエン</t>
    </rPh>
    <rPh sb="36" eb="38">
      <t>チイキ</t>
    </rPh>
    <rPh sb="38" eb="41">
      <t>ジョウホウシ</t>
    </rPh>
    <rPh sb="42" eb="44">
      <t>サクセイ</t>
    </rPh>
    <rPh sb="49" eb="51">
      <t>ハイショク</t>
    </rPh>
    <rPh sb="51" eb="54">
      <t>ジギョウシャ</t>
    </rPh>
    <rPh sb="55" eb="57">
      <t>ハイタツ</t>
    </rPh>
    <rPh sb="58" eb="60">
      <t>デキ</t>
    </rPh>
    <rPh sb="61" eb="63">
      <t>ショウテン</t>
    </rPh>
    <rPh sb="64" eb="66">
      <t>イドウ</t>
    </rPh>
    <rPh sb="66" eb="68">
      <t>ハンバイ</t>
    </rPh>
    <rPh sb="68" eb="71">
      <t>ジギョウシャ</t>
    </rPh>
    <rPh sb="71" eb="72">
      <t>ナド</t>
    </rPh>
    <rPh sb="73" eb="75">
      <t>サッシ</t>
    </rPh>
    <rPh sb="80" eb="82">
      <t>シュウチ</t>
    </rPh>
    <rPh sb="87" eb="89">
      <t>シエン</t>
    </rPh>
    <rPh sb="90" eb="91">
      <t>ツナ</t>
    </rPh>
    <phoneticPr fontId="2"/>
  </si>
  <si>
    <t>山鹿市</t>
    <rPh sb="0" eb="3">
      <t>ヤマガシ</t>
    </rPh>
    <phoneticPr fontId="1"/>
  </si>
  <si>
    <t>買い物・見守り等支援事業</t>
    <rPh sb="0" eb="1">
      <t>カ</t>
    </rPh>
    <rPh sb="2" eb="3">
      <t>モノ</t>
    </rPh>
    <rPh sb="4" eb="6">
      <t>ミマモ</t>
    </rPh>
    <rPh sb="7" eb="8">
      <t>トウ</t>
    </rPh>
    <rPh sb="8" eb="10">
      <t>シエン</t>
    </rPh>
    <rPh sb="10" eb="12">
      <t>ジギョウ</t>
    </rPh>
    <phoneticPr fontId="1"/>
  </si>
  <si>
    <t>経費補助として管内走行距離に応じて30円/㎞の補助金を交付</t>
    <rPh sb="0" eb="2">
      <t>ケイヒ</t>
    </rPh>
    <rPh sb="2" eb="4">
      <t>ホジョ</t>
    </rPh>
    <rPh sb="7" eb="9">
      <t>カンナイ</t>
    </rPh>
    <rPh sb="9" eb="11">
      <t>ソウコウ</t>
    </rPh>
    <rPh sb="11" eb="13">
      <t>キョリ</t>
    </rPh>
    <rPh sb="14" eb="15">
      <t>オウ</t>
    </rPh>
    <rPh sb="19" eb="20">
      <t>エン</t>
    </rPh>
    <rPh sb="23" eb="26">
      <t>ホジョキン</t>
    </rPh>
    <rPh sb="27" eb="29">
      <t>コウフ</t>
    </rPh>
    <phoneticPr fontId="1"/>
  </si>
  <si>
    <t>福祉部・長寿支援課
0968-43-1077</t>
    <rPh sb="0" eb="2">
      <t>フクシ</t>
    </rPh>
    <rPh sb="2" eb="3">
      <t>ブ</t>
    </rPh>
    <rPh sb="4" eb="6">
      <t>チョウジュ</t>
    </rPh>
    <rPh sb="6" eb="8">
      <t>シエン</t>
    </rPh>
    <rPh sb="8" eb="9">
      <t>カ</t>
    </rPh>
    <phoneticPr fontId="1"/>
  </si>
  <si>
    <t>菊池市</t>
    <rPh sb="0" eb="3">
      <t>キクチシ</t>
    </rPh>
    <phoneticPr fontId="1"/>
  </si>
  <si>
    <t>軽度家事支援事業</t>
    <rPh sb="0" eb="2">
      <t>ケイド</t>
    </rPh>
    <rPh sb="2" eb="4">
      <t>カジ</t>
    </rPh>
    <rPh sb="4" eb="6">
      <t>シエン</t>
    </rPh>
    <rPh sb="6" eb="8">
      <t>ジギョウ</t>
    </rPh>
    <phoneticPr fontId="3"/>
  </si>
  <si>
    <t>家事支援サポート</t>
  </si>
  <si>
    <t>総合事業対象者及び要支援の方を対象に家事支援サポーターによる軽度家事支援(買い物、調理、掃除、ゴミ出し等)を行う。1時間1,260円(利用者負担200円　市負担1,060円)。
（地域支援事業交付金を財源に実施。）</t>
    <rPh sb="0" eb="2">
      <t>ソウゴウ</t>
    </rPh>
    <rPh sb="2" eb="4">
      <t>ジギョウ</t>
    </rPh>
    <rPh sb="4" eb="7">
      <t>タイショウシャ</t>
    </rPh>
    <rPh sb="7" eb="8">
      <t>オヨ</t>
    </rPh>
    <rPh sb="9" eb="10">
      <t>ヨウ</t>
    </rPh>
    <rPh sb="10" eb="12">
      <t>シエン</t>
    </rPh>
    <rPh sb="13" eb="14">
      <t>カタ</t>
    </rPh>
    <rPh sb="15" eb="17">
      <t>タイショウ</t>
    </rPh>
    <rPh sb="18" eb="20">
      <t>カジ</t>
    </rPh>
    <rPh sb="20" eb="22">
      <t>シエン</t>
    </rPh>
    <rPh sb="30" eb="32">
      <t>ケイド</t>
    </rPh>
    <rPh sb="32" eb="34">
      <t>カジ</t>
    </rPh>
    <rPh sb="34" eb="36">
      <t>シエン</t>
    </rPh>
    <rPh sb="37" eb="38">
      <t>カ</t>
    </rPh>
    <rPh sb="39" eb="40">
      <t>モノ</t>
    </rPh>
    <rPh sb="41" eb="43">
      <t>チョウリ</t>
    </rPh>
    <rPh sb="44" eb="46">
      <t>ソウジ</t>
    </rPh>
    <rPh sb="49" eb="50">
      <t>ダ</t>
    </rPh>
    <rPh sb="51" eb="52">
      <t>トウ</t>
    </rPh>
    <rPh sb="54" eb="55">
      <t>オコナ</t>
    </rPh>
    <rPh sb="58" eb="60">
      <t>ジカン</t>
    </rPh>
    <rPh sb="65" eb="66">
      <t>エン</t>
    </rPh>
    <rPh sb="67" eb="69">
      <t>リヨウ</t>
    </rPh>
    <rPh sb="69" eb="70">
      <t>シャ</t>
    </rPh>
    <rPh sb="70" eb="72">
      <t>フタン</t>
    </rPh>
    <rPh sb="75" eb="76">
      <t>エン</t>
    </rPh>
    <rPh sb="77" eb="78">
      <t>シ</t>
    </rPh>
    <rPh sb="78" eb="80">
      <t>フタン</t>
    </rPh>
    <rPh sb="85" eb="86">
      <t>エン</t>
    </rPh>
    <rPh sb="90" eb="92">
      <t>チイキ</t>
    </rPh>
    <rPh sb="92" eb="94">
      <t>シエン</t>
    </rPh>
    <rPh sb="94" eb="96">
      <t>ジギョウ</t>
    </rPh>
    <rPh sb="96" eb="99">
      <t>コウフキン</t>
    </rPh>
    <rPh sb="100" eb="102">
      <t>ザイゲン</t>
    </rPh>
    <rPh sb="103" eb="105">
      <t>ジッシ</t>
    </rPh>
    <phoneticPr fontId="3"/>
  </si>
  <si>
    <t>高齢支援課(TEL：0968-25-7216)</t>
    <rPh sb="0" eb="2">
      <t>コウレイ</t>
    </rPh>
    <rPh sb="2" eb="4">
      <t>シエン</t>
    </rPh>
    <rPh sb="4" eb="5">
      <t>カ</t>
    </rPh>
    <phoneticPr fontId="3"/>
  </si>
  <si>
    <t>高齢者生活支援事業</t>
  </si>
  <si>
    <t>公共交通機関がなく、商店までの距離が遠く移動や買い物が特に困難な過疎地域や中山間地域等の高齢者等に、食料品や日常生活に必要な買い物支援体制を整える。
補正予算額：25万円（一般財源と過疎対策事業債を財源に実施。）</t>
    <rPh sb="91" eb="93">
      <t>カソ</t>
    </rPh>
    <rPh sb="93" eb="95">
      <t>タイサク</t>
    </rPh>
    <rPh sb="95" eb="97">
      <t>ジギョウ</t>
    </rPh>
    <rPh sb="97" eb="98">
      <t>サイ</t>
    </rPh>
    <rPh sb="99" eb="101">
      <t>ザイゲン</t>
    </rPh>
    <rPh sb="102" eb="104">
      <t>ジッシ</t>
    </rPh>
    <phoneticPr fontId="3"/>
  </si>
  <si>
    <t>JA菊池</t>
    <rPh sb="2" eb="4">
      <t>キクチ</t>
    </rPh>
    <phoneticPr fontId="1"/>
  </si>
  <si>
    <t>ＪＡ菊池 
Ａｺｰﾌﾟ旭志店</t>
    <rPh sb="2" eb="4">
      <t>キクチ</t>
    </rPh>
    <rPh sb="11" eb="13">
      <t>キョクシ</t>
    </rPh>
    <rPh sb="13" eb="14">
      <t>ミセ</t>
    </rPh>
    <phoneticPr fontId="1"/>
  </si>
  <si>
    <t>交通コミュニティ対策事業</t>
    <rPh sb="0" eb="2">
      <t>コウツウ</t>
    </rPh>
    <rPh sb="8" eb="10">
      <t>タイサク</t>
    </rPh>
    <rPh sb="10" eb="12">
      <t>ジギョウ</t>
    </rPh>
    <phoneticPr fontId="1"/>
  </si>
  <si>
    <t>交通空白地域の改善、交通弱者の生活交通の確保を目的に、予約型相乗りタクシーの運行に係る経費の一部を補助する。</t>
    <rPh sb="0" eb="2">
      <t>コウツウ</t>
    </rPh>
    <rPh sb="2" eb="4">
      <t>クウハク</t>
    </rPh>
    <rPh sb="4" eb="6">
      <t>チイキ</t>
    </rPh>
    <rPh sb="7" eb="9">
      <t>カイゼン</t>
    </rPh>
    <rPh sb="10" eb="12">
      <t>コウツウ</t>
    </rPh>
    <rPh sb="12" eb="14">
      <t>ジャクシャ</t>
    </rPh>
    <rPh sb="15" eb="17">
      <t>セイカツ</t>
    </rPh>
    <rPh sb="17" eb="19">
      <t>コウツウ</t>
    </rPh>
    <rPh sb="20" eb="22">
      <t>カクホ</t>
    </rPh>
    <rPh sb="23" eb="25">
      <t>モクテキ</t>
    </rPh>
    <rPh sb="27" eb="29">
      <t>ヨヤク</t>
    </rPh>
    <rPh sb="29" eb="30">
      <t>ガタ</t>
    </rPh>
    <rPh sb="30" eb="32">
      <t>アイノ</t>
    </rPh>
    <rPh sb="38" eb="40">
      <t>ウンコウ</t>
    </rPh>
    <rPh sb="41" eb="42">
      <t>カカ</t>
    </rPh>
    <rPh sb="43" eb="45">
      <t>ケイヒ</t>
    </rPh>
    <rPh sb="46" eb="48">
      <t>イチブ</t>
    </rPh>
    <rPh sb="49" eb="51">
      <t>ホジョ</t>
    </rPh>
    <phoneticPr fontId="1"/>
  </si>
  <si>
    <t>地域振興課まちおこし係　
（TEL:0968-25-7250）</t>
    <rPh sb="0" eb="2">
      <t>チイキ</t>
    </rPh>
    <rPh sb="2" eb="4">
      <t>シンコウ</t>
    </rPh>
    <rPh sb="4" eb="5">
      <t>カ</t>
    </rPh>
    <rPh sb="10" eb="11">
      <t>ガカリ</t>
    </rPh>
    <phoneticPr fontId="1"/>
  </si>
  <si>
    <t>宇土市</t>
    <rPh sb="0" eb="3">
      <t>ウトシ</t>
    </rPh>
    <phoneticPr fontId="1"/>
  </si>
  <si>
    <t>乗合タクシー運行補助</t>
    <rPh sb="0" eb="1">
      <t>ノリアイ</t>
    </rPh>
    <rPh sb="6" eb="8">
      <t>ウンコウ</t>
    </rPh>
    <rPh sb="8" eb="10">
      <t>ホジョ</t>
    </rPh>
    <phoneticPr fontId="1"/>
  </si>
  <si>
    <t>乗合タクシーへの補助金交付</t>
    <rPh sb="0" eb="2">
      <t>ノリアイ</t>
    </rPh>
    <rPh sb="8" eb="11">
      <t>ホジョキン</t>
    </rPh>
    <rPh sb="11" eb="13">
      <t>コウフ</t>
    </rPh>
    <phoneticPr fontId="1"/>
  </si>
  <si>
    <t>買物弱者の支援と位置付けた事業ではないが、公共交通の利用に不便を感じている地域に対する移動支援策として、市内タクシー事業者による予約型の乗合タクシーを運行している。運行区間に応じて200円～900円で利用可能。運行経費のうち、運賃収入及び国庫補助金を除いた部分に対し、市が補助金を交付している。</t>
    <rPh sb="0" eb="2">
      <t>カイモノ</t>
    </rPh>
    <rPh sb="2" eb="3">
      <t>ジャク</t>
    </rPh>
    <rPh sb="3" eb="4">
      <t>シャ</t>
    </rPh>
    <rPh sb="5" eb="7">
      <t>シエン</t>
    </rPh>
    <rPh sb="8" eb="11">
      <t>イチヅ</t>
    </rPh>
    <rPh sb="13" eb="15">
      <t>ジギョウ</t>
    </rPh>
    <rPh sb="21" eb="23">
      <t>コウキョウ</t>
    </rPh>
    <rPh sb="23" eb="25">
      <t>コウツウ</t>
    </rPh>
    <rPh sb="26" eb="28">
      <t>リヨウ</t>
    </rPh>
    <rPh sb="29" eb="31">
      <t>フベン</t>
    </rPh>
    <rPh sb="32" eb="33">
      <t>カン</t>
    </rPh>
    <rPh sb="37" eb="39">
      <t>チイキ</t>
    </rPh>
    <rPh sb="40" eb="41">
      <t>タイ</t>
    </rPh>
    <rPh sb="43" eb="45">
      <t>イドウ</t>
    </rPh>
    <rPh sb="45" eb="47">
      <t>シエン</t>
    </rPh>
    <rPh sb="47" eb="48">
      <t>サク</t>
    </rPh>
    <rPh sb="52" eb="54">
      <t>シナイ</t>
    </rPh>
    <rPh sb="58" eb="61">
      <t>ジギョウシャ</t>
    </rPh>
    <rPh sb="64" eb="66">
      <t>ヨヤク</t>
    </rPh>
    <rPh sb="66" eb="67">
      <t>ガタ</t>
    </rPh>
    <rPh sb="68" eb="70">
      <t>ノリアイ</t>
    </rPh>
    <rPh sb="75" eb="77">
      <t>ウンコウ</t>
    </rPh>
    <rPh sb="82" eb="84">
      <t>ウンコウ</t>
    </rPh>
    <rPh sb="84" eb="86">
      <t>クカン</t>
    </rPh>
    <rPh sb="87" eb="88">
      <t>オウ</t>
    </rPh>
    <rPh sb="93" eb="94">
      <t>エン</t>
    </rPh>
    <rPh sb="98" eb="99">
      <t>エン</t>
    </rPh>
    <rPh sb="100" eb="102">
      <t>リヨウ</t>
    </rPh>
    <rPh sb="102" eb="104">
      <t>カノウ</t>
    </rPh>
    <rPh sb="105" eb="107">
      <t>ウンコウ</t>
    </rPh>
    <rPh sb="107" eb="109">
      <t>ケイヒ</t>
    </rPh>
    <rPh sb="113" eb="115">
      <t>ウンチン</t>
    </rPh>
    <rPh sb="115" eb="117">
      <t>シュウニュウ</t>
    </rPh>
    <rPh sb="117" eb="118">
      <t>オヨ</t>
    </rPh>
    <rPh sb="119" eb="121">
      <t>コッコ</t>
    </rPh>
    <rPh sb="121" eb="124">
      <t>ホジョキン</t>
    </rPh>
    <rPh sb="125" eb="126">
      <t>ノゾ</t>
    </rPh>
    <rPh sb="128" eb="130">
      <t>ブブン</t>
    </rPh>
    <rPh sb="131" eb="132">
      <t>タイ</t>
    </rPh>
    <rPh sb="134" eb="135">
      <t>シ</t>
    </rPh>
    <rPh sb="136" eb="139">
      <t>ホジョキン</t>
    </rPh>
    <rPh sb="140" eb="142">
      <t>コウフ</t>
    </rPh>
    <phoneticPr fontId="1"/>
  </si>
  <si>
    <t>https://www.city.uto.lg.jp/article/view/1291/2013.html</t>
  </si>
  <si>
    <t>企画課企画係
0964-27-3305</t>
    <rPh sb="0" eb="3">
      <t>キカクカ</t>
    </rPh>
    <rPh sb="3" eb="5">
      <t>キカク</t>
    </rPh>
    <rPh sb="5" eb="6">
      <t>カカリ</t>
    </rPh>
    <phoneticPr fontId="1"/>
  </si>
  <si>
    <t>宇城市</t>
    <rPh sb="0" eb="3">
      <t>ウキシ</t>
    </rPh>
    <phoneticPr fontId="1"/>
  </si>
  <si>
    <t>宇城市予約乗合タクシー運行</t>
    <rPh sb="0" eb="3">
      <t>ウキシ</t>
    </rPh>
    <rPh sb="3" eb="5">
      <t>ヨヤク</t>
    </rPh>
    <rPh sb="5" eb="7">
      <t>ノリアイ</t>
    </rPh>
    <rPh sb="11" eb="13">
      <t>ウンコウ</t>
    </rPh>
    <phoneticPr fontId="3"/>
  </si>
  <si>
    <t>買い物弱者の支援と位置付けた事業ではないが、公共交通（路線バス）の運行しない交通空白地の移動支援策として、乗合タクシー事業者に対して運行補助を行うもの。</t>
    <rPh sb="27" eb="29">
      <t>ロセン</t>
    </rPh>
    <rPh sb="38" eb="40">
      <t>コウツウ</t>
    </rPh>
    <phoneticPr fontId="3"/>
  </si>
  <si>
    <t>https://www.city.uki.kumamoto.jp/kurashi/bosaiinfo/sonota_bousai/2013022</t>
  </si>
  <si>
    <t>企画課・0964-32-1902</t>
    <rPh sb="0" eb="3">
      <t>キカクカ</t>
    </rPh>
    <phoneticPr fontId="3"/>
  </si>
  <si>
    <t>阿蘇市</t>
    <rPh sb="0" eb="3">
      <t>アソシ</t>
    </rPh>
    <phoneticPr fontId="1"/>
  </si>
  <si>
    <t>買い物等サポート実施店一覧</t>
  </si>
  <si>
    <t>身近な場所で買い物ができる店舗が減少していることにより、買い物に不便を感じる方が多くなってきていることから、買い物支援を目的に「商品の配達」や「出張サービス」の実施店をまとめ、市のHPや広報に掲載。</t>
    <rPh sb="88" eb="89">
      <t>シ</t>
    </rPh>
    <rPh sb="93" eb="95">
      <t>コウホウ</t>
    </rPh>
    <rPh sb="96" eb="98">
      <t>ケイサイ</t>
    </rPh>
    <phoneticPr fontId="1"/>
  </si>
  <si>
    <t>https://www.city.aso.kumamoto.jp/citizens/town_planning/support_shopping_etc/</t>
  </si>
  <si>
    <t>阿蘇市</t>
    <rPh sb="0" eb="2">
      <t>アソ</t>
    </rPh>
    <rPh sb="2" eb="3">
      <t>シ</t>
    </rPh>
    <phoneticPr fontId="1"/>
  </si>
  <si>
    <t>ほけん課　0967-22-3145</t>
    <rPh sb="3" eb="4">
      <t>カ</t>
    </rPh>
    <phoneticPr fontId="1"/>
  </si>
  <si>
    <t>合志市</t>
    <rPh sb="0" eb="3">
      <t>コウシシ</t>
    </rPh>
    <phoneticPr fontId="1"/>
  </si>
  <si>
    <t>合志市おでかけ応援プロジェクト</t>
    <rPh sb="0" eb="3">
      <t>コウシシ</t>
    </rPh>
    <rPh sb="7" eb="9">
      <t>オウエン</t>
    </rPh>
    <phoneticPr fontId="3"/>
  </si>
  <si>
    <t>右記の事業主体と市が連携し、高齢者の地域サロンや通いの場に移動販売車が赴く。高齢者が直接自分の目で見て買い物ができるようにして、高齢者同士の見守りや交流、外出を促進、健康増進につながる。</t>
  </si>
  <si>
    <t>合志市</t>
    <rPh sb="0" eb="3">
      <t>ゴウシシ</t>
    </rPh>
    <phoneticPr fontId="1"/>
  </si>
  <si>
    <t>合志市地域公共交通計画実施事業</t>
  </si>
  <si>
    <t>コミュニティ交通の運行</t>
    <rPh sb="6" eb="8">
      <t>コウツウ</t>
    </rPh>
    <rPh sb="9" eb="11">
      <t>ウンコウ</t>
    </rPh>
    <phoneticPr fontId="1"/>
  </si>
  <si>
    <t>買物弱者の支援と位置付けた事業ではないが、市内の買い物施設や病院をコミュニティバスや乗り合いタクシーで円滑に移動できるように路線を編成している。</t>
  </si>
  <si>
    <t>https://www.city.koshi.lg.jp/list00211.html</t>
  </si>
  <si>
    <t>市長公室
企画課企画広報班
096-248-1813</t>
    <rPh sb="0" eb="2">
      <t>シチョウ</t>
    </rPh>
    <rPh sb="2" eb="4">
      <t>コウシツ</t>
    </rPh>
    <rPh sb="5" eb="7">
      <t>キカク</t>
    </rPh>
    <rPh sb="7" eb="8">
      <t>カ</t>
    </rPh>
    <rPh sb="8" eb="10">
      <t>キカク</t>
    </rPh>
    <rPh sb="10" eb="12">
      <t>コウホウ</t>
    </rPh>
    <rPh sb="12" eb="13">
      <t>ハン</t>
    </rPh>
    <phoneticPr fontId="1"/>
  </si>
  <si>
    <t>美里町</t>
    <rPh sb="0" eb="3">
      <t>ミサトチョウ</t>
    </rPh>
    <phoneticPr fontId="1"/>
  </si>
  <si>
    <t>美里町地域通貨事業</t>
    <rPh sb="0" eb="3">
      <t>ミサトマチ</t>
    </rPh>
    <rPh sb="3" eb="5">
      <t>チイキ</t>
    </rPh>
    <rPh sb="5" eb="7">
      <t>ツウカ</t>
    </rPh>
    <rPh sb="7" eb="9">
      <t>ジギョウ</t>
    </rPh>
    <phoneticPr fontId="1"/>
  </si>
  <si>
    <t>美里くらし応援券</t>
    <rPh sb="0" eb="2">
      <t>ミサト</t>
    </rPh>
    <rPh sb="5" eb="7">
      <t>オウエン</t>
    </rPh>
    <rPh sb="7" eb="8">
      <t>ケン</t>
    </rPh>
    <phoneticPr fontId="1"/>
  </si>
  <si>
    <t>全町民に1人5,000円（1枚500円の10枚綴り）の配布。町内の事業所で使用可能。</t>
    <rPh sb="0" eb="1">
      <t>ゼン</t>
    </rPh>
    <rPh sb="1" eb="3">
      <t>チョウミン</t>
    </rPh>
    <rPh sb="5" eb="6">
      <t>リ</t>
    </rPh>
    <rPh sb="7" eb="12">
      <t>０００エン</t>
    </rPh>
    <rPh sb="14" eb="15">
      <t>マイ</t>
    </rPh>
    <rPh sb="18" eb="19">
      <t>エン</t>
    </rPh>
    <rPh sb="22" eb="23">
      <t>マイ</t>
    </rPh>
    <rPh sb="23" eb="24">
      <t>ツヅ</t>
    </rPh>
    <rPh sb="27" eb="29">
      <t>ハイフ</t>
    </rPh>
    <rPh sb="30" eb="32">
      <t>チョウナイ</t>
    </rPh>
    <rPh sb="33" eb="36">
      <t>ジギョウショ</t>
    </rPh>
    <rPh sb="37" eb="39">
      <t>シヨウ</t>
    </rPh>
    <rPh sb="39" eb="41">
      <t>カノウ</t>
    </rPh>
    <phoneticPr fontId="1"/>
  </si>
  <si>
    <t>https://www.town.kumamoto-misato.lg.jp/soshiki/utsukushisatosose/1/2122.html</t>
  </si>
  <si>
    <t>0964-47-1111</t>
  </si>
  <si>
    <t>南関町</t>
    <rPh sb="0" eb="3">
      <t>ナンカンマチ</t>
    </rPh>
    <phoneticPr fontId="1"/>
  </si>
  <si>
    <t>タクシー料金助成事業</t>
    <rPh sb="4" eb="6">
      <t>リョウキン</t>
    </rPh>
    <rPh sb="6" eb="8">
      <t>ジョセイ</t>
    </rPh>
    <rPh sb="8" eb="10">
      <t>ジギョウ</t>
    </rPh>
    <phoneticPr fontId="1"/>
  </si>
  <si>
    <t>・交付要件
免許証を持っている人がいない世帯または運転免許証を持っている人が入院・入所している世帯、概ね65歳以上の人または65歳未満で障碍者手帳を持っている人が対象。
・助成金の額
町内のタクシーを利用した場合、利用料金の2分の1を補助（月6回まで）</t>
    <rPh sb="1" eb="5">
      <t>コウフヨウケン</t>
    </rPh>
    <rPh sb="6" eb="8">
      <t>メンキョ</t>
    </rPh>
    <rPh sb="8" eb="9">
      <t>ショウ</t>
    </rPh>
    <rPh sb="10" eb="11">
      <t>モ</t>
    </rPh>
    <rPh sb="15" eb="16">
      <t>ヒト</t>
    </rPh>
    <rPh sb="20" eb="22">
      <t>セタイ</t>
    </rPh>
    <rPh sb="25" eb="27">
      <t>ウンテン</t>
    </rPh>
    <rPh sb="27" eb="30">
      <t>メンキョショウ</t>
    </rPh>
    <rPh sb="31" eb="32">
      <t>モ</t>
    </rPh>
    <rPh sb="36" eb="37">
      <t>ヒト</t>
    </rPh>
    <rPh sb="38" eb="40">
      <t>ニュウイン</t>
    </rPh>
    <rPh sb="41" eb="43">
      <t>ニュウショ</t>
    </rPh>
    <rPh sb="47" eb="49">
      <t>セタイ</t>
    </rPh>
    <rPh sb="50" eb="51">
      <t>オオム</t>
    </rPh>
    <rPh sb="54" eb="55">
      <t>サイ</t>
    </rPh>
    <rPh sb="55" eb="57">
      <t>イジョウ</t>
    </rPh>
    <rPh sb="58" eb="59">
      <t>ヒト</t>
    </rPh>
    <rPh sb="64" eb="65">
      <t>サイ</t>
    </rPh>
    <rPh sb="65" eb="67">
      <t>ミマン</t>
    </rPh>
    <rPh sb="68" eb="71">
      <t>ショウガイシャ</t>
    </rPh>
    <rPh sb="71" eb="73">
      <t>テチョウ</t>
    </rPh>
    <rPh sb="74" eb="75">
      <t>モ</t>
    </rPh>
    <rPh sb="79" eb="80">
      <t>ヒト</t>
    </rPh>
    <rPh sb="81" eb="83">
      <t>タイショウ</t>
    </rPh>
    <rPh sb="86" eb="89">
      <t>ジョセイキン</t>
    </rPh>
    <rPh sb="90" eb="91">
      <t>ガク</t>
    </rPh>
    <rPh sb="92" eb="94">
      <t>チョウナイ</t>
    </rPh>
    <rPh sb="100" eb="102">
      <t>リヨウ</t>
    </rPh>
    <rPh sb="104" eb="106">
      <t>バアイ</t>
    </rPh>
    <rPh sb="107" eb="109">
      <t>リヨウ</t>
    </rPh>
    <rPh sb="109" eb="111">
      <t>リョウキン</t>
    </rPh>
    <rPh sb="113" eb="114">
      <t>ブン</t>
    </rPh>
    <rPh sb="117" eb="119">
      <t>ホジョ</t>
    </rPh>
    <rPh sb="120" eb="121">
      <t>ツキ</t>
    </rPh>
    <rPh sb="122" eb="123">
      <t>カイ</t>
    </rPh>
    <phoneticPr fontId="1"/>
  </si>
  <si>
    <t>https://www.town.nankan.lg.jp/sangyo/sundeyokatta/page2751.html</t>
  </si>
  <si>
    <t>まちづくり課
0968-57-8501</t>
    <rPh sb="5" eb="6">
      <t>カ</t>
    </rPh>
    <phoneticPr fontId="1"/>
  </si>
  <si>
    <t>予約型乗合タクシー事業</t>
    <rPh sb="0" eb="3">
      <t>ヨヤクガタ</t>
    </rPh>
    <rPh sb="3" eb="5">
      <t>ノリアイ</t>
    </rPh>
    <rPh sb="9" eb="11">
      <t>ジギョウ</t>
    </rPh>
    <phoneticPr fontId="1"/>
  </si>
  <si>
    <t xml:space="preserve">目的地や経路が近い人が相乗りできる交通手段。事前予約制で誰でも利用できます
</t>
    <rPh sb="0" eb="3">
      <t>モクテキチ</t>
    </rPh>
    <rPh sb="4" eb="6">
      <t>ケイロ</t>
    </rPh>
    <rPh sb="7" eb="8">
      <t>チカ</t>
    </rPh>
    <rPh sb="9" eb="10">
      <t>ヒト</t>
    </rPh>
    <rPh sb="11" eb="13">
      <t>アイノ</t>
    </rPh>
    <rPh sb="17" eb="21">
      <t>コウツウシュダン</t>
    </rPh>
    <rPh sb="22" eb="24">
      <t>ジゼン</t>
    </rPh>
    <rPh sb="24" eb="26">
      <t>ヨヤク</t>
    </rPh>
    <rPh sb="26" eb="27">
      <t>セイ</t>
    </rPh>
    <rPh sb="28" eb="29">
      <t>ダレ</t>
    </rPh>
    <rPh sb="31" eb="33">
      <t>リヨウ</t>
    </rPh>
    <phoneticPr fontId="1"/>
  </si>
  <si>
    <t>くらしいきいきサポート事業</t>
    <rPh sb="11" eb="13">
      <t>ジギョウ</t>
    </rPh>
    <phoneticPr fontId="1"/>
  </si>
  <si>
    <t>条例者などで食事の用意でお困りの人に対し、弁当を届け、併せて見守りを行う。
また、住宅の修繕などにお困りの人に対し、相談内容に応じた町内の登録事業者を斡旋する。</t>
    <rPh sb="0" eb="3">
      <t>ジョウレイシャ</t>
    </rPh>
    <rPh sb="6" eb="8">
      <t>ショクジ</t>
    </rPh>
    <rPh sb="9" eb="11">
      <t>ヨウイ</t>
    </rPh>
    <rPh sb="13" eb="14">
      <t>コマ</t>
    </rPh>
    <rPh sb="16" eb="17">
      <t>ヒト</t>
    </rPh>
    <rPh sb="18" eb="19">
      <t>タイ</t>
    </rPh>
    <rPh sb="21" eb="23">
      <t>ベントウ</t>
    </rPh>
    <rPh sb="24" eb="25">
      <t>トド</t>
    </rPh>
    <rPh sb="27" eb="28">
      <t>アワ</t>
    </rPh>
    <rPh sb="30" eb="32">
      <t>ミマモ</t>
    </rPh>
    <rPh sb="34" eb="35">
      <t>オコナ</t>
    </rPh>
    <rPh sb="41" eb="43">
      <t>ジュウタク</t>
    </rPh>
    <rPh sb="44" eb="46">
      <t>シュウゼン</t>
    </rPh>
    <rPh sb="50" eb="51">
      <t>コマ</t>
    </rPh>
    <rPh sb="53" eb="54">
      <t>ヒト</t>
    </rPh>
    <rPh sb="55" eb="56">
      <t>タイ</t>
    </rPh>
    <rPh sb="58" eb="62">
      <t>ソウダンナイヨウ</t>
    </rPh>
    <rPh sb="63" eb="64">
      <t>オウ</t>
    </rPh>
    <rPh sb="66" eb="68">
      <t>チョウナイ</t>
    </rPh>
    <rPh sb="69" eb="71">
      <t>トウロク</t>
    </rPh>
    <rPh sb="71" eb="74">
      <t>ジギョウシャ</t>
    </rPh>
    <rPh sb="75" eb="77">
      <t>アッセン</t>
    </rPh>
    <phoneticPr fontId="1"/>
  </si>
  <si>
    <t>長洲町</t>
    <rPh sb="0" eb="3">
      <t>ナガスマチ</t>
    </rPh>
    <phoneticPr fontId="1"/>
  </si>
  <si>
    <t>移動スーパーとくし丸</t>
    <rPh sb="0" eb="2">
      <t>イドウ</t>
    </rPh>
    <rPh sb="9" eb="10">
      <t>マル</t>
    </rPh>
    <phoneticPr fontId="1"/>
  </si>
  <si>
    <t>高齢者等の買物弱者を対象に、町内スーパーが取り扱う生鮮食品や生活雑貨等の移動販売を専用車両で行っている。
また、移動販売の際は町内を巡回していることから、高齢者等の見守り活動としての役目を果たしている。</t>
    <rPh sb="0" eb="3">
      <t>コウレイシャ</t>
    </rPh>
    <rPh sb="3" eb="4">
      <t>トウ</t>
    </rPh>
    <rPh sb="5" eb="7">
      <t>カイモノ</t>
    </rPh>
    <rPh sb="7" eb="9">
      <t>ジャクシャ</t>
    </rPh>
    <rPh sb="10" eb="12">
      <t>タイショウ</t>
    </rPh>
    <rPh sb="14" eb="16">
      <t>チョウナイ</t>
    </rPh>
    <rPh sb="21" eb="22">
      <t>ト</t>
    </rPh>
    <rPh sb="23" eb="24">
      <t>アツカ</t>
    </rPh>
    <rPh sb="25" eb="29">
      <t>セイセンショクヒン</t>
    </rPh>
    <rPh sb="30" eb="34">
      <t>セイカツザッカ</t>
    </rPh>
    <rPh sb="34" eb="35">
      <t>トウ</t>
    </rPh>
    <rPh sb="36" eb="40">
      <t>イドウハンバイ</t>
    </rPh>
    <rPh sb="41" eb="45">
      <t>センヨウシャリョウ</t>
    </rPh>
    <rPh sb="46" eb="47">
      <t>オコナ</t>
    </rPh>
    <rPh sb="56" eb="60">
      <t>イドウハンバイ</t>
    </rPh>
    <rPh sb="61" eb="62">
      <t>サイ</t>
    </rPh>
    <rPh sb="63" eb="65">
      <t>チョウナイ</t>
    </rPh>
    <rPh sb="66" eb="68">
      <t>ジュンカイ</t>
    </rPh>
    <rPh sb="77" eb="80">
      <t>コウレイシャ</t>
    </rPh>
    <rPh sb="80" eb="81">
      <t>トウ</t>
    </rPh>
    <rPh sb="82" eb="84">
      <t>ミマモ</t>
    </rPh>
    <rPh sb="85" eb="87">
      <t>カツドウ</t>
    </rPh>
    <rPh sb="91" eb="93">
      <t>ヤクメ</t>
    </rPh>
    <rPh sb="94" eb="95">
      <t>ハ</t>
    </rPh>
    <phoneticPr fontId="1"/>
  </si>
  <si>
    <t>きんぎょタクシー運行業務</t>
    <rPh sb="8" eb="10">
      <t>ウンコウ</t>
    </rPh>
    <rPh sb="10" eb="12">
      <t>ギョウム</t>
    </rPh>
    <phoneticPr fontId="1"/>
  </si>
  <si>
    <t>買物弱者支援とイ位置付けた事業ではないが、町内における高齢者等の日常生活に必要不可欠な移動手段確保のため、乗合タクシーを運行している。</t>
    <rPh sb="0" eb="2">
      <t>カイモノ</t>
    </rPh>
    <rPh sb="2" eb="4">
      <t>ジャクシャ</t>
    </rPh>
    <rPh sb="4" eb="6">
      <t>シエン</t>
    </rPh>
    <rPh sb="8" eb="11">
      <t>イチヅ</t>
    </rPh>
    <rPh sb="13" eb="15">
      <t>ジギョウ</t>
    </rPh>
    <rPh sb="21" eb="23">
      <t>チョウナイ</t>
    </rPh>
    <rPh sb="27" eb="30">
      <t>コウレイシャ</t>
    </rPh>
    <rPh sb="30" eb="31">
      <t>トウ</t>
    </rPh>
    <rPh sb="32" eb="34">
      <t>ニチジョウ</t>
    </rPh>
    <rPh sb="34" eb="36">
      <t>セイカツ</t>
    </rPh>
    <rPh sb="37" eb="39">
      <t>ヒツヨウ</t>
    </rPh>
    <rPh sb="39" eb="42">
      <t>フカケツ</t>
    </rPh>
    <rPh sb="43" eb="45">
      <t>イドウ</t>
    </rPh>
    <rPh sb="45" eb="47">
      <t>シュダン</t>
    </rPh>
    <rPh sb="47" eb="49">
      <t>カクホ</t>
    </rPh>
    <rPh sb="53" eb="55">
      <t>ノリアイ</t>
    </rPh>
    <rPh sb="60" eb="62">
      <t>ウンコウ</t>
    </rPh>
    <phoneticPr fontId="1"/>
  </si>
  <si>
    <t>https://www.town.nagasu.lg.jp/kiji0032024/index.html</t>
    <phoneticPr fontId="1"/>
  </si>
  <si>
    <t>長洲町役場
まちづくり課
企画調整係
（0968-78-3239）</t>
    <rPh sb="0" eb="3">
      <t>ナガスマチ</t>
    </rPh>
    <rPh sb="3" eb="5">
      <t>ヤクバ</t>
    </rPh>
    <rPh sb="11" eb="12">
      <t>カ</t>
    </rPh>
    <rPh sb="13" eb="18">
      <t>キカクチョウセイカカリ</t>
    </rPh>
    <phoneticPr fontId="1"/>
  </si>
  <si>
    <t>大津町</t>
    <rPh sb="0" eb="3">
      <t>オオヅマチ</t>
    </rPh>
    <phoneticPr fontId="1"/>
  </si>
  <si>
    <t>大津町地域移動販売補助金</t>
    <rPh sb="0" eb="3">
      <t>オオヅマチ</t>
    </rPh>
    <rPh sb="3" eb="5">
      <t>チイキ</t>
    </rPh>
    <rPh sb="5" eb="7">
      <t>イドウ</t>
    </rPh>
    <rPh sb="7" eb="9">
      <t>ハンバイ</t>
    </rPh>
    <rPh sb="9" eb="12">
      <t>ホジョキン</t>
    </rPh>
    <phoneticPr fontId="1"/>
  </si>
  <si>
    <t>日常生活に必要な食品等を購入できる環境を提供することで、買物弱者の生活の安定を図るために移動販売に係る経費の一部を補助する。</t>
  </si>
  <si>
    <t>福祉課　福祉係
096-293-3510</t>
  </si>
  <si>
    <t>https://www.town.ozu.kumamoto.jp/site/kosodate/1776.html</t>
  </si>
  <si>
    <t>大津町乗合タクシー運行補助金</t>
  </si>
  <si>
    <t>買い物弱者の支援と位置付けた事業ではないが、公共交通空白地帯の地域に対する移動支援策として、自宅から町中心部までを運行する予約型乗合タクシーを運行。運行に係る経費の一部を補助する。</t>
  </si>
  <si>
    <t>町内タクシー事業者３社</t>
    <rPh sb="0" eb="2">
      <t>チョウナイ</t>
    </rPh>
    <rPh sb="6" eb="9">
      <t>ジギョウシャ</t>
    </rPh>
    <rPh sb="10" eb="11">
      <t>シャ</t>
    </rPh>
    <phoneticPr fontId="1"/>
  </si>
  <si>
    <t>総合政策課　総合政策係
096-293-3118</t>
  </si>
  <si>
    <t>https://www.town.ozu.kumamoto.jp/page/1196.html</t>
  </si>
  <si>
    <t>高齢者外出支援サービス</t>
    <rPh sb="0" eb="3">
      <t>コウレイシャ</t>
    </rPh>
    <rPh sb="3" eb="5">
      <t>ガイシュツ</t>
    </rPh>
    <rPh sb="5" eb="7">
      <t>シエン</t>
    </rPh>
    <phoneticPr fontId="1"/>
  </si>
  <si>
    <t>身体状況により運転が不可能な高齢者等で、公共交通機関を利用することが著しく困難な者に対して、自宅と医療機関・公共機関・金融機関・食料品を販売する小売店の間のタクシー料金の利用者負担を一部助成する。</t>
  </si>
  <si>
    <t>町内タクシー事業者４社</t>
    <rPh sb="0" eb="2">
      <t>チョウナイ</t>
    </rPh>
    <rPh sb="6" eb="9">
      <t>ジギョウシャ</t>
    </rPh>
    <rPh sb="10" eb="11">
      <t>シャ</t>
    </rPh>
    <phoneticPr fontId="1"/>
  </si>
  <si>
    <t>https://www.town.ozu.kumamoto.jp/page/1122.html</t>
  </si>
  <si>
    <t>介護保険課　地域包括支援係
096-292-0770</t>
  </si>
  <si>
    <t>菊陽町</t>
    <rPh sb="0" eb="3">
      <t>キクヨウマチ</t>
    </rPh>
    <phoneticPr fontId="1"/>
  </si>
  <si>
    <t>菊陽町乗合タクシー運行事業</t>
    <rPh sb="0" eb="3">
      <t>キクヨウマチ</t>
    </rPh>
    <phoneticPr fontId="1"/>
  </si>
  <si>
    <t>買物弱者支援と位置付けた事業ではないが、町内における高齢者等の日常生活に必要不可欠な移動手段の確保のため、乗合タクシーを運行している。</t>
    <phoneticPr fontId="1"/>
  </si>
  <si>
    <t>https://www.town.kikuyo.lg.jp/kiji0034235/index.html</t>
    <phoneticPr fontId="1"/>
  </si>
  <si>
    <t>菊陽町総合政策課　　　　096-232-2112</t>
    <rPh sb="0" eb="3">
      <t>キクヨウマチ</t>
    </rPh>
    <rPh sb="3" eb="8">
      <t>ソウゴウセイサクカ</t>
    </rPh>
    <phoneticPr fontId="1"/>
  </si>
  <si>
    <t>菊陽町巡回バス運行事業</t>
    <rPh sb="3" eb="5">
      <t>ジュンカイ</t>
    </rPh>
    <phoneticPr fontId="1"/>
  </si>
  <si>
    <t>買物弱者支援と位置付けた事業ではないが、町内における高齢者等の日常生活に必要不可欠な移動手段の確保のため、巡回バスを運行している。</t>
    <rPh sb="53" eb="55">
      <t>ジュンカイ</t>
    </rPh>
    <phoneticPr fontId="1"/>
  </si>
  <si>
    <t>菊陽町総合政策課　　　　096-232-2112</t>
    <phoneticPr fontId="1"/>
  </si>
  <si>
    <t>南小国町</t>
    <rPh sb="0" eb="4">
      <t>ミナミオグニマチ</t>
    </rPh>
    <phoneticPr fontId="1"/>
  </si>
  <si>
    <t>南小国町タクシー利用費助成事業</t>
    <rPh sb="0" eb="4">
      <t>ミナミオグニマチ</t>
    </rPh>
    <rPh sb="8" eb="11">
      <t>リヨウヒ</t>
    </rPh>
    <rPh sb="11" eb="15">
      <t>ジョセイジギョウ</t>
    </rPh>
    <phoneticPr fontId="1"/>
  </si>
  <si>
    <t>乗用車の運転免許を有していない方のうち、「６５歳以上の方」または「身体障害者手帳、療育手帳、精神障害者保健福祉手帳のいずれかを所有している方若しくは介護保険認定者」に対し、「南小国町内」及び「小国町大字宮原内」を移動する際に利用可能なタクシー券（５００円券×５０枚／年）を交付。</t>
  </si>
  <si>
    <t>https://www.town.minamioguni.lg.jp/hojo-kin/post.html</t>
  </si>
  <si>
    <t>南小国町役場まちづくり課
企画商工観光係
0967-42-1171</t>
    <rPh sb="0" eb="4">
      <t>ミナミオグニマチ</t>
    </rPh>
    <rPh sb="4" eb="6">
      <t>ヤクバ</t>
    </rPh>
    <rPh sb="11" eb="12">
      <t>カ</t>
    </rPh>
    <rPh sb="13" eb="20">
      <t>キカクショウコウカンコウカカリ</t>
    </rPh>
    <phoneticPr fontId="1"/>
  </si>
  <si>
    <t>南小国町移動販売事業</t>
    <rPh sb="0" eb="4">
      <t>ミナミオグニマチ</t>
    </rPh>
    <rPh sb="4" eb="8">
      <t>イドウハンバイ</t>
    </rPh>
    <rPh sb="8" eb="10">
      <t>ジギョウ</t>
    </rPh>
    <phoneticPr fontId="1"/>
  </si>
  <si>
    <t>南小国町内における買い物困難者の解消に向けて、町内事業所を事業実施者として、移動販売車による日用品や食料品等の移動販売を実施。
買い物困難者の中には多くの高齢者が含まれることから、買い物に来られた際の声かけ等を通じて、高齢者への見守り活動を行い、必要ある場合は関係機関への情報提供を行う。</t>
  </si>
  <si>
    <t>南小国町役場農林課
0967-42-1144</t>
    <rPh sb="0" eb="4">
      <t>ミナミオグニマチ</t>
    </rPh>
    <rPh sb="4" eb="6">
      <t>ヤクバ</t>
    </rPh>
    <rPh sb="6" eb="9">
      <t>ノウリンカ</t>
    </rPh>
    <phoneticPr fontId="1"/>
  </si>
  <si>
    <t>小国郷中心市街地バス（にじバス）</t>
    <rPh sb="0" eb="3">
      <t>オグニゴウ</t>
    </rPh>
    <rPh sb="3" eb="8">
      <t>チュウシンシガイチ</t>
    </rPh>
    <phoneticPr fontId="1"/>
  </si>
  <si>
    <t>小国郷（小国町・南小国町）の中心市街地をつなぐバス。小国郷内の主要施設（商業施設や病院、銀行等）への交通手段となっている。</t>
  </si>
  <si>
    <t>https://www.town.minamioguni.lg.jp/news/2021/1974.html</t>
  </si>
  <si>
    <t>小国郷公共交通会議事務局
（まちづくり課内）
0967-42-1171</t>
    <rPh sb="0" eb="3">
      <t>オグニゴウ</t>
    </rPh>
    <rPh sb="3" eb="9">
      <t>コウキョウコウツウカイギ</t>
    </rPh>
    <rPh sb="9" eb="12">
      <t>ジムキョク</t>
    </rPh>
    <rPh sb="19" eb="20">
      <t>カ</t>
    </rPh>
    <rPh sb="20" eb="21">
      <t>ナイ</t>
    </rPh>
    <phoneticPr fontId="1"/>
  </si>
  <si>
    <t>小国郷ライナー</t>
    <rPh sb="0" eb="3">
      <t>オグニゴウ</t>
    </rPh>
    <phoneticPr fontId="1"/>
  </si>
  <si>
    <t>小国郷（南小国町・小国町）と肥後大津駅をつなぎ、大型商業施設や総合病院への交通手段となっている。</t>
  </si>
  <si>
    <t>https://www.town.kumamoto-oguni.lg.jp/q/aview/103/2038.html</t>
  </si>
  <si>
    <t>南阿蘇村</t>
    <rPh sb="0" eb="1">
      <t>ミナミ</t>
    </rPh>
    <rPh sb="1" eb="4">
      <t>アソムラ</t>
    </rPh>
    <phoneticPr fontId="1"/>
  </si>
  <si>
    <t>南阿蘇村予約型乗合タクシー運行事業</t>
    <rPh sb="0" eb="7">
      <t>ミナミアソムラヨヤクガタ</t>
    </rPh>
    <rPh sb="7" eb="9">
      <t>ノリアイ</t>
    </rPh>
    <rPh sb="13" eb="17">
      <t>ウンコウジギョウ</t>
    </rPh>
    <phoneticPr fontId="1"/>
  </si>
  <si>
    <t>買い物弱者の支援と位置付けた事業ではないが、自宅から希望する指定乗降場所までの移動を支援するデマンド型タクシーを運行。特に高齢者の利用が9割となっており、、買い物弱者への要素も含んでいる。</t>
    <rPh sb="0" eb="1">
      <t>カ</t>
    </rPh>
    <rPh sb="2" eb="5">
      <t>モノジャクシャ</t>
    </rPh>
    <rPh sb="6" eb="8">
      <t>シエン</t>
    </rPh>
    <rPh sb="9" eb="12">
      <t>イチヅ</t>
    </rPh>
    <rPh sb="14" eb="16">
      <t>ジギョウ</t>
    </rPh>
    <rPh sb="22" eb="24">
      <t>ジタク</t>
    </rPh>
    <rPh sb="26" eb="28">
      <t>キボウ</t>
    </rPh>
    <rPh sb="30" eb="35">
      <t>シテイジョウコウバ</t>
    </rPh>
    <rPh sb="35" eb="36">
      <t>ショ</t>
    </rPh>
    <rPh sb="39" eb="41">
      <t>イドウ</t>
    </rPh>
    <rPh sb="42" eb="44">
      <t>シエン</t>
    </rPh>
    <rPh sb="50" eb="51">
      <t>ガタ</t>
    </rPh>
    <rPh sb="56" eb="58">
      <t>ウンコウ</t>
    </rPh>
    <rPh sb="59" eb="60">
      <t>トク</t>
    </rPh>
    <rPh sb="61" eb="64">
      <t>コウレイシャ</t>
    </rPh>
    <rPh sb="65" eb="67">
      <t>リヨウ</t>
    </rPh>
    <rPh sb="69" eb="70">
      <t>ワリ</t>
    </rPh>
    <rPh sb="78" eb="79">
      <t>カ</t>
    </rPh>
    <rPh sb="80" eb="83">
      <t>モノジャクシャ</t>
    </rPh>
    <rPh sb="85" eb="87">
      <t>ヨウソ</t>
    </rPh>
    <rPh sb="88" eb="89">
      <t>フク</t>
    </rPh>
    <phoneticPr fontId="1"/>
  </si>
  <si>
    <t>https://www.vill.minamiaso.lg.jp/kiji0032575/index.html</t>
  </si>
  <si>
    <t>企画観光課
0967-67-1112</t>
    <rPh sb="0" eb="5">
      <t>キカクカンコウカ</t>
    </rPh>
    <phoneticPr fontId="1"/>
  </si>
  <si>
    <t>南阿蘇村</t>
    <rPh sb="0" eb="4">
      <t>ミナミアソムラ</t>
    </rPh>
    <phoneticPr fontId="1"/>
  </si>
  <si>
    <t>移動販売支援事業</t>
    <rPh sb="0" eb="4">
      <t>イドウハンバイ</t>
    </rPh>
    <rPh sb="4" eb="6">
      <t>シエン</t>
    </rPh>
    <rPh sb="6" eb="8">
      <t>ジギョウ</t>
    </rPh>
    <phoneticPr fontId="1"/>
  </si>
  <si>
    <t>村内の村営住宅や公民館などで移動販売を実施している。</t>
    <rPh sb="0" eb="2">
      <t>ソンナイ</t>
    </rPh>
    <rPh sb="3" eb="5">
      <t>ソンエイ</t>
    </rPh>
    <rPh sb="5" eb="7">
      <t>ジュウタク</t>
    </rPh>
    <rPh sb="6" eb="7">
      <t>イジュウ</t>
    </rPh>
    <rPh sb="8" eb="11">
      <t>コウミンカン</t>
    </rPh>
    <rPh sb="14" eb="18">
      <t>イドウハンバイ</t>
    </rPh>
    <rPh sb="19" eb="21">
      <t>ジッシ</t>
    </rPh>
    <phoneticPr fontId="1"/>
  </si>
  <si>
    <t>住民福祉課
0967-67-2702</t>
    <rPh sb="0" eb="5">
      <t>ジュウミンフクシカ</t>
    </rPh>
    <phoneticPr fontId="1"/>
  </si>
  <si>
    <t>西原村</t>
    <rPh sb="0" eb="3">
      <t>ニシハラムラ</t>
    </rPh>
    <phoneticPr fontId="1"/>
  </si>
  <si>
    <t>移動販売、食事提供事業</t>
    <phoneticPr fontId="1"/>
  </si>
  <si>
    <t>村内の対象地区を回り、お弁当の提供及び食料品等の移動販売を行っている。</t>
    <phoneticPr fontId="1"/>
  </si>
  <si>
    <t>軽易な日常生活上の援助を行うことにより、在宅のひとり暮らし高齢者等の自立した生活の継続を可能にするとともに、要介護状態への進行を防止することを目的とてし、事業の中で買い物支援も行っている。</t>
    <phoneticPr fontId="1"/>
  </si>
  <si>
    <t>嘉島町</t>
    <rPh sb="0" eb="3">
      <t>カシママチ</t>
    </rPh>
    <phoneticPr fontId="1"/>
  </si>
  <si>
    <t>乗合タクシー事業
「ゆうすいGO」</t>
    <rPh sb="0" eb="2">
      <t>ノリアイ</t>
    </rPh>
    <rPh sb="6" eb="8">
      <t>ジギョウ</t>
    </rPh>
    <phoneticPr fontId="1"/>
  </si>
  <si>
    <t>買物弱者の支援として位置付けた事業ではないが、高齢者など交通弱者の方々を支援する取り組みとして１０人乗りの乗合タクシー「ゆうすいGO 」を活用した町独自の地域公共交通システムの運用を実施。</t>
  </si>
  <si>
    <t>https://www.town.kumamoto-kashima.lg.jp/q/aview/1/3571.html</t>
  </si>
  <si>
    <t>企画情報課
096-237-2641</t>
  </si>
  <si>
    <t>益城町</t>
    <rPh sb="0" eb="3">
      <t>マシキマチ</t>
    </rPh>
    <phoneticPr fontId="1"/>
  </si>
  <si>
    <t>福田地区乗合タクシー</t>
    <rPh sb="0" eb="2">
      <t>フクダ</t>
    </rPh>
    <rPh sb="2" eb="4">
      <t>チク</t>
    </rPh>
    <rPh sb="4" eb="6">
      <t>ノリアイ</t>
    </rPh>
    <phoneticPr fontId="1"/>
  </si>
  <si>
    <t>買物弱者の支援と位置付けた事業ではないが、交通空白地域である福田地区においての外出支援として、自宅から買物施設を含む指定乗降場所までの移動を支援するデマンド型乗合タクシーを運行している。</t>
    <rPh sb="39" eb="41">
      <t>ガイシュツ</t>
    </rPh>
    <rPh sb="51" eb="53">
      <t>カイモノ</t>
    </rPh>
    <rPh sb="53" eb="55">
      <t>シセツ</t>
    </rPh>
    <rPh sb="56" eb="57">
      <t>フク</t>
    </rPh>
    <rPh sb="58" eb="60">
      <t>シテイ</t>
    </rPh>
    <phoneticPr fontId="1"/>
  </si>
  <si>
    <t>https://www.town.mashiki.lg.jp/kiji0033851/index.html</t>
    <phoneticPr fontId="1"/>
  </si>
  <si>
    <t>企画財政課復興企画係
096-286-3223</t>
    <phoneticPr fontId="3"/>
  </si>
  <si>
    <t>津森地区乗合タクシー</t>
    <rPh sb="0" eb="2">
      <t>ツモリ</t>
    </rPh>
    <rPh sb="2" eb="4">
      <t>チク</t>
    </rPh>
    <rPh sb="4" eb="6">
      <t>ノリアイ</t>
    </rPh>
    <phoneticPr fontId="1"/>
  </si>
  <si>
    <t>買物弱者の支援と位置付けた事業ではないが、交通空白地域である津森地区においての外出支援として、自宅から買物施設を含む指定乗降場所までの移動を支援するデマンド型乗合タクシーを運行している。</t>
    <rPh sb="21" eb="23">
      <t>コウツウ</t>
    </rPh>
    <rPh sb="23" eb="25">
      <t>クウハク</t>
    </rPh>
    <rPh sb="25" eb="27">
      <t>チイキ</t>
    </rPh>
    <rPh sb="39" eb="41">
      <t>ガイシュツ</t>
    </rPh>
    <rPh sb="51" eb="53">
      <t>カイモノ</t>
    </rPh>
    <rPh sb="53" eb="55">
      <t>シセツ</t>
    </rPh>
    <rPh sb="56" eb="57">
      <t>フク</t>
    </rPh>
    <phoneticPr fontId="1"/>
  </si>
  <si>
    <t>https://www.town.mashiki.lg.jp/kiji0035401/index.html</t>
    <phoneticPr fontId="1"/>
  </si>
  <si>
    <t>益城町</t>
    <rPh sb="0" eb="2">
      <t>ヨサン</t>
    </rPh>
    <rPh sb="2" eb="3">
      <t>コト</t>
    </rPh>
    <phoneticPr fontId="1"/>
  </si>
  <si>
    <t>高齢者・障がい者タクシー券交付事業</t>
    <rPh sb="0" eb="3">
      <t>コウレイシャ</t>
    </rPh>
    <rPh sb="4" eb="5">
      <t>ショウ</t>
    </rPh>
    <rPh sb="7" eb="8">
      <t>シャ</t>
    </rPh>
    <rPh sb="12" eb="13">
      <t>ケン</t>
    </rPh>
    <rPh sb="13" eb="15">
      <t>コウフ</t>
    </rPh>
    <rPh sb="15" eb="17">
      <t>ジギョウ</t>
    </rPh>
    <phoneticPr fontId="1"/>
  </si>
  <si>
    <t>高齢者や障がいのある人が、健康で楽しく生きがいのある生活を送るための一助として、自動車やバイクを運転していない人で要件に該当する方(75歳以上の高齢者・65歳以上74歳以下で運転免許証を自主返納された方・18歳以上74歳以下で要件に該当する障がいをお持ちの方・18歳未満で要件に該当する障がいをお持ちの方で保護者が自動車を運転していない人)の外出を支援するため、対象者1人につき、4,000円分のタクシー券を交付する。</t>
    <rPh sb="0" eb="3">
      <t>コウレイシャ</t>
    </rPh>
    <rPh sb="4" eb="5">
      <t>ショウ</t>
    </rPh>
    <rPh sb="10" eb="11">
      <t>ヒト</t>
    </rPh>
    <rPh sb="13" eb="15">
      <t>ケンコウ</t>
    </rPh>
    <rPh sb="16" eb="17">
      <t>タノ</t>
    </rPh>
    <rPh sb="19" eb="20">
      <t>イ</t>
    </rPh>
    <rPh sb="26" eb="28">
      <t>セイカツ</t>
    </rPh>
    <rPh sb="29" eb="30">
      <t>オク</t>
    </rPh>
    <rPh sb="34" eb="36">
      <t>イチジョ</t>
    </rPh>
    <rPh sb="55" eb="56">
      <t>ヒト</t>
    </rPh>
    <rPh sb="57" eb="59">
      <t>ヨウケン</t>
    </rPh>
    <rPh sb="60" eb="62">
      <t>ガイトウ</t>
    </rPh>
    <rPh sb="64" eb="65">
      <t>カタ</t>
    </rPh>
    <rPh sb="104" eb="105">
      <t>サイ</t>
    </rPh>
    <rPh sb="105" eb="107">
      <t>イジョウ</t>
    </rPh>
    <rPh sb="109" eb="110">
      <t>サイ</t>
    </rPh>
    <rPh sb="110" eb="112">
      <t>イカ</t>
    </rPh>
    <rPh sb="132" eb="133">
      <t>サイ</t>
    </rPh>
    <rPh sb="133" eb="135">
      <t>ミマン</t>
    </rPh>
    <rPh sb="136" eb="138">
      <t>ヨウケン</t>
    </rPh>
    <rPh sb="139" eb="141">
      <t>ガイトウ</t>
    </rPh>
    <rPh sb="143" eb="144">
      <t>ショウ</t>
    </rPh>
    <rPh sb="148" eb="149">
      <t>モ</t>
    </rPh>
    <rPh sb="151" eb="152">
      <t>カタ</t>
    </rPh>
    <rPh sb="153" eb="156">
      <t>ホゴシャ</t>
    </rPh>
    <rPh sb="157" eb="160">
      <t>ジドウシャ</t>
    </rPh>
    <rPh sb="161" eb="163">
      <t>ウンテン</t>
    </rPh>
    <rPh sb="168" eb="169">
      <t>ヒト</t>
    </rPh>
    <rPh sb="181" eb="183">
      <t>タイショウ</t>
    </rPh>
    <rPh sb="183" eb="184">
      <t>シャ</t>
    </rPh>
    <rPh sb="185" eb="186">
      <t>ヒト</t>
    </rPh>
    <rPh sb="202" eb="203">
      <t>ケン</t>
    </rPh>
    <phoneticPr fontId="1"/>
  </si>
  <si>
    <t>https://www.town.mashiki.lg.jp/kiji0036635/index.html</t>
    <phoneticPr fontId="1"/>
  </si>
  <si>
    <t>福祉課地域福祉係
096-234-6113
福祉課障がい支援係
096-286-3115</t>
    <rPh sb="0" eb="3">
      <t>フクシカ</t>
    </rPh>
    <rPh sb="3" eb="5">
      <t>チイキ</t>
    </rPh>
    <rPh sb="5" eb="7">
      <t>フクシ</t>
    </rPh>
    <rPh sb="7" eb="8">
      <t>カカリ</t>
    </rPh>
    <rPh sb="22" eb="25">
      <t>フクシカ</t>
    </rPh>
    <rPh sb="25" eb="26">
      <t>ショウ</t>
    </rPh>
    <rPh sb="28" eb="30">
      <t>シエン</t>
    </rPh>
    <rPh sb="30" eb="31">
      <t>カカリ</t>
    </rPh>
    <phoneticPr fontId="3"/>
  </si>
  <si>
    <t>山都町</t>
    <rPh sb="0" eb="3">
      <t>ヤマトチョウ</t>
    </rPh>
    <phoneticPr fontId="1"/>
  </si>
  <si>
    <t>移動販売支援事業補助金交付</t>
    <rPh sb="0" eb="2">
      <t>イドウ</t>
    </rPh>
    <rPh sb="2" eb="4">
      <t>ハンバイ</t>
    </rPh>
    <rPh sb="4" eb="6">
      <t>シエン</t>
    </rPh>
    <rPh sb="6" eb="8">
      <t>ジギョウ</t>
    </rPh>
    <rPh sb="8" eb="11">
      <t>ホジョキン</t>
    </rPh>
    <rPh sb="11" eb="13">
      <t>コウフ</t>
    </rPh>
    <phoneticPr fontId="1"/>
  </si>
  <si>
    <t>移動販売を実施する事業者に対し補助金を交付する。
車両購入・改良費補助 上限300万円、運営費補助 上限100万円
※運営費補助については町内事業者に限る</t>
    <rPh sb="0" eb="2">
      <t>イドウ</t>
    </rPh>
    <rPh sb="2" eb="4">
      <t>ハンバイ</t>
    </rPh>
    <rPh sb="5" eb="7">
      <t>ジッシ</t>
    </rPh>
    <rPh sb="9" eb="12">
      <t>ジギョウシャ</t>
    </rPh>
    <rPh sb="13" eb="14">
      <t>タイ</t>
    </rPh>
    <rPh sb="15" eb="18">
      <t>ホジョキン</t>
    </rPh>
    <rPh sb="19" eb="21">
      <t>コウフ</t>
    </rPh>
    <rPh sb="25" eb="27">
      <t>シャリョウ</t>
    </rPh>
    <rPh sb="27" eb="29">
      <t>コウニュウ</t>
    </rPh>
    <rPh sb="30" eb="32">
      <t>カイリョウ</t>
    </rPh>
    <rPh sb="32" eb="33">
      <t>ヒ</t>
    </rPh>
    <rPh sb="33" eb="35">
      <t>ホジョ</t>
    </rPh>
    <rPh sb="36" eb="38">
      <t>ジョウゲン</t>
    </rPh>
    <rPh sb="41" eb="43">
      <t>マンエン</t>
    </rPh>
    <rPh sb="44" eb="46">
      <t>ウンエイ</t>
    </rPh>
    <rPh sb="46" eb="47">
      <t>ヒ</t>
    </rPh>
    <rPh sb="47" eb="49">
      <t>ホジョ</t>
    </rPh>
    <rPh sb="50" eb="52">
      <t>ジョウゲン</t>
    </rPh>
    <rPh sb="55" eb="57">
      <t>マンエン</t>
    </rPh>
    <rPh sb="59" eb="62">
      <t>ウンエイヒ</t>
    </rPh>
    <rPh sb="62" eb="64">
      <t>ホジョ</t>
    </rPh>
    <rPh sb="69" eb="71">
      <t>チョウナイ</t>
    </rPh>
    <rPh sb="71" eb="74">
      <t>ジギョウシャ</t>
    </rPh>
    <rPh sb="75" eb="76">
      <t>カギ</t>
    </rPh>
    <phoneticPr fontId="1"/>
  </si>
  <si>
    <t>https://www.town.kumamoto-yamato.lg.jp/kiji0038294/index.html</t>
  </si>
  <si>
    <t>福祉課高齢者支援係
0967－72－1229</t>
    <rPh sb="0" eb="3">
      <t>フクシカ</t>
    </rPh>
    <rPh sb="3" eb="9">
      <t>コウレイシャシエンカカリ</t>
    </rPh>
    <phoneticPr fontId="1"/>
  </si>
  <si>
    <t>氷川町</t>
    <rPh sb="0" eb="3">
      <t>ヒカワマチ</t>
    </rPh>
    <phoneticPr fontId="1"/>
  </si>
  <si>
    <t>氷川町高齢者等福祉タクシー利用料金助成事業</t>
    <phoneticPr fontId="1"/>
  </si>
  <si>
    <t>高齢者等の福祉の増進及び社会参加を支援するため、移動手段がない高齢者や運転に支障のある障害をお持ちの方に、タクシー乗車料金の一部を助成。
助成額：12,000円／年（500円券24枚）</t>
    <phoneticPr fontId="1"/>
  </si>
  <si>
    <t>福祉課
0965-52-5852</t>
    <rPh sb="0" eb="3">
      <t>フクシカ</t>
    </rPh>
    <phoneticPr fontId="1"/>
  </si>
  <si>
    <t>氷川町</t>
    <rPh sb="0" eb="2">
      <t>ヒカワ</t>
    </rPh>
    <rPh sb="2" eb="3">
      <t>マチ</t>
    </rPh>
    <phoneticPr fontId="1"/>
  </si>
  <si>
    <t>氷川町食の自立支援事業</t>
    <phoneticPr fontId="1"/>
  </si>
  <si>
    <t>食生活の改善と健康増進を図り、在宅での自立支援に資することを目的として、昼食及び夕食を配食する。
対象は、おおむね65歳以上の高齢者のみの世帯及び心身に障害のある者が属する世帯としている。</t>
    <phoneticPr fontId="1"/>
  </si>
  <si>
    <t>津奈木町</t>
    <rPh sb="0" eb="4">
      <t>ツナギマチ</t>
    </rPh>
    <phoneticPr fontId="1"/>
  </si>
  <si>
    <t>交通空白地域において乗合タクシー（デマンドバス）を運行し、地域住民の生活における交通手段の確保に努めている。</t>
  </si>
  <si>
    <t>政策企画課
0966-78-3114</t>
    <rPh sb="0" eb="2">
      <t>セイサク</t>
    </rPh>
    <rPh sb="2" eb="4">
      <t>キカク</t>
    </rPh>
    <rPh sb="4" eb="5">
      <t>カ</t>
    </rPh>
    <phoneticPr fontId="1"/>
  </si>
  <si>
    <t>津奈木町</t>
    <rPh sb="0" eb="3">
      <t>ツナギ</t>
    </rPh>
    <rPh sb="3" eb="4">
      <t>マチ</t>
    </rPh>
    <phoneticPr fontId="1"/>
  </si>
  <si>
    <t>生活支援ボランティア運営事業</t>
  </si>
  <si>
    <t>買い物に困難を抱える高齢者等を対象に、ボランティアが買い物の代行を行う事業を町社会福祉協議会に委託して実施。</t>
  </si>
  <si>
    <t>ほけん福祉課　
0966-78-5566</t>
  </si>
  <si>
    <t>津奈木町社会福祉協議会障がい者等外出支援事業</t>
  </si>
  <si>
    <t>買物弱者の支援と位置付けた事業ではないが、外出支援として障がい者等に対し、タクシー料金の一部を助成。
重度の障がい者等に対して１枚300円で利用できるタクシー券を10枚（年間3,000円分）交付する。</t>
  </si>
  <si>
    <t>ほけん福祉課　
0966-78-5555</t>
  </si>
  <si>
    <t>錦町</t>
    <rPh sb="0" eb="2">
      <t>ニシキマチ</t>
    </rPh>
    <phoneticPr fontId="1"/>
  </si>
  <si>
    <t>錦町乗合タクシー</t>
    <rPh sb="0" eb="1">
      <t>ニシキ</t>
    </rPh>
    <rPh sb="1" eb="2">
      <t>マチ</t>
    </rPh>
    <rPh sb="2" eb="4">
      <t>ノリアイ</t>
    </rPh>
    <phoneticPr fontId="1"/>
  </si>
  <si>
    <t>高齢者等交通弱者の交通手段の確保</t>
    <rPh sb="0" eb="3">
      <t>コウレイシャ</t>
    </rPh>
    <rPh sb="3" eb="4">
      <t>トウ</t>
    </rPh>
    <rPh sb="4" eb="6">
      <t>コウツウ</t>
    </rPh>
    <rPh sb="6" eb="8">
      <t>ジャクシャ</t>
    </rPh>
    <rPh sb="9" eb="11">
      <t>コウツウ</t>
    </rPh>
    <rPh sb="11" eb="13">
      <t>シュダン</t>
    </rPh>
    <rPh sb="14" eb="16">
      <t>カクホ</t>
    </rPh>
    <phoneticPr fontId="1"/>
  </si>
  <si>
    <t>総務課、0966-38-1111</t>
    <rPh sb="0" eb="3">
      <t>ソウムカ</t>
    </rPh>
    <phoneticPr fontId="1"/>
  </si>
  <si>
    <t>あさぎり町</t>
    <rPh sb="4" eb="5">
      <t>チョウ</t>
    </rPh>
    <phoneticPr fontId="1"/>
  </si>
  <si>
    <t>デマンド交通事業</t>
    <rPh sb="4" eb="6">
      <t>コウツウ</t>
    </rPh>
    <rPh sb="6" eb="8">
      <t>ジギョウ</t>
    </rPh>
    <phoneticPr fontId="1"/>
  </si>
  <si>
    <t>公共交通機関の利用が不便な地域の住民や、車を運転しない人、運転免許証を返納した人などの移動支援を目的に予約制乗合タクシーを運行している。（町民であればだれでも移動可能）
※運賃は片道300円（事業主体が収納）
※事業主体に運行補助金を交付</t>
    <rPh sb="0" eb="2">
      <t>コウキョウ</t>
    </rPh>
    <rPh sb="2" eb="4">
      <t>コウツウ</t>
    </rPh>
    <rPh sb="4" eb="6">
      <t>キカン</t>
    </rPh>
    <rPh sb="7" eb="9">
      <t>リヨウ</t>
    </rPh>
    <rPh sb="10" eb="12">
      <t>フベン</t>
    </rPh>
    <rPh sb="13" eb="15">
      <t>チイキ</t>
    </rPh>
    <rPh sb="16" eb="18">
      <t>ジュウミン</t>
    </rPh>
    <rPh sb="20" eb="21">
      <t>クルマ</t>
    </rPh>
    <rPh sb="22" eb="24">
      <t>ウンテン</t>
    </rPh>
    <rPh sb="27" eb="28">
      <t>ヒト</t>
    </rPh>
    <rPh sb="29" eb="31">
      <t>ウンテン</t>
    </rPh>
    <rPh sb="31" eb="33">
      <t>メンキョ</t>
    </rPh>
    <phoneticPr fontId="1"/>
  </si>
  <si>
    <t>https://www.toen.asagiri.lg.jp/q/aview/191/13522.html</t>
  </si>
  <si>
    <t>生活福祉課
0966-45-7214</t>
    <rPh sb="0" eb="2">
      <t>セイカツ</t>
    </rPh>
    <rPh sb="2" eb="4">
      <t>フクシ</t>
    </rPh>
    <rPh sb="4" eb="5">
      <t>カ</t>
    </rPh>
    <phoneticPr fontId="1"/>
  </si>
  <si>
    <t>多良木町</t>
    <rPh sb="0" eb="4">
      <t>タラギマチ</t>
    </rPh>
    <phoneticPr fontId="1"/>
  </si>
  <si>
    <t>デマンド型乗合タクシー事業</t>
    <rPh sb="4" eb="5">
      <t>カタ</t>
    </rPh>
    <rPh sb="5" eb="7">
      <t>ノリアイ</t>
    </rPh>
    <rPh sb="11" eb="13">
      <t>ジギョウ</t>
    </rPh>
    <phoneticPr fontId="1"/>
  </si>
  <si>
    <t>公共交通の利用に不便を感じている地域に対する移動支援策として、町内タクシー組合に委託し、予約制乗合タクシーを運行。
利用料金：槻木地域３００円／人
その他路線：１００円／人
ただし、中学生以下は無料</t>
  </si>
  <si>
    <t>企画観光課
（0966-42-1257）</t>
    <rPh sb="0" eb="2">
      <t>キカク</t>
    </rPh>
    <rPh sb="2" eb="4">
      <t>カンコウ</t>
    </rPh>
    <rPh sb="4" eb="5">
      <t>カ</t>
    </rPh>
    <phoneticPr fontId="1"/>
  </si>
  <si>
    <t>湯前町</t>
    <rPh sb="0" eb="3">
      <t>ユノマエマチ</t>
    </rPh>
    <phoneticPr fontId="1"/>
  </si>
  <si>
    <t>湯前町高齢者等移動支援助成金</t>
    <rPh sb="0" eb="3">
      <t>ユノマエマチ</t>
    </rPh>
    <phoneticPr fontId="1"/>
  </si>
  <si>
    <t>高齢者等の移動手段に係る支援として、タクシー券やICカード入会金など12千円を上限に助成</t>
    <rPh sb="0" eb="3">
      <t>コウレイシャ</t>
    </rPh>
    <rPh sb="3" eb="4">
      <t>トウ</t>
    </rPh>
    <rPh sb="5" eb="9">
      <t>イドウシュダン</t>
    </rPh>
    <rPh sb="10" eb="11">
      <t>カカ</t>
    </rPh>
    <rPh sb="12" eb="14">
      <t>シエン</t>
    </rPh>
    <rPh sb="22" eb="23">
      <t>ケン</t>
    </rPh>
    <rPh sb="29" eb="32">
      <t>ニュウカイキン</t>
    </rPh>
    <rPh sb="36" eb="38">
      <t>センエン</t>
    </rPh>
    <rPh sb="39" eb="41">
      <t>ジョウゲン</t>
    </rPh>
    <rPh sb="42" eb="44">
      <t>ジョセイ</t>
    </rPh>
    <phoneticPr fontId="1"/>
  </si>
  <si>
    <t>保健福祉課　
0966-43-4112</t>
    <rPh sb="0" eb="5">
      <t>ホケンフクシカ</t>
    </rPh>
    <phoneticPr fontId="1"/>
  </si>
  <si>
    <t>水上村</t>
    <rPh sb="0" eb="2">
      <t>ミズウエ</t>
    </rPh>
    <rPh sb="2" eb="3">
      <t>ムラ</t>
    </rPh>
    <phoneticPr fontId="1"/>
  </si>
  <si>
    <t>高齢者等タクシー利用料助成金</t>
    <rPh sb="0" eb="3">
      <t>コウレイシャ</t>
    </rPh>
    <rPh sb="3" eb="4">
      <t>トウ</t>
    </rPh>
    <rPh sb="8" eb="11">
      <t>リヨウリョウ</t>
    </rPh>
    <rPh sb="11" eb="14">
      <t>ジョセイキン</t>
    </rPh>
    <phoneticPr fontId="1"/>
  </si>
  <si>
    <t>高齢者等にタクシー券を交付し、水上村がその運賃の一部負担する。</t>
    <rPh sb="0" eb="3">
      <t>コウレイシャ</t>
    </rPh>
    <rPh sb="3" eb="4">
      <t>トウ</t>
    </rPh>
    <rPh sb="9" eb="10">
      <t>ケン</t>
    </rPh>
    <rPh sb="11" eb="13">
      <t>コウフ</t>
    </rPh>
    <rPh sb="15" eb="17">
      <t>ミズカミ</t>
    </rPh>
    <rPh sb="17" eb="18">
      <t>ムラ</t>
    </rPh>
    <rPh sb="21" eb="23">
      <t>ウンチン</t>
    </rPh>
    <rPh sb="24" eb="26">
      <t>イチブ</t>
    </rPh>
    <rPh sb="26" eb="28">
      <t>フタン</t>
    </rPh>
    <phoneticPr fontId="1"/>
  </si>
  <si>
    <t>総務課　0966-44-0311</t>
    <rPh sb="0" eb="2">
      <t>ソウム</t>
    </rPh>
    <rPh sb="2" eb="3">
      <t>カ</t>
    </rPh>
    <phoneticPr fontId="1"/>
  </si>
  <si>
    <t>水上村</t>
    <rPh sb="0" eb="2">
      <t>ミズカミ</t>
    </rPh>
    <rPh sb="2" eb="3">
      <t>ムラ</t>
    </rPh>
    <phoneticPr fontId="1"/>
  </si>
  <si>
    <t>公共交通空白地対策事業</t>
    <rPh sb="0" eb="2">
      <t>コウキョウ</t>
    </rPh>
    <rPh sb="2" eb="4">
      <t>コウツウ</t>
    </rPh>
    <rPh sb="4" eb="6">
      <t>クウハク</t>
    </rPh>
    <rPh sb="6" eb="7">
      <t>チ</t>
    </rPh>
    <rPh sb="7" eb="9">
      <t>タイサク</t>
    </rPh>
    <rPh sb="9" eb="11">
      <t>ジギョウ</t>
    </rPh>
    <phoneticPr fontId="1"/>
  </si>
  <si>
    <t>公共交通がない地域に対し、買い物や通院等の送迎車両を運行する。</t>
    <rPh sb="0" eb="2">
      <t>コウキョウ</t>
    </rPh>
    <rPh sb="2" eb="4">
      <t>コウツウ</t>
    </rPh>
    <rPh sb="7" eb="9">
      <t>チイキ</t>
    </rPh>
    <rPh sb="10" eb="11">
      <t>タイ</t>
    </rPh>
    <rPh sb="13" eb="14">
      <t>カ</t>
    </rPh>
    <rPh sb="15" eb="16">
      <t>モノ</t>
    </rPh>
    <rPh sb="17" eb="19">
      <t>ツウイン</t>
    </rPh>
    <rPh sb="19" eb="20">
      <t>トウ</t>
    </rPh>
    <rPh sb="21" eb="23">
      <t>ソウゲイ</t>
    </rPh>
    <rPh sb="23" eb="25">
      <t>シャリョウ</t>
    </rPh>
    <rPh sb="26" eb="28">
      <t>ウンコウ</t>
    </rPh>
    <phoneticPr fontId="1"/>
  </si>
  <si>
    <t>五木村</t>
    <rPh sb="0" eb="3">
      <t>イツキムラ</t>
    </rPh>
    <phoneticPr fontId="1"/>
  </si>
  <si>
    <t>高齢者等買い物支援サービス事業</t>
    <rPh sb="0" eb="3">
      <t>コウレイシャ</t>
    </rPh>
    <rPh sb="3" eb="4">
      <t>トウ</t>
    </rPh>
    <rPh sb="4" eb="5">
      <t>カ</t>
    </rPh>
    <rPh sb="6" eb="7">
      <t>モノ</t>
    </rPh>
    <rPh sb="7" eb="9">
      <t>シエン</t>
    </rPh>
    <rPh sb="13" eb="15">
      <t>ジギョウ</t>
    </rPh>
    <phoneticPr fontId="3"/>
  </si>
  <si>
    <t>この事業は単独ではなく、いくつかの事業を組み合わせて委託料を払っている。</t>
    <rPh sb="1" eb="3">
      <t>ジギョウ</t>
    </rPh>
    <rPh sb="4" eb="6">
      <t>タンドク</t>
    </rPh>
    <rPh sb="16" eb="18">
      <t>ジギョウ</t>
    </rPh>
    <rPh sb="19" eb="20">
      <t>ク</t>
    </rPh>
    <rPh sb="21" eb="22">
      <t>ア</t>
    </rPh>
    <rPh sb="25" eb="28">
      <t>イタクリョウ</t>
    </rPh>
    <rPh sb="29" eb="30">
      <t>ハラ</t>
    </rPh>
    <phoneticPr fontId="3"/>
  </si>
  <si>
    <t>（対象者）
満65歳以上の一人暮らし高齢者世帯又は高齢者のみ世帯
（内容）
委託業者は商品の注文を受け自宅まで配達及び安否確認。
利用者は週1回以上サービスを利用する場合、1回当たり100円負担。</t>
    <rPh sb="1" eb="4">
      <t>タイショウシャ</t>
    </rPh>
    <rPh sb="6" eb="7">
      <t>マン</t>
    </rPh>
    <rPh sb="9" eb="12">
      <t>サイイジョウ</t>
    </rPh>
    <rPh sb="13" eb="15">
      <t>ヒトリ</t>
    </rPh>
    <rPh sb="15" eb="16">
      <t>ク</t>
    </rPh>
    <rPh sb="18" eb="21">
      <t>コウレイシャ</t>
    </rPh>
    <rPh sb="21" eb="23">
      <t>セタイ</t>
    </rPh>
    <rPh sb="23" eb="24">
      <t>マタ</t>
    </rPh>
    <rPh sb="25" eb="28">
      <t>コウレイシャ</t>
    </rPh>
    <rPh sb="30" eb="32">
      <t>セタイ</t>
    </rPh>
    <rPh sb="34" eb="36">
      <t>ナイヨウ</t>
    </rPh>
    <rPh sb="38" eb="40">
      <t>イタク</t>
    </rPh>
    <rPh sb="40" eb="42">
      <t>ギョウシャ</t>
    </rPh>
    <rPh sb="43" eb="45">
      <t>ショウヒン</t>
    </rPh>
    <rPh sb="46" eb="48">
      <t>チュウモン</t>
    </rPh>
    <rPh sb="49" eb="50">
      <t>ウ</t>
    </rPh>
    <rPh sb="51" eb="53">
      <t>ジタク</t>
    </rPh>
    <rPh sb="55" eb="57">
      <t>ハイタツ</t>
    </rPh>
    <rPh sb="57" eb="58">
      <t>オヨ</t>
    </rPh>
    <rPh sb="59" eb="61">
      <t>アンピ</t>
    </rPh>
    <rPh sb="61" eb="63">
      <t>カクニン</t>
    </rPh>
    <rPh sb="65" eb="67">
      <t>リヨウ</t>
    </rPh>
    <rPh sb="67" eb="68">
      <t>シャ</t>
    </rPh>
    <rPh sb="69" eb="70">
      <t>シュウ</t>
    </rPh>
    <rPh sb="71" eb="72">
      <t>カイ</t>
    </rPh>
    <rPh sb="72" eb="74">
      <t>イジョウ</t>
    </rPh>
    <rPh sb="79" eb="81">
      <t>リヨウ</t>
    </rPh>
    <rPh sb="83" eb="85">
      <t>バアイ</t>
    </rPh>
    <rPh sb="87" eb="88">
      <t>カイ</t>
    </rPh>
    <rPh sb="88" eb="89">
      <t>ア</t>
    </rPh>
    <rPh sb="94" eb="95">
      <t>エン</t>
    </rPh>
    <rPh sb="95" eb="97">
      <t>フタン</t>
    </rPh>
    <phoneticPr fontId="3"/>
  </si>
  <si>
    <t>五木村役場
保健福祉課
0966-37-2214（直通）</t>
    <rPh sb="0" eb="2">
      <t>イツキ</t>
    </rPh>
    <rPh sb="2" eb="3">
      <t>ムラ</t>
    </rPh>
    <rPh sb="3" eb="5">
      <t>ヤクバ</t>
    </rPh>
    <rPh sb="6" eb="8">
      <t>ホケン</t>
    </rPh>
    <rPh sb="8" eb="10">
      <t>フクシ</t>
    </rPh>
    <rPh sb="10" eb="11">
      <t>カ</t>
    </rPh>
    <rPh sb="25" eb="27">
      <t>チョクツウ</t>
    </rPh>
    <phoneticPr fontId="3"/>
  </si>
  <si>
    <t>山江村</t>
    <rPh sb="0" eb="3">
      <t>ヤマエムラ</t>
    </rPh>
    <phoneticPr fontId="1"/>
  </si>
  <si>
    <t>自宅で楽々お買い物
＝村民のための宅配サービス＝</t>
    <rPh sb="0" eb="2">
      <t>ジタク</t>
    </rPh>
    <rPh sb="3" eb="5">
      <t>ラクラク</t>
    </rPh>
    <rPh sb="6" eb="7">
      <t>カ</t>
    </rPh>
    <rPh sb="8" eb="9">
      <t>モノ</t>
    </rPh>
    <rPh sb="11" eb="13">
      <t>ソンミン</t>
    </rPh>
    <rPh sb="17" eb="19">
      <t>タクハイ</t>
    </rPh>
    <phoneticPr fontId="1"/>
  </si>
  <si>
    <t>村民向けの宅配サービス</t>
    <rPh sb="0" eb="2">
      <t>ソンミン</t>
    </rPh>
    <rPh sb="2" eb="3">
      <t>ム</t>
    </rPh>
    <rPh sb="5" eb="7">
      <t>タクハイ</t>
    </rPh>
    <phoneticPr fontId="1"/>
  </si>
  <si>
    <t>球磨村</t>
    <rPh sb="0" eb="3">
      <t>クマムラ</t>
    </rPh>
    <phoneticPr fontId="1"/>
  </si>
  <si>
    <t>買い物困窮者を対象に、専用車両を利用し、生鮮食品や生活雑貨等の移動販売を毎週１回行う。見守り活動としての役割を果たしている。</t>
    <rPh sb="0" eb="1">
      <t>カ</t>
    </rPh>
    <rPh sb="2" eb="3">
      <t>モノ</t>
    </rPh>
    <rPh sb="3" eb="6">
      <t>コンキュウシャ</t>
    </rPh>
    <rPh sb="7" eb="9">
      <t>タイショウ</t>
    </rPh>
    <rPh sb="11" eb="13">
      <t>センヨウ</t>
    </rPh>
    <rPh sb="13" eb="15">
      <t>シャリョウ</t>
    </rPh>
    <rPh sb="16" eb="18">
      <t>リヨウ</t>
    </rPh>
    <rPh sb="20" eb="22">
      <t>セイセン</t>
    </rPh>
    <rPh sb="22" eb="24">
      <t>ショクヒン</t>
    </rPh>
    <rPh sb="25" eb="29">
      <t>セイカツザッカ</t>
    </rPh>
    <rPh sb="29" eb="30">
      <t>トウ</t>
    </rPh>
    <rPh sb="31" eb="33">
      <t>イドウ</t>
    </rPh>
    <rPh sb="33" eb="35">
      <t>ハンバイ</t>
    </rPh>
    <rPh sb="36" eb="38">
      <t>マイシュウ</t>
    </rPh>
    <rPh sb="39" eb="40">
      <t>カイ</t>
    </rPh>
    <rPh sb="40" eb="41">
      <t>オコナ</t>
    </rPh>
    <rPh sb="43" eb="45">
      <t>ミマモ</t>
    </rPh>
    <rPh sb="46" eb="48">
      <t>カツドウ</t>
    </rPh>
    <rPh sb="52" eb="54">
      <t>ヤクワリ</t>
    </rPh>
    <rPh sb="55" eb="56">
      <t>ハ</t>
    </rPh>
    <phoneticPr fontId="1"/>
  </si>
  <si>
    <t>民間事業
一般社団法人</t>
    <rPh sb="0" eb="2">
      <t>ミンカン</t>
    </rPh>
    <rPh sb="2" eb="4">
      <t>ジギョウ</t>
    </rPh>
    <rPh sb="5" eb="11">
      <t>イッパンシャダンホウジン</t>
    </rPh>
    <phoneticPr fontId="1"/>
  </si>
  <si>
    <t>苓北町</t>
    <rPh sb="0" eb="3">
      <t>レイホクマチ</t>
    </rPh>
    <phoneticPr fontId="1"/>
  </si>
  <si>
    <t>移動販売事業支援補助金</t>
  </si>
  <si>
    <t>移動販売事業を行う事業者に対し、年間総走行距離から算出した燃料費の一部を補助する事業</t>
    <rPh sb="0" eb="6">
      <t>イドウハンバイジギョウ</t>
    </rPh>
    <rPh sb="7" eb="8">
      <t>オコナ</t>
    </rPh>
    <rPh sb="9" eb="12">
      <t>ジギョウシャ</t>
    </rPh>
    <rPh sb="13" eb="14">
      <t>タイ</t>
    </rPh>
    <rPh sb="16" eb="18">
      <t>ネンカン</t>
    </rPh>
    <rPh sb="18" eb="23">
      <t>ソウソウコウキョリ</t>
    </rPh>
    <rPh sb="25" eb="27">
      <t>サンシュツ</t>
    </rPh>
    <rPh sb="29" eb="32">
      <t>ネンリョウヒ</t>
    </rPh>
    <rPh sb="33" eb="35">
      <t>イチブ</t>
    </rPh>
    <rPh sb="36" eb="38">
      <t>ホジョ</t>
    </rPh>
    <rPh sb="40" eb="42">
      <t>ジギョウ</t>
    </rPh>
    <phoneticPr fontId="1"/>
  </si>
  <si>
    <t>0969-35-3332</t>
  </si>
  <si>
    <t>大分県</t>
    <rPh sb="0" eb="3">
      <t>オオイタケン</t>
    </rPh>
    <phoneticPr fontId="1"/>
  </si>
  <si>
    <t>高齢化集落等支援事業費補助金</t>
    <rPh sb="0" eb="14">
      <t>コウレイカシュウラクナドシエンジギョウヒホジョキン</t>
    </rPh>
    <phoneticPr fontId="1"/>
  </si>
  <si>
    <t>高齢化率５０％以上の集落等での生活を守るために行う、長期的に機能する仕組みづくりやコストの低廉な取組で、次に掲げるもの。
（１）具体的な地域における個別課題解決につながる取組
（２）複数の集落が連携した組織が、計画に基づいて地域の課題解決を行う取組</t>
    <rPh sb="101" eb="103">
      <t>ソシキ</t>
    </rPh>
    <phoneticPr fontId="1"/>
  </si>
  <si>
    <t>買い物代行等の生活支援サービスの実施、直売所の整備、移動販売や宅配実証実験など、高齢化・人口減少が進展した集落の様々な課題解決の取組を支援。
（※市町村への間接補助）</t>
    <rPh sb="26" eb="28">
      <t>イドウ</t>
    </rPh>
    <rPh sb="28" eb="30">
      <t>ハンバイ</t>
    </rPh>
    <rPh sb="73" eb="76">
      <t>シチョウソン</t>
    </rPh>
    <rPh sb="78" eb="80">
      <t>カンセツ</t>
    </rPh>
    <rPh sb="80" eb="82">
      <t>ホジョ</t>
    </rPh>
    <phoneticPr fontId="1"/>
  </si>
  <si>
    <t>地域運営組織等</t>
    <rPh sb="0" eb="2">
      <t>チイキ</t>
    </rPh>
    <rPh sb="2" eb="4">
      <t>ウンエイ</t>
    </rPh>
    <rPh sb="4" eb="6">
      <t>ソシキ</t>
    </rPh>
    <rPh sb="6" eb="7">
      <t>ナド</t>
    </rPh>
    <phoneticPr fontId="1"/>
  </si>
  <si>
    <t>https://www.pref.oita.jp/site/shokibosyurakutaisaku/</t>
    <phoneticPr fontId="1"/>
  </si>
  <si>
    <t>企画振興部おおいた創生推進課
097-506-2125</t>
    <rPh sb="0" eb="5">
      <t>キカクシンコウブ</t>
    </rPh>
    <rPh sb="9" eb="14">
      <t>ソウセイスイシンカ</t>
    </rPh>
    <phoneticPr fontId="1"/>
  </si>
  <si>
    <t>大分県</t>
    <rPh sb="0" eb="3">
      <t>オオイタケン</t>
    </rPh>
    <phoneticPr fontId="3"/>
  </si>
  <si>
    <t>別府市</t>
    <rPh sb="0" eb="3">
      <t>ベップシ</t>
    </rPh>
    <phoneticPr fontId="3"/>
  </si>
  <si>
    <t>生活支援体制整備事業</t>
    <rPh sb="0" eb="6">
      <t>セイカツシエンタイセイ</t>
    </rPh>
    <rPh sb="6" eb="8">
      <t>セイビ</t>
    </rPh>
    <rPh sb="8" eb="10">
      <t>ジギョウ</t>
    </rPh>
    <phoneticPr fontId="3"/>
  </si>
  <si>
    <t>地域の買物支援の実態把握（移動販売、送迎、宅配等）</t>
    <rPh sb="0" eb="2">
      <t>チイキ</t>
    </rPh>
    <rPh sb="8" eb="10">
      <t>ジッタイ</t>
    </rPh>
    <rPh sb="10" eb="12">
      <t>ハアク</t>
    </rPh>
    <rPh sb="23" eb="24">
      <t>トウ</t>
    </rPh>
    <phoneticPr fontId="1"/>
  </si>
  <si>
    <t>生活支援体制整備事業の一環として、生活支援コーディネーターが実態把握に努めている。買物支援を地域の社会資源としてとらえ、高齢者の生活支援の充実を図ることにつなげている。</t>
    <rPh sb="0" eb="2">
      <t>セイカツ</t>
    </rPh>
    <rPh sb="2" eb="4">
      <t>シエン</t>
    </rPh>
    <rPh sb="4" eb="6">
      <t>タイセイ</t>
    </rPh>
    <rPh sb="6" eb="8">
      <t>セイビ</t>
    </rPh>
    <rPh sb="8" eb="10">
      <t>ジギョウ</t>
    </rPh>
    <rPh sb="11" eb="13">
      <t>イッカン</t>
    </rPh>
    <rPh sb="17" eb="19">
      <t>セイカツ</t>
    </rPh>
    <rPh sb="19" eb="21">
      <t>シエン</t>
    </rPh>
    <rPh sb="30" eb="32">
      <t>ジッタイ</t>
    </rPh>
    <rPh sb="32" eb="34">
      <t>ハアク</t>
    </rPh>
    <rPh sb="35" eb="36">
      <t>ツト</t>
    </rPh>
    <rPh sb="41" eb="42">
      <t>カ</t>
    </rPh>
    <rPh sb="42" eb="45">
      <t>モノシエン</t>
    </rPh>
    <rPh sb="46" eb="48">
      <t>チイキ</t>
    </rPh>
    <rPh sb="49" eb="51">
      <t>シャカイ</t>
    </rPh>
    <rPh sb="51" eb="53">
      <t>シゲン</t>
    </rPh>
    <rPh sb="60" eb="63">
      <t>コウレイシャ</t>
    </rPh>
    <rPh sb="64" eb="66">
      <t>セイカツ</t>
    </rPh>
    <rPh sb="66" eb="68">
      <t>シエン</t>
    </rPh>
    <rPh sb="69" eb="71">
      <t>ジュウジツ</t>
    </rPh>
    <rPh sb="72" eb="73">
      <t>ハカ</t>
    </rPh>
    <phoneticPr fontId="3"/>
  </si>
  <si>
    <t>生活支援コーディネーター。
（社会福祉協議会の第1層コーディネーター及び各地域包括支援センターの第2層コーディネーター）</t>
    <rPh sb="0" eb="4">
      <t>セイカツシエン</t>
    </rPh>
    <rPh sb="15" eb="22">
      <t>シャカイフクシキョウギカイ</t>
    </rPh>
    <rPh sb="23" eb="24">
      <t>ダイ</t>
    </rPh>
    <rPh sb="25" eb="26">
      <t>ソウ</t>
    </rPh>
    <rPh sb="34" eb="35">
      <t>オヨ</t>
    </rPh>
    <rPh sb="36" eb="37">
      <t>カク</t>
    </rPh>
    <rPh sb="37" eb="43">
      <t>チイキホウカツシエン</t>
    </rPh>
    <rPh sb="48" eb="49">
      <t>ダイ</t>
    </rPh>
    <rPh sb="50" eb="51">
      <t>ソウ</t>
    </rPh>
    <phoneticPr fontId="3"/>
  </si>
  <si>
    <t>市民福祉部
高齢者福祉課
介護保険給付係
0977-21-1463</t>
    <rPh sb="0" eb="4">
      <t>シミンフクシ</t>
    </rPh>
    <rPh sb="4" eb="5">
      <t>ブ</t>
    </rPh>
    <rPh sb="6" eb="12">
      <t>コウレイシャフクシカ</t>
    </rPh>
    <rPh sb="13" eb="15">
      <t>カイゴ</t>
    </rPh>
    <rPh sb="15" eb="17">
      <t>ホケン</t>
    </rPh>
    <rPh sb="17" eb="19">
      <t>キュウフ</t>
    </rPh>
    <rPh sb="19" eb="20">
      <t>ガカリ</t>
    </rPh>
    <phoneticPr fontId="3"/>
  </si>
  <si>
    <t>中津市</t>
    <rPh sb="0" eb="3">
      <t>ナカツシ</t>
    </rPh>
    <phoneticPr fontId="3"/>
  </si>
  <si>
    <t>買物支援事業</t>
    <rPh sb="0" eb="2">
      <t>カイモノ</t>
    </rPh>
    <rPh sb="2" eb="4">
      <t>シエン</t>
    </rPh>
    <rPh sb="4" eb="6">
      <t>ジギョウ</t>
    </rPh>
    <phoneticPr fontId="3"/>
  </si>
  <si>
    <t>【宅配サービス】
60歳以上の１人暮（高齢者夫婦含）を対象に、電話等により注文を受けた商品を自宅まで配達する。
【移動販売サービス】
デイサービス、支援ホーム等の高齢者が集まる場所に商品を持って出向き販売を行う。</t>
  </si>
  <si>
    <t>耶馬溪町内店舗</t>
    <rPh sb="0" eb="3">
      <t>ヤバケイ</t>
    </rPh>
    <rPh sb="3" eb="4">
      <t>マチ</t>
    </rPh>
    <rPh sb="4" eb="5">
      <t>ナイ</t>
    </rPh>
    <rPh sb="5" eb="7">
      <t>テンポ</t>
    </rPh>
    <phoneticPr fontId="3"/>
  </si>
  <si>
    <t>中津市耶馬溪支所
地域振興課
0979-54-3111</t>
  </si>
  <si>
    <t>中津市</t>
    <rPh sb="0" eb="3">
      <t>ナカツシ</t>
    </rPh>
    <phoneticPr fontId="1"/>
  </si>
  <si>
    <t>山国地区買物支援事業</t>
    <rPh sb="0" eb="2">
      <t>ヤマクニ</t>
    </rPh>
    <rPh sb="2" eb="4">
      <t>チク</t>
    </rPh>
    <rPh sb="4" eb="6">
      <t>カイモノ</t>
    </rPh>
    <rPh sb="6" eb="8">
      <t>シエン</t>
    </rPh>
    <rPh sb="8" eb="10">
      <t>ジギョウ</t>
    </rPh>
    <phoneticPr fontId="1"/>
  </si>
  <si>
    <t>地域の一人暮らし高齢者等の交通弱者が地域から孤立することなく、住み慣れた地域で安心・継続して生活を営むための宅配サービスによる買い物支援事業を行う。
福祉的な観点からの支援を通して、高齢者等とコミュニケーションをとり、孤立防止につなげる。</t>
  </si>
  <si>
    <t>中津市役所山国支所
総務・住民課
0979-62-3111</t>
    <rPh sb="0" eb="5">
      <t>ナカツシヤクショ</t>
    </rPh>
    <rPh sb="5" eb="7">
      <t>ヤマクニ</t>
    </rPh>
    <rPh sb="7" eb="9">
      <t>シショ</t>
    </rPh>
    <rPh sb="10" eb="12">
      <t>ソウム</t>
    </rPh>
    <rPh sb="13" eb="16">
      <t>ジュウミンカ</t>
    </rPh>
    <phoneticPr fontId="1"/>
  </si>
  <si>
    <t>中津市</t>
    <rPh sb="0" eb="2">
      <t>ナカツ</t>
    </rPh>
    <rPh sb="2" eb="3">
      <t>シ</t>
    </rPh>
    <phoneticPr fontId="1"/>
  </si>
  <si>
    <t>買い物支援事業</t>
    <rPh sb="0" eb="1">
      <t>カ</t>
    </rPh>
    <rPh sb="2" eb="5">
      <t>モノシエン</t>
    </rPh>
    <rPh sb="5" eb="7">
      <t>ジギョウ</t>
    </rPh>
    <phoneticPr fontId="1"/>
  </si>
  <si>
    <t>山国地域は買い物ができる民間スーパーが撤退し、その代替として指定管理制度にて「みんなのお店やまくに」を営業している。</t>
    <rPh sb="0" eb="2">
      <t>ヤマクニ</t>
    </rPh>
    <rPh sb="2" eb="4">
      <t>チイキ</t>
    </rPh>
    <rPh sb="5" eb="6">
      <t>カ</t>
    </rPh>
    <rPh sb="7" eb="8">
      <t>モノ</t>
    </rPh>
    <rPh sb="12" eb="14">
      <t>ミンカン</t>
    </rPh>
    <rPh sb="19" eb="21">
      <t>テッタイ</t>
    </rPh>
    <rPh sb="25" eb="27">
      <t>ダイタイ</t>
    </rPh>
    <rPh sb="30" eb="34">
      <t>シテイカンリ</t>
    </rPh>
    <rPh sb="34" eb="36">
      <t>セイド</t>
    </rPh>
    <rPh sb="44" eb="45">
      <t>ミセ</t>
    </rPh>
    <rPh sb="51" eb="53">
      <t>エイギョウ</t>
    </rPh>
    <phoneticPr fontId="1"/>
  </si>
  <si>
    <t>一般財団法人コアやまくに【指定管理】</t>
    <rPh sb="0" eb="6">
      <t>イッパンザイダンホウジン</t>
    </rPh>
    <rPh sb="13" eb="17">
      <t>シテイカンリ</t>
    </rPh>
    <phoneticPr fontId="1"/>
  </si>
  <si>
    <t>中津市役所山国支所
地域振興課
0979-62-3111</t>
    <rPh sb="0" eb="2">
      <t>ナカツ</t>
    </rPh>
    <rPh sb="2" eb="5">
      <t>シヤクショ</t>
    </rPh>
    <rPh sb="5" eb="9">
      <t>ヤマクニシショ</t>
    </rPh>
    <rPh sb="10" eb="15">
      <t>チイキシンコウカ</t>
    </rPh>
    <phoneticPr fontId="1"/>
  </si>
  <si>
    <t>日田市</t>
    <rPh sb="0" eb="3">
      <t>ヒタシ</t>
    </rPh>
    <phoneticPr fontId="3"/>
  </si>
  <si>
    <t>上・中津江デマンドバス運行事業</t>
  </si>
  <si>
    <t>民間バス等が運行していない公共交通空白地域（上・中津江地区及び大山地区の一部）に居住する住民の生活交通（通院、買い物等）を確保するため、事前予約制によるデマンドバスを運行するもの。なお、デマンドバスの運行は、路線バスの利用促進を図るため、最寄りのバス停までとしている。</t>
  </si>
  <si>
    <t>https://www.city.hita.oita.jp/soshiki/kikakushinko/machi/machi_kotsu/seikatu/doro_kotsu/kotsu/2269.html</t>
  </si>
  <si>
    <t>地域振興部地域振興課公共交通係
0973-22-8356</t>
    <rPh sb="0" eb="2">
      <t>チイキ</t>
    </rPh>
    <rPh sb="5" eb="7">
      <t>チイキ</t>
    </rPh>
    <rPh sb="7" eb="9">
      <t>シンコウ</t>
    </rPh>
    <phoneticPr fontId="1"/>
  </si>
  <si>
    <t>民間バス等が運行していない公共交通空白地域に居住する住民の生活交通（通院、買い物等）を確保するため、事前予約制による乗合タクシーを運行するもの。なお、乗合タクシーの運行は、ＪＲや路線バスの利用促進を図るため、最寄りの駅又はバス停までとしている。</t>
  </si>
  <si>
    <t>https://www.city.hita.oita.jp/soshiki/kikakushinko/machi/machi_kotsu/seikatu/doro_kotsu/kotsu/9415.html</t>
  </si>
  <si>
    <t>佐伯市</t>
    <rPh sb="0" eb="3">
      <t>サイキシ</t>
    </rPh>
    <phoneticPr fontId="1"/>
  </si>
  <si>
    <t>佐伯市宅配事業補助金</t>
    <rPh sb="0" eb="3">
      <t>サイキシ</t>
    </rPh>
    <rPh sb="3" eb="7">
      <t>タクハイジギョウ</t>
    </rPh>
    <rPh sb="7" eb="10">
      <t>ホジョキン</t>
    </rPh>
    <phoneticPr fontId="1"/>
  </si>
  <si>
    <t>商工会が行う市内一部地域での買物代行の取組に対し事業費を支援</t>
    <rPh sb="0" eb="3">
      <t>ショウコウカイ</t>
    </rPh>
    <rPh sb="4" eb="5">
      <t>オコナ</t>
    </rPh>
    <rPh sb="6" eb="8">
      <t>シナイ</t>
    </rPh>
    <rPh sb="8" eb="12">
      <t>イチブチイキ</t>
    </rPh>
    <rPh sb="14" eb="16">
      <t>カイモノ</t>
    </rPh>
    <rPh sb="16" eb="18">
      <t>ダイコウ</t>
    </rPh>
    <rPh sb="19" eb="21">
      <t>トリクミ</t>
    </rPh>
    <rPh sb="22" eb="23">
      <t>タイ</t>
    </rPh>
    <rPh sb="24" eb="27">
      <t>ジギョウヒ</t>
    </rPh>
    <rPh sb="28" eb="30">
      <t>シエン</t>
    </rPh>
    <phoneticPr fontId="1"/>
  </si>
  <si>
    <t>観光ブランド推進部
商工振興課
0972-22-3943</t>
    <rPh sb="0" eb="2">
      <t>カンコウ</t>
    </rPh>
    <rPh sb="6" eb="8">
      <t>スイシン</t>
    </rPh>
    <rPh sb="8" eb="9">
      <t>ブ</t>
    </rPh>
    <rPh sb="10" eb="15">
      <t>ショウコウシンコウカ</t>
    </rPh>
    <phoneticPr fontId="1"/>
  </si>
  <si>
    <t>佐伯市地域商業機能維持支援補助金</t>
    <rPh sb="0" eb="3">
      <t>サイキシ</t>
    </rPh>
    <rPh sb="3" eb="7">
      <t>チイキショウギョウ</t>
    </rPh>
    <rPh sb="7" eb="9">
      <t>キノウ</t>
    </rPh>
    <rPh sb="9" eb="11">
      <t>イジ</t>
    </rPh>
    <rPh sb="11" eb="13">
      <t>シエン</t>
    </rPh>
    <rPh sb="13" eb="16">
      <t>ホジョキン</t>
    </rPh>
    <phoneticPr fontId="1"/>
  </si>
  <si>
    <t>市内過疎地域へ生鮮食品（鮮魚・青果・精肉）を移動販売する事業者に対し、車両の整備費や燃料費の一部を支援</t>
    <rPh sb="0" eb="6">
      <t>シナイカソチイキ</t>
    </rPh>
    <rPh sb="7" eb="11">
      <t>セイセンショクヒン</t>
    </rPh>
    <rPh sb="12" eb="14">
      <t>センギョ</t>
    </rPh>
    <rPh sb="15" eb="17">
      <t>セイカ</t>
    </rPh>
    <rPh sb="18" eb="20">
      <t>セイニク</t>
    </rPh>
    <rPh sb="22" eb="26">
      <t>イドウハンバイ</t>
    </rPh>
    <rPh sb="28" eb="31">
      <t>ジギョウシャ</t>
    </rPh>
    <rPh sb="32" eb="33">
      <t>タイ</t>
    </rPh>
    <rPh sb="35" eb="37">
      <t>シャリョウ</t>
    </rPh>
    <rPh sb="38" eb="40">
      <t>セイビ</t>
    </rPh>
    <rPh sb="40" eb="41">
      <t>ヒ</t>
    </rPh>
    <rPh sb="42" eb="45">
      <t>ネンリョウヒ</t>
    </rPh>
    <rPh sb="46" eb="48">
      <t>イチブ</t>
    </rPh>
    <rPh sb="49" eb="51">
      <t>シエン</t>
    </rPh>
    <phoneticPr fontId="1"/>
  </si>
  <si>
    <t>移動販売を行う小規模事業者で、本市に住民票を有する個人又は本市に本店等を有する法人</t>
    <rPh sb="0" eb="4">
      <t>イドウハンバイ</t>
    </rPh>
    <rPh sb="5" eb="6">
      <t>オコナ</t>
    </rPh>
    <rPh sb="7" eb="13">
      <t>ショウキボジギョウシャ</t>
    </rPh>
    <rPh sb="15" eb="17">
      <t>ホンシ</t>
    </rPh>
    <rPh sb="18" eb="21">
      <t>ジュウミンヒョウ</t>
    </rPh>
    <rPh sb="22" eb="23">
      <t>ユウ</t>
    </rPh>
    <rPh sb="25" eb="27">
      <t>コジン</t>
    </rPh>
    <rPh sb="27" eb="28">
      <t>マタ</t>
    </rPh>
    <rPh sb="29" eb="31">
      <t>ホンシ</t>
    </rPh>
    <rPh sb="32" eb="34">
      <t>ホンテン</t>
    </rPh>
    <rPh sb="34" eb="35">
      <t>ナド</t>
    </rPh>
    <rPh sb="36" eb="37">
      <t>ユウ</t>
    </rPh>
    <rPh sb="39" eb="41">
      <t>ホウジン</t>
    </rPh>
    <phoneticPr fontId="1"/>
  </si>
  <si>
    <t>大分県</t>
  </si>
  <si>
    <t>臼杵市</t>
    <rPh sb="0" eb="3">
      <t>ウスキシ</t>
    </rPh>
    <phoneticPr fontId="5"/>
  </si>
  <si>
    <t>臼杵市高齢者等地域生活支援事業補助金</t>
  </si>
  <si>
    <t>商工会が行う宅配サービス事業への補助事業。</t>
  </si>
  <si>
    <t>市民生活推進課
0974-32-2221</t>
  </si>
  <si>
    <t>竹田市</t>
    <rPh sb="0" eb="3">
      <t>タケタシ</t>
    </rPh>
    <phoneticPr fontId="1"/>
  </si>
  <si>
    <t>竹田市予約型乗合タクシー（カモシカ号）運行委託</t>
    <rPh sb="0" eb="3">
      <t>タケタシ</t>
    </rPh>
    <rPh sb="3" eb="5">
      <t>ヨヤク</t>
    </rPh>
    <rPh sb="5" eb="6">
      <t>ガタ</t>
    </rPh>
    <rPh sb="6" eb="8">
      <t>ノリアイ</t>
    </rPh>
    <rPh sb="17" eb="18">
      <t>ゴウ</t>
    </rPh>
    <rPh sb="19" eb="21">
      <t>ウンコウ</t>
    </rPh>
    <rPh sb="21" eb="23">
      <t>イタク</t>
    </rPh>
    <phoneticPr fontId="1"/>
  </si>
  <si>
    <t>高齢者等の交通手段を確保し、かつ利用者の利便性の向上を目的とした、利用者の要求に応じたタクシー車両での区域運行を、嫗岳地区・宮砥地区・入田地区・玉来地区の一部を対象エリアとして実施。</t>
  </si>
  <si>
    <t>https://www.taketa-businfo.jp/kamoshika/</t>
  </si>
  <si>
    <t>総合政策課
0974-63-4801</t>
    <rPh sb="0" eb="2">
      <t>ソウゴウ</t>
    </rPh>
    <rPh sb="2" eb="4">
      <t>セイサク</t>
    </rPh>
    <rPh sb="4" eb="5">
      <t>カ</t>
    </rPh>
    <phoneticPr fontId="1"/>
  </si>
  <si>
    <t>住民主体の生活支援サービス(訪問型サービスB）</t>
    <rPh sb="0" eb="4">
      <t>ジュウミンシュタイ</t>
    </rPh>
    <rPh sb="5" eb="9">
      <t>セイカツシエン</t>
    </rPh>
    <rPh sb="14" eb="16">
      <t>ホウモン</t>
    </rPh>
    <rPh sb="16" eb="17">
      <t>ガタ</t>
    </rPh>
    <phoneticPr fontId="5"/>
  </si>
  <si>
    <t>送迎支援を組み込んだ住民主体の支え合い活動として介護予防・日常生活支援総合事業から高齢者の買物や通院等の付添い支援（訪問型サービスB）。</t>
    <rPh sb="0" eb="4">
      <t>ソウゲイシエン</t>
    </rPh>
    <rPh sb="5" eb="6">
      <t>ク</t>
    </rPh>
    <rPh sb="7" eb="8">
      <t>コ</t>
    </rPh>
    <rPh sb="10" eb="12">
      <t>ジュウミン</t>
    </rPh>
    <rPh sb="12" eb="14">
      <t>シュタイ</t>
    </rPh>
    <rPh sb="15" eb="16">
      <t>ササ</t>
    </rPh>
    <rPh sb="17" eb="18">
      <t>ア</t>
    </rPh>
    <rPh sb="19" eb="21">
      <t>カツドウ</t>
    </rPh>
    <rPh sb="24" eb="28">
      <t>カイゴヨボウ</t>
    </rPh>
    <rPh sb="29" eb="33">
      <t>ニチジョウセイカツ</t>
    </rPh>
    <rPh sb="33" eb="35">
      <t>シエン</t>
    </rPh>
    <rPh sb="35" eb="39">
      <t>ソウゴウジギョウ</t>
    </rPh>
    <rPh sb="41" eb="44">
      <t>コウレイシャ</t>
    </rPh>
    <rPh sb="55" eb="57">
      <t>シエン</t>
    </rPh>
    <rPh sb="58" eb="61">
      <t>ホウモンガタ</t>
    </rPh>
    <phoneticPr fontId="5"/>
  </si>
  <si>
    <t>介護予防・日常生活支援総合事業から高齢者の買物や通院等の付添い支援（訪問型サービスB）による地域での支え会いによる介護予防・生活支援の取組をしている
その結果、市内1地区で住民主体の活動を開始。
（令和６年４月現在）。</t>
    <rPh sb="0" eb="4">
      <t>カイゴヨボウ</t>
    </rPh>
    <rPh sb="5" eb="9">
      <t>ニチジョウセイカツ</t>
    </rPh>
    <rPh sb="9" eb="11">
      <t>シエン</t>
    </rPh>
    <rPh sb="11" eb="15">
      <t>ソウゴウジギョウ</t>
    </rPh>
    <rPh sb="17" eb="20">
      <t>コウレイシャ</t>
    </rPh>
    <rPh sb="31" eb="33">
      <t>シエン</t>
    </rPh>
    <rPh sb="34" eb="37">
      <t>ホウモンガタ</t>
    </rPh>
    <rPh sb="46" eb="48">
      <t>チイキ</t>
    </rPh>
    <rPh sb="50" eb="51">
      <t>ササ</t>
    </rPh>
    <rPh sb="52" eb="53">
      <t>ア</t>
    </rPh>
    <rPh sb="57" eb="61">
      <t>カイゴヨボウ</t>
    </rPh>
    <rPh sb="62" eb="66">
      <t>セイカツシエン</t>
    </rPh>
    <rPh sb="67" eb="69">
      <t>トリクミ</t>
    </rPh>
    <rPh sb="77" eb="79">
      <t>ケッカ</t>
    </rPh>
    <rPh sb="80" eb="82">
      <t>シナイ</t>
    </rPh>
    <rPh sb="83" eb="85">
      <t>チク</t>
    </rPh>
    <rPh sb="86" eb="88">
      <t>ジュウミン</t>
    </rPh>
    <rPh sb="88" eb="90">
      <t>シュタイ</t>
    </rPh>
    <rPh sb="91" eb="93">
      <t>カツドウ</t>
    </rPh>
    <rPh sb="94" eb="96">
      <t>カイシ</t>
    </rPh>
    <rPh sb="99" eb="101">
      <t>レイワ</t>
    </rPh>
    <rPh sb="102" eb="103">
      <t>ネン</t>
    </rPh>
    <rPh sb="104" eb="105">
      <t>ガツ</t>
    </rPh>
    <rPh sb="105" eb="107">
      <t>ゲンザイ</t>
    </rPh>
    <phoneticPr fontId="5"/>
  </si>
  <si>
    <t>地域住民団体</t>
    <rPh sb="0" eb="2">
      <t>チイキ</t>
    </rPh>
    <rPh sb="2" eb="4">
      <t>ジュウミン</t>
    </rPh>
    <rPh sb="4" eb="6">
      <t>ダンタイ</t>
    </rPh>
    <phoneticPr fontId="5"/>
  </si>
  <si>
    <t>高齢者福祉課
0974-63-4809</t>
    <rPh sb="0" eb="3">
      <t>コウレイシャ</t>
    </rPh>
    <rPh sb="3" eb="5">
      <t>フクシ</t>
    </rPh>
    <rPh sb="5" eb="6">
      <t>カ</t>
    </rPh>
    <phoneticPr fontId="1"/>
  </si>
  <si>
    <t>豊後高田市</t>
    <rPh sb="0" eb="5">
      <t>ブンゴタカダシ</t>
    </rPh>
    <phoneticPr fontId="1"/>
  </si>
  <si>
    <t>里のくらし楽々安心支援事業</t>
    <rPh sb="0" eb="1">
      <t>サト</t>
    </rPh>
    <rPh sb="5" eb="7">
      <t>ラクラク</t>
    </rPh>
    <rPh sb="7" eb="9">
      <t>アンシン</t>
    </rPh>
    <rPh sb="9" eb="11">
      <t>シエン</t>
    </rPh>
    <rPh sb="11" eb="13">
      <t>ジギョウ</t>
    </rPh>
    <phoneticPr fontId="1"/>
  </si>
  <si>
    <t>市内２社会福祉法人が地域貢献活動として、買い物困難世帯を対象に個別配送による買い物代行を実施。配送作業の一環として適宜見守りや声掛け、御用聞きも行う。
利用者から法人への事前登録が必要だが、手数料は不要。
市は法人に対し運営経費の一部を補助金として交付。</t>
    <rPh sb="0" eb="2">
      <t>シナイ</t>
    </rPh>
    <rPh sb="3" eb="9">
      <t>シャカイフクシホウジン</t>
    </rPh>
    <rPh sb="10" eb="16">
      <t>チイキコウケンカツドウ</t>
    </rPh>
    <rPh sb="20" eb="21">
      <t>カ</t>
    </rPh>
    <rPh sb="22" eb="23">
      <t>モノ</t>
    </rPh>
    <rPh sb="25" eb="27">
      <t>セタイ</t>
    </rPh>
    <rPh sb="28" eb="30">
      <t>タイショウ</t>
    </rPh>
    <rPh sb="31" eb="33">
      <t>コベツ</t>
    </rPh>
    <rPh sb="33" eb="35">
      <t>ハイソウ</t>
    </rPh>
    <rPh sb="44" eb="46">
      <t>ジッシ</t>
    </rPh>
    <rPh sb="47" eb="49">
      <t>ハイソウ</t>
    </rPh>
    <rPh sb="49" eb="51">
      <t>サギョウ</t>
    </rPh>
    <rPh sb="52" eb="54">
      <t>イッカン</t>
    </rPh>
    <rPh sb="57" eb="59">
      <t>テキギ</t>
    </rPh>
    <rPh sb="59" eb="61">
      <t>ミマモ</t>
    </rPh>
    <rPh sb="63" eb="65">
      <t>コエカ</t>
    </rPh>
    <rPh sb="67" eb="70">
      <t>ゴヨウキ</t>
    </rPh>
    <rPh sb="72" eb="73">
      <t>オコナ</t>
    </rPh>
    <rPh sb="76" eb="79">
      <t>リヨウシャ</t>
    </rPh>
    <rPh sb="81" eb="83">
      <t>ホウジン</t>
    </rPh>
    <rPh sb="85" eb="89">
      <t>ジゼントウロク</t>
    </rPh>
    <rPh sb="90" eb="92">
      <t>ヒツヨウ</t>
    </rPh>
    <rPh sb="95" eb="98">
      <t>テスウリョウ</t>
    </rPh>
    <rPh sb="99" eb="101">
      <t>フヨウ</t>
    </rPh>
    <rPh sb="103" eb="104">
      <t>シ</t>
    </rPh>
    <rPh sb="105" eb="107">
      <t>ホウジン</t>
    </rPh>
    <rPh sb="108" eb="109">
      <t>タイ</t>
    </rPh>
    <rPh sb="110" eb="112">
      <t>ウンエイ</t>
    </rPh>
    <rPh sb="112" eb="114">
      <t>ケイヒ</t>
    </rPh>
    <rPh sb="115" eb="117">
      <t>イチブ</t>
    </rPh>
    <rPh sb="118" eb="121">
      <t>ホジョキン</t>
    </rPh>
    <rPh sb="124" eb="126">
      <t>コウフ</t>
    </rPh>
    <phoneticPr fontId="1"/>
  </si>
  <si>
    <t>社会福祉法人みづほ育成会、社会福祉法人ひまわり会</t>
    <rPh sb="0" eb="6">
      <t>シャカイフクシホウジン</t>
    </rPh>
    <rPh sb="9" eb="12">
      <t>イクセイカイ</t>
    </rPh>
    <rPh sb="13" eb="19">
      <t>シャカイフクシホウジン</t>
    </rPh>
    <rPh sb="23" eb="24">
      <t>カイ</t>
    </rPh>
    <phoneticPr fontId="1"/>
  </si>
  <si>
    <t>社会福祉課
障がい福祉係
0978-25-6178</t>
    <rPh sb="0" eb="5">
      <t>シャカイフクシカ</t>
    </rPh>
    <rPh sb="6" eb="7">
      <t>ショウ</t>
    </rPh>
    <rPh sb="9" eb="11">
      <t>フクシ</t>
    </rPh>
    <rPh sb="11" eb="12">
      <t>カカリ</t>
    </rPh>
    <phoneticPr fontId="1"/>
  </si>
  <si>
    <t>杵築市</t>
  </si>
  <si>
    <t>民間バス等が運行していない地域の高齢者等の医療機関、店舗等への交通手段確保を目的とした、事前予約制の乗合タクシー運行事業。</t>
  </si>
  <si>
    <t>協働のまちづくり課
地域交通係
0978-62-1814</t>
  </si>
  <si>
    <t>農産物直売所管理事業</t>
  </si>
  <si>
    <t>商店がなくなった地域において、統合された旧中学校跡地に農産物直売所を設置し、地元に管理運営を委託（指定管理制度）。
農産物を中心に、生活用品の一部も取扱い、地域の活性化を図っている。</t>
  </si>
  <si>
    <t>障がい者社会生活支援事業（障がい者移動支援事業）</t>
  </si>
  <si>
    <t>（買物弱者対策支援ではないが）
障がいをお持ちの市民を対象に、社会参加、地域生活移行、就労促進を図る目的で公共交通機関で使用できる乗車券（1,000円/冊/月、年度最大12冊）を手帳種別に応じて交付する。
※手帳要件…身体1級、療育A、精神1-2級（R5から精神について1-3級を1-2級へ変更）
※利用できる交通機関…市内に事業所のあるタクシー会社、バス会社および市コミュニティバス
また、乗車・降車のどちらかが市内でないと利用できない。</t>
  </si>
  <si>
    <t>杵築市役所
福祉事務所
障がい福祉係
0977-75-2405</t>
  </si>
  <si>
    <t>宇佐市</t>
    <rPh sb="0" eb="3">
      <t>ウサシ</t>
    </rPh>
    <phoneticPr fontId="1"/>
  </si>
  <si>
    <t>高齢者等宅配サービス事業</t>
    <rPh sb="0" eb="4">
      <t>コウレイシャトウ</t>
    </rPh>
    <rPh sb="4" eb="6">
      <t>タクハイ</t>
    </rPh>
    <rPh sb="10" eb="12">
      <t>ジギョウ</t>
    </rPh>
    <phoneticPr fontId="1"/>
  </si>
  <si>
    <t>買物が困難な方等への買物支援及び利用者への安否確認を行い、並びにこれらの事業実施により雇用の維持・拡大を図ることを目的とする高齢者支援事業を行う団体への補助事業</t>
    <rPh sb="0" eb="2">
      <t>カイモノ</t>
    </rPh>
    <rPh sb="3" eb="5">
      <t>コンナン</t>
    </rPh>
    <rPh sb="6" eb="7">
      <t>カタ</t>
    </rPh>
    <rPh sb="7" eb="8">
      <t>トウ</t>
    </rPh>
    <rPh sb="10" eb="14">
      <t>カイモノシエン</t>
    </rPh>
    <rPh sb="14" eb="15">
      <t>オヨ</t>
    </rPh>
    <rPh sb="16" eb="19">
      <t>リヨウシャ</t>
    </rPh>
    <rPh sb="21" eb="23">
      <t>アンピ</t>
    </rPh>
    <rPh sb="23" eb="25">
      <t>カクニン</t>
    </rPh>
    <rPh sb="26" eb="27">
      <t>オコナ</t>
    </rPh>
    <rPh sb="29" eb="30">
      <t>ナラ</t>
    </rPh>
    <rPh sb="36" eb="40">
      <t>ジギョウジッシ</t>
    </rPh>
    <rPh sb="43" eb="45">
      <t>コヨウ</t>
    </rPh>
    <rPh sb="46" eb="48">
      <t>イジ</t>
    </rPh>
    <rPh sb="49" eb="51">
      <t>カクダイ</t>
    </rPh>
    <rPh sb="52" eb="53">
      <t>ハカ</t>
    </rPh>
    <rPh sb="57" eb="59">
      <t>モクテキ</t>
    </rPh>
    <rPh sb="62" eb="65">
      <t>コウレイシャ</t>
    </rPh>
    <rPh sb="65" eb="69">
      <t>シエンジギョウ</t>
    </rPh>
    <rPh sb="70" eb="71">
      <t>オコナ</t>
    </rPh>
    <rPh sb="72" eb="74">
      <t>ダンタイ</t>
    </rPh>
    <rPh sb="76" eb="80">
      <t>ホジョジギョウ</t>
    </rPh>
    <phoneticPr fontId="1"/>
  </si>
  <si>
    <t>https://www.city.usa.oita.jp/sougo/soshiki/13/shokoshinko/2/6/3924.html</t>
  </si>
  <si>
    <t>商工振興課商工労政係
0978-27-8166</t>
    <rPh sb="0" eb="2">
      <t>ショウコウ</t>
    </rPh>
    <rPh sb="2" eb="5">
      <t>シンコウカ</t>
    </rPh>
    <rPh sb="5" eb="9">
      <t>ショウコウロウセイ</t>
    </rPh>
    <rPh sb="9" eb="10">
      <t>カカリ</t>
    </rPh>
    <phoneticPr fontId="1"/>
  </si>
  <si>
    <t>コミュニティバス運行委託</t>
    <rPh sb="8" eb="10">
      <t>ウンコウ</t>
    </rPh>
    <rPh sb="10" eb="12">
      <t>イタク</t>
    </rPh>
    <phoneticPr fontId="1"/>
  </si>
  <si>
    <t>公共交通機関が不足している地域において、コミュニティバスを運行し、通院や買い物など日常生活にかかる移動手段を確保する。</t>
    <rPh sb="0" eb="4">
      <t>コウキョウコウツウ</t>
    </rPh>
    <rPh sb="4" eb="6">
      <t>キカン</t>
    </rPh>
    <rPh sb="7" eb="9">
      <t>フソク</t>
    </rPh>
    <rPh sb="13" eb="15">
      <t>チイキ</t>
    </rPh>
    <rPh sb="29" eb="31">
      <t>ウンコウ</t>
    </rPh>
    <rPh sb="33" eb="35">
      <t>ツウイン</t>
    </rPh>
    <rPh sb="36" eb="37">
      <t>カ</t>
    </rPh>
    <rPh sb="38" eb="39">
      <t>モノ</t>
    </rPh>
    <rPh sb="41" eb="43">
      <t>ニチジョウ</t>
    </rPh>
    <rPh sb="43" eb="45">
      <t>セイカツ</t>
    </rPh>
    <rPh sb="49" eb="51">
      <t>イドウ</t>
    </rPh>
    <rPh sb="51" eb="53">
      <t>シュダン</t>
    </rPh>
    <rPh sb="54" eb="56">
      <t>カクホ</t>
    </rPh>
    <phoneticPr fontId="1"/>
  </si>
  <si>
    <t>https://www.city.usa.oita.jp/sougo/soshiki/10/sogoseisaku/2/1_1/4510.html</t>
  </si>
  <si>
    <t>総合政策課交通政策係
0978-27-8239</t>
    <rPh sb="0" eb="5">
      <t>ソウゴウセイサクカ</t>
    </rPh>
    <rPh sb="5" eb="9">
      <t>コウツウセイサク</t>
    </rPh>
    <rPh sb="9" eb="10">
      <t>カカリ</t>
    </rPh>
    <phoneticPr fontId="1"/>
  </si>
  <si>
    <t>予約制乗合タクシー（デマンド型）</t>
    <rPh sb="0" eb="3">
      <t>ヨヤクセイ</t>
    </rPh>
    <rPh sb="3" eb="5">
      <t>ノリアイ</t>
    </rPh>
    <rPh sb="14" eb="15">
      <t>ガタ</t>
    </rPh>
    <phoneticPr fontId="1"/>
  </si>
  <si>
    <t>路線バスやコミュニティバスのように、決まった停留所を決まった時間に運行するのではなく、あらかじめ登録・予約をして、自宅付近から指定した目的地へ送迎するサービス。</t>
  </si>
  <si>
    <t>https://www.city.usa.oita.jp/sougo/soshiki/10/sogoseisaku/2/a2/17122.html</t>
  </si>
  <si>
    <t>重度障害者タクシー料金助成事業</t>
    <rPh sb="0" eb="2">
      <t>ジュウド</t>
    </rPh>
    <rPh sb="2" eb="5">
      <t>ショウガイシャ</t>
    </rPh>
    <rPh sb="9" eb="11">
      <t>リョウキン</t>
    </rPh>
    <rPh sb="11" eb="13">
      <t>ジョセイ</t>
    </rPh>
    <rPh sb="13" eb="15">
      <t>ジギョウ</t>
    </rPh>
    <phoneticPr fontId="1"/>
  </si>
  <si>
    <t>重度の障害がある者に対し、タクシー料金の一部を助成することにより、経済的負担の軽減及び日常生活の利便の拡大を図る事業</t>
    <rPh sb="0" eb="2">
      <t>ジュウド</t>
    </rPh>
    <rPh sb="3" eb="5">
      <t>ショウガイ</t>
    </rPh>
    <rPh sb="8" eb="9">
      <t>モノ</t>
    </rPh>
    <rPh sb="10" eb="11">
      <t>タイ</t>
    </rPh>
    <rPh sb="17" eb="19">
      <t>リョウキン</t>
    </rPh>
    <rPh sb="20" eb="22">
      <t>イチブ</t>
    </rPh>
    <rPh sb="23" eb="25">
      <t>ジョセイ</t>
    </rPh>
    <rPh sb="33" eb="36">
      <t>ケイザイテキ</t>
    </rPh>
    <rPh sb="36" eb="38">
      <t>フタン</t>
    </rPh>
    <rPh sb="39" eb="41">
      <t>ケイゲン</t>
    </rPh>
    <rPh sb="41" eb="42">
      <t>オヨ</t>
    </rPh>
    <rPh sb="43" eb="47">
      <t>ニチジョウセイカツ</t>
    </rPh>
    <rPh sb="48" eb="50">
      <t>リベン</t>
    </rPh>
    <rPh sb="51" eb="53">
      <t>カクダイ</t>
    </rPh>
    <rPh sb="54" eb="55">
      <t>ハカ</t>
    </rPh>
    <rPh sb="56" eb="58">
      <t>ジギョウ</t>
    </rPh>
    <phoneticPr fontId="1"/>
  </si>
  <si>
    <t>https://www.city.usa.oita.jp/sougo/soshiki/12/fukushi/1/3/19651.html</t>
  </si>
  <si>
    <t>福祉課障がい者福祉係
0978-27-8141</t>
    <rPh sb="0" eb="3">
      <t>フクシカ</t>
    </rPh>
    <rPh sb="3" eb="4">
      <t>ショウ</t>
    </rPh>
    <rPh sb="6" eb="7">
      <t>シャ</t>
    </rPh>
    <rPh sb="7" eb="9">
      <t>フクシ</t>
    </rPh>
    <rPh sb="9" eb="10">
      <t>カカリ</t>
    </rPh>
    <phoneticPr fontId="1"/>
  </si>
  <si>
    <t>由布市</t>
    <rPh sb="0" eb="3">
      <t>ユフシ</t>
    </rPh>
    <phoneticPr fontId="1"/>
  </si>
  <si>
    <t>地域のりあいタクシー</t>
    <rPh sb="0" eb="2">
      <t>チイキ</t>
    </rPh>
    <phoneticPr fontId="1"/>
  </si>
  <si>
    <t>実走料金による</t>
    <rPh sb="0" eb="4">
      <t>ジッソウリョウキン</t>
    </rPh>
    <phoneticPr fontId="1"/>
  </si>
  <si>
    <t>特定の地域の移動支援策として、医療機関・店舗等への交通手段確保を目的とした、事前予約制の乗合タクシーを運行（週2日）。</t>
    <rPh sb="0" eb="2">
      <t>トクテイ</t>
    </rPh>
    <rPh sb="3" eb="5">
      <t>チイキ</t>
    </rPh>
    <rPh sb="6" eb="10">
      <t>イドウシエン</t>
    </rPh>
    <rPh sb="10" eb="11">
      <t>サク</t>
    </rPh>
    <rPh sb="51" eb="53">
      <t>ウンコウ</t>
    </rPh>
    <rPh sb="54" eb="55">
      <t>シュウ</t>
    </rPh>
    <rPh sb="56" eb="57">
      <t>ニチ</t>
    </rPh>
    <phoneticPr fontId="1"/>
  </si>
  <si>
    <t>総合政策課、097-582-1158</t>
    <rPh sb="0" eb="5">
      <t>ソウゴウセイサクカ</t>
    </rPh>
    <phoneticPr fontId="1"/>
  </si>
  <si>
    <t>70歳以上の免許証自主返納者を対象に、10,000円分のコミュニティバス無料券、またはタクシー乗車補助券を交付（1人につき1回限り）。</t>
    <rPh sb="3" eb="5">
      <t>イジョウ</t>
    </rPh>
    <rPh sb="13" eb="14">
      <t>シャ</t>
    </rPh>
    <rPh sb="15" eb="17">
      <t>タイショウ</t>
    </rPh>
    <rPh sb="25" eb="27">
      <t>エンブン</t>
    </rPh>
    <rPh sb="36" eb="39">
      <t>ムリョウケン</t>
    </rPh>
    <rPh sb="47" eb="49">
      <t>ジョウシャ</t>
    </rPh>
    <rPh sb="49" eb="52">
      <t>ホジョケン</t>
    </rPh>
    <rPh sb="57" eb="58">
      <t>ニン</t>
    </rPh>
    <rPh sb="62" eb="63">
      <t>カイ</t>
    </rPh>
    <rPh sb="63" eb="64">
      <t>カギ</t>
    </rPh>
    <phoneticPr fontId="1"/>
  </si>
  <si>
    <t>https://www.city.yufu.oita.jp/newly/untenmenkyojishuhennou</t>
  </si>
  <si>
    <t>イオンの移動販売事業</t>
    <rPh sb="4" eb="8">
      <t>イドウハンバイ</t>
    </rPh>
    <rPh sb="8" eb="10">
      <t>ジギョウ</t>
    </rPh>
    <phoneticPr fontId="1"/>
  </si>
  <si>
    <t>イオン九州が実施する販売サービス、ショッピングセンターを拠点に地域で移動販売を展開。</t>
    <rPh sb="3" eb="5">
      <t>キュウシュウ</t>
    </rPh>
    <rPh sb="6" eb="8">
      <t>ジッシ</t>
    </rPh>
    <rPh sb="10" eb="12">
      <t>ハンバイ</t>
    </rPh>
    <rPh sb="28" eb="30">
      <t>キョテン</t>
    </rPh>
    <rPh sb="31" eb="33">
      <t>チイキ</t>
    </rPh>
    <rPh sb="34" eb="38">
      <t>イドウハンバイ</t>
    </rPh>
    <rPh sb="39" eb="41">
      <t>テンカイ</t>
    </rPh>
    <phoneticPr fontId="1"/>
  </si>
  <si>
    <t>暮らしの応援隊事業</t>
    <rPh sb="0" eb="1">
      <t>ク</t>
    </rPh>
    <rPh sb="4" eb="7">
      <t>オウエンタイ</t>
    </rPh>
    <rPh sb="7" eb="9">
      <t>ジギョウ</t>
    </rPh>
    <phoneticPr fontId="1"/>
  </si>
  <si>
    <t>その他,_x000D_
,</t>
  </si>
  <si>
    <t>暮らしの応援隊事業</t>
    <rPh sb="0" eb="1">
      <t>ク</t>
    </rPh>
    <rPh sb="4" eb="6">
      <t>オウエン</t>
    </rPh>
    <rPh sb="6" eb="7">
      <t>タイ</t>
    </rPh>
    <rPh sb="7" eb="9">
      <t>ジギョウ</t>
    </rPh>
    <phoneticPr fontId="1"/>
  </si>
  <si>
    <t>高齢者で身体機能低下などにより買い物動作が難しい方（店内で物を運ぶのが困難、支払いができない等）を対象に、市民有償ボランティアが買い物同行をする支援を実施。利用料金は１時間５００円。</t>
    <rPh sb="0" eb="3">
      <t>コウレイシャ</t>
    </rPh>
    <rPh sb="4" eb="6">
      <t>シンタイ</t>
    </rPh>
    <rPh sb="6" eb="8">
      <t>キノウ</t>
    </rPh>
    <rPh sb="8" eb="10">
      <t>テイカ</t>
    </rPh>
    <rPh sb="15" eb="16">
      <t>カ</t>
    </rPh>
    <rPh sb="17" eb="18">
      <t>モノ</t>
    </rPh>
    <rPh sb="18" eb="20">
      <t>ドウサ</t>
    </rPh>
    <rPh sb="21" eb="22">
      <t>ムズカ</t>
    </rPh>
    <rPh sb="24" eb="25">
      <t>カタ</t>
    </rPh>
    <rPh sb="26" eb="28">
      <t>テンナイ</t>
    </rPh>
    <rPh sb="29" eb="30">
      <t>モノ</t>
    </rPh>
    <rPh sb="31" eb="32">
      <t>ハコ</t>
    </rPh>
    <rPh sb="35" eb="37">
      <t>コンナン</t>
    </rPh>
    <rPh sb="38" eb="40">
      <t>シハラ</t>
    </rPh>
    <rPh sb="46" eb="47">
      <t>トウ</t>
    </rPh>
    <rPh sb="49" eb="51">
      <t>タイショウ</t>
    </rPh>
    <rPh sb="53" eb="55">
      <t>シミン</t>
    </rPh>
    <rPh sb="55" eb="57">
      <t>ユウショウ</t>
    </rPh>
    <rPh sb="64" eb="65">
      <t>カ</t>
    </rPh>
    <rPh sb="66" eb="67">
      <t>モノ</t>
    </rPh>
    <rPh sb="67" eb="69">
      <t>ドウコウ</t>
    </rPh>
    <rPh sb="72" eb="74">
      <t>シエン</t>
    </rPh>
    <rPh sb="75" eb="77">
      <t>ジッシ</t>
    </rPh>
    <rPh sb="78" eb="80">
      <t>リヨウ</t>
    </rPh>
    <rPh sb="80" eb="82">
      <t>リョウキン</t>
    </rPh>
    <rPh sb="84" eb="86">
      <t>ジカン</t>
    </rPh>
    <rPh sb="89" eb="90">
      <t>エン</t>
    </rPh>
    <phoneticPr fontId="1"/>
  </si>
  <si>
    <t>https://www.city.yufu.oita.jp/newly/article_82067</t>
  </si>
  <si>
    <t>国東市</t>
    <rPh sb="0" eb="3">
      <t>クニサキシ</t>
    </rPh>
    <phoneticPr fontId="1"/>
  </si>
  <si>
    <t>ちょいかせサービス
（住民主体の生活支援サービス）</t>
  </si>
  <si>
    <t>当市では、住民主体のサロン・カフェ運営、また送迎支援を組み込んだ取組み（住民主体の支え合い活動）を実施し、この活動に対して、介護保険における地域支援事業（一般介護予防）として地域活動団体に予算補助をしている。
また、拡充して介護予防・日常生活支援総合事業から高齢者の買物付添い及び代行支援（訪問型サービスB）の生活支援を行い、地域での支え会いによる介護予防・生活支援の取組をしている。その結果、市内11地区で住民主体の活動が始まっている。
買物代行・付添「おそとへ・おうちで「ちょいかせ」」
・利用者：基本チェックリスト該当者</t>
  </si>
  <si>
    <t>地域支え合い活動団体</t>
    <rPh sb="0" eb="3">
      <t>チイキササ</t>
    </rPh>
    <phoneticPr fontId="1"/>
  </si>
  <si>
    <t>https://yoroue.com/</t>
  </si>
  <si>
    <t>福祉課高齢者支援係
0978-72-5164</t>
    <rPh sb="0" eb="3">
      <t>フクシカ</t>
    </rPh>
    <rPh sb="3" eb="6">
      <t>コウレイシャ</t>
    </rPh>
    <rPh sb="6" eb="8">
      <t>シエン</t>
    </rPh>
    <rPh sb="8" eb="9">
      <t>カカリ</t>
    </rPh>
    <phoneticPr fontId="1"/>
  </si>
  <si>
    <t>買い物マーケット</t>
    <rPh sb="0" eb="1">
      <t>カ</t>
    </rPh>
    <rPh sb="2" eb="3">
      <t>モノ</t>
    </rPh>
    <phoneticPr fontId="1"/>
  </si>
  <si>
    <t>買物困難地区の一部では、買物アクセス改善のため住民主体の支え合い活動団体が運営するミニデイ（送迎付き食事会）の日に合わせて、地元の商工業者が商品を持ち寄り販売する出張販売会（買い物マーケット）の取組みを開始している。</t>
    <rPh sb="0" eb="2">
      <t>カイモノ</t>
    </rPh>
    <rPh sb="2" eb="4">
      <t>コンナン</t>
    </rPh>
    <rPh sb="4" eb="6">
      <t>チク</t>
    </rPh>
    <rPh sb="7" eb="9">
      <t>イチブ</t>
    </rPh>
    <rPh sb="23" eb="25">
      <t>ジュウミン</t>
    </rPh>
    <rPh sb="25" eb="27">
      <t>シュタイ</t>
    </rPh>
    <rPh sb="28" eb="29">
      <t>ササ</t>
    </rPh>
    <rPh sb="37" eb="39">
      <t>ウンエイ</t>
    </rPh>
    <rPh sb="46" eb="48">
      <t>ソウゲイ</t>
    </rPh>
    <rPh sb="48" eb="49">
      <t>ツ</t>
    </rPh>
    <rPh sb="50" eb="52">
      <t>ショクジ</t>
    </rPh>
    <rPh sb="52" eb="53">
      <t>カイ</t>
    </rPh>
    <rPh sb="55" eb="56">
      <t>ヒ</t>
    </rPh>
    <rPh sb="57" eb="58">
      <t>ア</t>
    </rPh>
    <rPh sb="62" eb="64">
      <t>ジモト</t>
    </rPh>
    <rPh sb="65" eb="68">
      <t>ショウコウギョウ</t>
    </rPh>
    <rPh sb="68" eb="69">
      <t>シャ</t>
    </rPh>
    <rPh sb="70" eb="72">
      <t>ショウヒン</t>
    </rPh>
    <rPh sb="73" eb="74">
      <t>モ</t>
    </rPh>
    <rPh sb="75" eb="76">
      <t>ヨ</t>
    </rPh>
    <rPh sb="77" eb="79">
      <t>ハンバイ</t>
    </rPh>
    <rPh sb="81" eb="83">
      <t>シュッチョウ</t>
    </rPh>
    <rPh sb="83" eb="85">
      <t>ハンバイ</t>
    </rPh>
    <rPh sb="85" eb="86">
      <t>カイ</t>
    </rPh>
    <rPh sb="87" eb="88">
      <t>カ</t>
    </rPh>
    <rPh sb="89" eb="90">
      <t>モノ</t>
    </rPh>
    <rPh sb="97" eb="99">
      <t>トリク</t>
    </rPh>
    <rPh sb="101" eb="103">
      <t>カイシ</t>
    </rPh>
    <phoneticPr fontId="1"/>
  </si>
  <si>
    <t>地域支え合い活動団体、地元商工業者</t>
    <rPh sb="0" eb="3">
      <t>チイキササ</t>
    </rPh>
    <rPh sb="11" eb="13">
      <t>ジモト</t>
    </rPh>
    <rPh sb="13" eb="16">
      <t>ショウコウギョウ</t>
    </rPh>
    <rPh sb="16" eb="17">
      <t>シャ</t>
    </rPh>
    <phoneticPr fontId="1"/>
  </si>
  <si>
    <t>姫島村</t>
    <rPh sb="0" eb="3">
      <t>ヒメシマムラ</t>
    </rPh>
    <phoneticPr fontId="1"/>
  </si>
  <si>
    <t>姫島巡回バス事業</t>
    <rPh sb="0" eb="2">
      <t>ヒメシマ</t>
    </rPh>
    <rPh sb="2" eb="4">
      <t>ジュンカイ</t>
    </rPh>
    <rPh sb="6" eb="8">
      <t>ジギョウ</t>
    </rPh>
    <phoneticPr fontId="1"/>
  </si>
  <si>
    <t>村単独事業</t>
    <rPh sb="0" eb="1">
      <t>ソン</t>
    </rPh>
    <rPh sb="1" eb="3">
      <t>タンドク</t>
    </rPh>
    <rPh sb="3" eb="5">
      <t>ジギョウ</t>
    </rPh>
    <phoneticPr fontId="1"/>
  </si>
  <si>
    <t>村内の移動に不便を感じている地域に対する移動支援策として、村の事業で巡回バスを運行している。</t>
    <rPh sb="0" eb="2">
      <t>ソンナイ</t>
    </rPh>
    <rPh sb="3" eb="5">
      <t>イドウ</t>
    </rPh>
    <rPh sb="6" eb="8">
      <t>フベン</t>
    </rPh>
    <rPh sb="9" eb="10">
      <t>カン</t>
    </rPh>
    <rPh sb="14" eb="16">
      <t>チイキ</t>
    </rPh>
    <rPh sb="17" eb="18">
      <t>タイ</t>
    </rPh>
    <rPh sb="20" eb="22">
      <t>イドウ</t>
    </rPh>
    <rPh sb="22" eb="24">
      <t>シエン</t>
    </rPh>
    <rPh sb="24" eb="25">
      <t>サク</t>
    </rPh>
    <rPh sb="29" eb="30">
      <t>ムラ</t>
    </rPh>
    <rPh sb="31" eb="33">
      <t>ジギョウ</t>
    </rPh>
    <rPh sb="34" eb="36">
      <t>ジュンカイ</t>
    </rPh>
    <rPh sb="39" eb="41">
      <t>ウンコウ</t>
    </rPh>
    <phoneticPr fontId="1"/>
  </si>
  <si>
    <t>水産・観光商工課
0978-87-2279</t>
    <rPh sb="0" eb="2">
      <t>スイサン</t>
    </rPh>
    <rPh sb="3" eb="5">
      <t>カンコウ</t>
    </rPh>
    <rPh sb="5" eb="8">
      <t>ショウコウカ</t>
    </rPh>
    <phoneticPr fontId="1"/>
  </si>
  <si>
    <t>九重町</t>
    <rPh sb="0" eb="3">
      <t>ココノエマチ</t>
    </rPh>
    <phoneticPr fontId="1"/>
  </si>
  <si>
    <t>九重町買い物弱者運営費補助金</t>
    <rPh sb="0" eb="3">
      <t>ココノエマチ</t>
    </rPh>
    <rPh sb="3" eb="4">
      <t>カ</t>
    </rPh>
    <rPh sb="5" eb="6">
      <t>モノ</t>
    </rPh>
    <rPh sb="6" eb="8">
      <t>ジャクシャ</t>
    </rPh>
    <rPh sb="8" eb="10">
      <t>ウンエイ</t>
    </rPh>
    <rPh sb="10" eb="11">
      <t>ヒ</t>
    </rPh>
    <rPh sb="11" eb="14">
      <t>ホジョキン</t>
    </rPh>
    <phoneticPr fontId="3"/>
  </si>
  <si>
    <t>買い物弱者の支援を図るため、事業を実施するのに要する経費に対して、予算の定める範囲内で補助金を交付するもの。</t>
    <rPh sb="0" eb="1">
      <t>カ</t>
    </rPh>
    <rPh sb="2" eb="3">
      <t>モノ</t>
    </rPh>
    <rPh sb="3" eb="5">
      <t>ジャクシャ</t>
    </rPh>
    <rPh sb="6" eb="8">
      <t>シエン</t>
    </rPh>
    <rPh sb="9" eb="10">
      <t>ハカ</t>
    </rPh>
    <rPh sb="14" eb="16">
      <t>ジギョウ</t>
    </rPh>
    <rPh sb="17" eb="19">
      <t>ジッシ</t>
    </rPh>
    <rPh sb="23" eb="24">
      <t>ヨウ</t>
    </rPh>
    <rPh sb="26" eb="28">
      <t>ケイヒ</t>
    </rPh>
    <rPh sb="29" eb="30">
      <t>タイ</t>
    </rPh>
    <rPh sb="33" eb="35">
      <t>ヨサン</t>
    </rPh>
    <rPh sb="36" eb="37">
      <t>サダ</t>
    </rPh>
    <rPh sb="39" eb="42">
      <t>ハンイナイ</t>
    </rPh>
    <rPh sb="43" eb="46">
      <t>ホジョキン</t>
    </rPh>
    <rPh sb="47" eb="49">
      <t>コウフ</t>
    </rPh>
    <phoneticPr fontId="3"/>
  </si>
  <si>
    <t>まちづくり推進課
0973-76-3807</t>
    <rPh sb="5" eb="8">
      <t>スイシンカ</t>
    </rPh>
    <phoneticPr fontId="3"/>
  </si>
  <si>
    <t>玖珠町</t>
    <rPh sb="0" eb="3">
      <t>クスマチ</t>
    </rPh>
    <phoneticPr fontId="3"/>
  </si>
  <si>
    <t>７５歳以上であり、かつ要介護３以上の認定を受けていない高齢者に対しバス・タクシー利用券を配布することにより、外出を促進しひきこもりを防ぐ介護予防事業である。</t>
    <rPh sb="2" eb="5">
      <t>サイイジョウ</t>
    </rPh>
    <rPh sb="11" eb="12">
      <t>ヨウ</t>
    </rPh>
    <rPh sb="12" eb="14">
      <t>カイゴ</t>
    </rPh>
    <rPh sb="15" eb="17">
      <t>イジョウ</t>
    </rPh>
    <rPh sb="18" eb="20">
      <t>ニンテイ</t>
    </rPh>
    <rPh sb="21" eb="22">
      <t>ウ</t>
    </rPh>
    <rPh sb="27" eb="30">
      <t>コウレイシャ</t>
    </rPh>
    <rPh sb="31" eb="32">
      <t>タイ</t>
    </rPh>
    <rPh sb="40" eb="43">
      <t>リヨウケン</t>
    </rPh>
    <rPh sb="44" eb="46">
      <t>ハイフ</t>
    </rPh>
    <rPh sb="54" eb="56">
      <t>ガイシュツ</t>
    </rPh>
    <rPh sb="57" eb="59">
      <t>ソクシン</t>
    </rPh>
    <rPh sb="66" eb="67">
      <t>フセ</t>
    </rPh>
    <rPh sb="68" eb="70">
      <t>カイゴ</t>
    </rPh>
    <rPh sb="70" eb="72">
      <t>ヨボウ</t>
    </rPh>
    <rPh sb="72" eb="74">
      <t>ジギョウ</t>
    </rPh>
    <phoneticPr fontId="3"/>
  </si>
  <si>
    <t>玖珠町</t>
    <rPh sb="0" eb="3">
      <t>クスマチ</t>
    </rPh>
    <phoneticPr fontId="1"/>
  </si>
  <si>
    <t>https://www.town.kusu.oita.jp/soshiki/fukushihokenka/2/2/1/2616.html</t>
  </si>
  <si>
    <t>福祉保険課
高齢者支援班
0973-72-1115</t>
    <rPh sb="0" eb="2">
      <t>フクシ</t>
    </rPh>
    <rPh sb="2" eb="4">
      <t>ホケン</t>
    </rPh>
    <rPh sb="4" eb="5">
      <t>カ</t>
    </rPh>
    <rPh sb="6" eb="12">
      <t>コウレイシャシエンハン</t>
    </rPh>
    <phoneticPr fontId="3"/>
  </si>
  <si>
    <t>お買物サポートシステム</t>
    <rPh sb="1" eb="3">
      <t>カイモノ</t>
    </rPh>
    <phoneticPr fontId="3"/>
  </si>
  <si>
    <t>玖珠町公式アプリ「りんくす」に搭載した「りんくす商店街」システムにおいて町内各店舗の一覧・商品の情報などを掲載し、商品やサービスの予約や注文ができるシステム。</t>
    <rPh sb="0" eb="5">
      <t>クスマチコウシキ</t>
    </rPh>
    <rPh sb="15" eb="17">
      <t>トウサイ</t>
    </rPh>
    <rPh sb="24" eb="27">
      <t>ショウテンガイ</t>
    </rPh>
    <rPh sb="36" eb="38">
      <t>チョウナイ</t>
    </rPh>
    <rPh sb="38" eb="39">
      <t>カク</t>
    </rPh>
    <rPh sb="39" eb="41">
      <t>テンポ</t>
    </rPh>
    <rPh sb="42" eb="44">
      <t>イチラン</t>
    </rPh>
    <rPh sb="45" eb="47">
      <t>ショウヒン</t>
    </rPh>
    <rPh sb="48" eb="50">
      <t>ジョウホウ</t>
    </rPh>
    <rPh sb="53" eb="55">
      <t>ケイサイ</t>
    </rPh>
    <rPh sb="57" eb="59">
      <t>ショウヒン</t>
    </rPh>
    <rPh sb="65" eb="67">
      <t>ヨヤク</t>
    </rPh>
    <rPh sb="68" eb="70">
      <t>チュウモン</t>
    </rPh>
    <phoneticPr fontId="3"/>
  </si>
  <si>
    <t>玖珠町高齢者運転免許証自主返納支援事業</t>
  </si>
  <si>
    <t>70歳を過ぎた方が免許証を自主返納した際、町に交付申請書を提出してもらうことで、町内のバス・タクシーで利用できるチケット（1万円分）を応援券として交付している。</t>
    <rPh sb="2" eb="3">
      <t>サイ</t>
    </rPh>
    <rPh sb="4" eb="5">
      <t>ス</t>
    </rPh>
    <rPh sb="7" eb="8">
      <t>カタ</t>
    </rPh>
    <rPh sb="9" eb="12">
      <t>メンキョショウ</t>
    </rPh>
    <rPh sb="13" eb="15">
      <t>ジシュ</t>
    </rPh>
    <rPh sb="15" eb="17">
      <t>ヘンノウ</t>
    </rPh>
    <rPh sb="19" eb="20">
      <t>サイ</t>
    </rPh>
    <rPh sb="21" eb="22">
      <t>チョウ</t>
    </rPh>
    <rPh sb="23" eb="25">
      <t>コウフ</t>
    </rPh>
    <rPh sb="25" eb="28">
      <t>シンセイショ</t>
    </rPh>
    <rPh sb="29" eb="31">
      <t>テイシュツ</t>
    </rPh>
    <rPh sb="40" eb="42">
      <t>チョウナイ</t>
    </rPh>
    <rPh sb="51" eb="53">
      <t>リヨウ</t>
    </rPh>
    <rPh sb="62" eb="63">
      <t>マン</t>
    </rPh>
    <rPh sb="63" eb="64">
      <t>エン</t>
    </rPh>
    <rPh sb="64" eb="65">
      <t>ブン</t>
    </rPh>
    <rPh sb="67" eb="69">
      <t>オウエン</t>
    </rPh>
    <rPh sb="69" eb="70">
      <t>ケン</t>
    </rPh>
    <rPh sb="73" eb="75">
      <t>コウフ</t>
    </rPh>
    <phoneticPr fontId="3"/>
  </si>
  <si>
    <t>https://www.town.kusu.oita.jp/soshiki/juminka/1/4590.html</t>
  </si>
  <si>
    <t>住民課
環境生活安全班
0973-72-1137</t>
    <rPh sb="0" eb="3">
      <t>ジュウミンカ</t>
    </rPh>
    <rPh sb="4" eb="10">
      <t>カンキョウセイカツアンゼン</t>
    </rPh>
    <rPh sb="10" eb="11">
      <t>ハン</t>
    </rPh>
    <phoneticPr fontId="3"/>
  </si>
  <si>
    <t>宮崎県</t>
    <rPh sb="0" eb="3">
      <t>ミヤザキケン</t>
    </rPh>
    <phoneticPr fontId="1"/>
  </si>
  <si>
    <t>中山間地域移動スーパー等導入支援事業</t>
    <phoneticPr fontId="1"/>
  </si>
  <si>
    <t>中山間地域において移動スーパーやよろず屋による買い物支援に取り組む事業者等に対して支援を行うことにより、従来から中山間地域の課題であった買物弱者の解消を図る事業。
対象：移動スーパーやよろず屋の開設など、住民の買い物支援に資する取組を行う事業者等
補助率：市町村補助額の2/3以内、最大1,000千円まで</t>
    <rPh sb="128" eb="131">
      <t>シチョウソン</t>
    </rPh>
    <rPh sb="131" eb="134">
      <t>ホジョガク</t>
    </rPh>
    <phoneticPr fontId="1"/>
  </si>
  <si>
    <t>https://www.pref.miyazaki.lg.jp/chusankan-chiiki/kurashi/chiiki/20210609172147.html</t>
    <phoneticPr fontId="1"/>
  </si>
  <si>
    <t>中山間・地域政策課
0985ｰ26ｰ7036</t>
    <phoneticPr fontId="1"/>
  </si>
  <si>
    <t>宮崎県</t>
  </si>
  <si>
    <t>宮崎市</t>
  </si>
  <si>
    <t>重度障がい者福祉タクシー料金等助成事業</t>
    <rPh sb="0" eb="2">
      <t>ジュウド</t>
    </rPh>
    <rPh sb="2" eb="3">
      <t>ショウ</t>
    </rPh>
    <rPh sb="5" eb="6">
      <t>シャ</t>
    </rPh>
    <rPh sb="6" eb="8">
      <t>フクシ</t>
    </rPh>
    <rPh sb="12" eb="14">
      <t>リョウキン</t>
    </rPh>
    <rPh sb="14" eb="15">
      <t>トウ</t>
    </rPh>
    <rPh sb="15" eb="17">
      <t>ジョセイ</t>
    </rPh>
    <rPh sb="17" eb="19">
      <t>ジギョウ</t>
    </rPh>
    <phoneticPr fontId="15"/>
  </si>
  <si>
    <t>重度障がい者(身体障がい者手帳1級・2級、療育手帳、精神障がい者保健福祉手帳1級のいずれかの交付を受けている方)に対して、タクシー利用券(500円×24枚=12,000円)またはガソリン利用券(500円×12枚=6,000円)のいずれかを年1回交付する。</t>
    <rPh sb="54" eb="55">
      <t>カタ</t>
    </rPh>
    <phoneticPr fontId="15"/>
  </si>
  <si>
    <t>https://www.city.miyazaki.miyazaki.jp/health/disabilities_welfare/exemption/212.html</t>
  </si>
  <si>
    <t>福祉部障がい福祉課
0985-21-1772</t>
  </si>
  <si>
    <t xml:space="preserve">コミュニティ交通運営支援事業 
</t>
  </si>
  <si>
    <t>団体への補助</t>
    <rPh sb="0" eb="2">
      <t>ダンタイ</t>
    </rPh>
    <phoneticPr fontId="14"/>
  </si>
  <si>
    <t xml:space="preserve">公共交通の不便な地域において持続可能な移動手段を確保することを目的にコミュニティ交通の運行を実施する地域の任意団体に対し、運行経費の一部を助成します。
・補助地区 木花・北・高岡・田野・佐土原・住吉・生目
・補助率 運行委託料の2/3以内(運行欠損額を上限) </t>
  </si>
  <si>
    <t>総合政策部企画政策課
0985-40-1961</t>
  </si>
  <si>
    <t>青島地域利便性向上事業</t>
  </si>
  <si>
    <t xml:space="preserve">地域の利便性向上のため、青島地域で高齢者等の移動支援に取り組んでいる団体に対し、助成します。
・事業実施主体：青島地域振興協議会
・財　　源：宮崎市大字折生迫財産区からの繰入金 </t>
    <rPh sb="24" eb="26">
      <t>シエン</t>
    </rPh>
    <phoneticPr fontId="14"/>
  </si>
  <si>
    <t>青島地域振興協議会</t>
  </si>
  <si>
    <t>地域振興部青島地域センター
0985-65-1231</t>
  </si>
  <si>
    <t>敬老バス事業</t>
  </si>
  <si>
    <t>買物弱者の支援と位置付けた事業ではないが、高齢者の社会参加や生きがいづくり、健康づくりにつながる外出を支援するため、下記のサービスを提供します。 
・敬老バスカの交付（299,700）
　宮崎交通(株)に委託して、70歳以上の高齢者が1乗車100円でバスの利用ができる敬老バスカを発行します。
・悠々パス購入補助（300）
　65歳以上70歳未満の方に対し、宮崎交通(株)が発行する悠々パスの購入費の一部を助成します。</t>
    <phoneticPr fontId="1"/>
  </si>
  <si>
    <t>福祉部福祉総務課
0985-21-1754</t>
  </si>
  <si>
    <t>高齢者移動安全確保事業</t>
  </si>
  <si>
    <t>買物弱者の支援と位置付けた事業ではないが、高齢者が自動車運転免許証を返納した後でも、安心して生活を送れるよう、宮崎交通(株)の販売する「悠々パス」の購入費用の助成や「敬老バスカ」への特典付与を行います。
・悠々パス購入費用の一部助成（75）
　65 歳以上70 歳未満の方が、免許証の自主返納後に悠々パスを購入、又は更新する場合の費用の一部を助成します。
・敬老バスカへの特典付与（1,840）
　70 歳以上の方に対し、免許証の自主返納後に敬老バスカへ乗車運賃として利用できる交通系電子マネーを特典として付与します。</t>
  </si>
  <si>
    <t>生活支援配食サービス事業</t>
  </si>
  <si>
    <t>高齢者の在宅生活の維持と自立を支援するため、調理や買い物が困難で軽度の支援や見守りが必要なおおむね 65 歳以上の一人暮らしの高齢者等を対象に、夕食の提供とあわせて安否確認を行います。</t>
    <phoneticPr fontId="1"/>
  </si>
  <si>
    <t>福祉部地域包括ケア推進課（介護保険特会）
0985-21-1773</t>
  </si>
  <si>
    <t>都城市</t>
    <rPh sb="0" eb="3">
      <t>ミヤコノジョウシ</t>
    </rPh>
    <phoneticPr fontId="1"/>
  </si>
  <si>
    <t>買い物困難者支援事業</t>
    <rPh sb="0" eb="1">
      <t>カ</t>
    </rPh>
    <rPh sb="2" eb="3">
      <t>モノ</t>
    </rPh>
    <rPh sb="3" eb="5">
      <t>コンナン</t>
    </rPh>
    <rPh sb="5" eb="6">
      <t>シャ</t>
    </rPh>
    <rPh sb="6" eb="8">
      <t>シエン</t>
    </rPh>
    <rPh sb="8" eb="10">
      <t>ジギョウ</t>
    </rPh>
    <phoneticPr fontId="1"/>
  </si>
  <si>
    <t>高齢化や中山間地域の人口減少等を背景に、地域商店が閉店するなど、生鮮三品等の生活必需品を購入することが困難な地域を買い物困難地区として市が指定し、その地区内で小売業者等が買い物困難者支援として取り組む移動販売事業を支援する。</t>
    <phoneticPr fontId="1"/>
  </si>
  <si>
    <t>https://www.city.miyakonojo.miyazaki.jp/soshiki/77/21498.html</t>
    <phoneticPr fontId="1"/>
  </si>
  <si>
    <t>商工部
商工政策課商工担当
0986-23-2983</t>
    <phoneticPr fontId="1"/>
  </si>
  <si>
    <t>敬老特別乗車券</t>
  </si>
  <si>
    <t>高齢者の自主的活動を助けるために、市内の満70歳以上の高齢者(免許を有しない方は65歳以上、70歳未満の方も対象)に対し、敬老バス券を交付する。
（利用区域はバス会社が運行する市内の路線で、利用料金は1回の乗車につき100円。回数制限はなし。ただし、交付手数料として、新規交付及び更新手続きの際に年1回1,000円が必要。）</t>
  </si>
  <si>
    <t>https://www.city.miyakonojo.miyazaki.jp/soshiki/34/2232.html</t>
  </si>
  <si>
    <t>福祉部
福祉課
高齢福祉担当
0986-23-3102</t>
  </si>
  <si>
    <t>コミュニティビジネス支援事業</t>
  </si>
  <si>
    <t>移動手段がない一人暮らしや高齢者に対して行う宅配サービス事業に支援を行う。</t>
  </si>
  <si>
    <t>高崎町商工会
https://r.goope.jp/45takazaki/free/takuhai</t>
    <rPh sb="0" eb="3">
      <t>タカサキチョウ</t>
    </rPh>
    <rPh sb="3" eb="6">
      <t>ショウコウカイ</t>
    </rPh>
    <phoneticPr fontId="1"/>
  </si>
  <si>
    <t>地域振興部
高崎総合支所産業建設課
商工・公園担当
0986-62-1113</t>
  </si>
  <si>
    <t>重度心身障害者タクシー料金助成事業</t>
  </si>
  <si>
    <t>重度の障がい者(身体1、2級・知的A・精神1級)が、外出、通院等に要するタクシー料金の一部を助成する。
【助成額】年間500円券×24枚。(タクシー料金を超えない範囲であれば何枚でも使用可能)</t>
  </si>
  <si>
    <t>福祉部
障がい福祉課
障がい福祉担当
0986-23-2980</t>
  </si>
  <si>
    <t>延岡市</t>
    <rPh sb="0" eb="3">
      <t>ノベオカシ</t>
    </rPh>
    <phoneticPr fontId="3"/>
  </si>
  <si>
    <t>地域住民連携型有償運送構築事業</t>
    <phoneticPr fontId="1"/>
  </si>
  <si>
    <t>地域内に病院や食料品を扱う商店などがなく、生活に支障をきたしている地区において、コミュニティバスや乗合タクシーを運行しているが、さらにそのコミュニティバス等の沿線外である交通空白地域に居住する住民と市が連携して、試験的に地域住民連携型交通に係る有償運送の構築を図る。また、実施希望団体に対して、地域住民連携による輸送形態の導入実現に向けフォローを行う。</t>
    <phoneticPr fontId="3"/>
  </si>
  <si>
    <t>地域住民団体</t>
    <rPh sb="0" eb="2">
      <t>チイキ</t>
    </rPh>
    <rPh sb="2" eb="4">
      <t>ジュウミン</t>
    </rPh>
    <rPh sb="4" eb="6">
      <t>ダンタイ</t>
    </rPh>
    <phoneticPr fontId="1"/>
  </si>
  <si>
    <t>地域・離島・交通政策課
0982-22-7039</t>
    <rPh sb="0" eb="2">
      <t>チイキ</t>
    </rPh>
    <rPh sb="3" eb="5">
      <t>リトウ</t>
    </rPh>
    <rPh sb="6" eb="8">
      <t>コウツウ</t>
    </rPh>
    <rPh sb="8" eb="11">
      <t>セイサクカ</t>
    </rPh>
    <phoneticPr fontId="3"/>
  </si>
  <si>
    <t>地域コミュニティバス運行委託事業</t>
    <rPh sb="0" eb="2">
      <t>チイキ</t>
    </rPh>
    <rPh sb="10" eb="12">
      <t>ウンコウ</t>
    </rPh>
    <rPh sb="12" eb="14">
      <t>イタク</t>
    </rPh>
    <rPh sb="14" eb="16">
      <t>ジギョウ</t>
    </rPh>
    <phoneticPr fontId="3"/>
  </si>
  <si>
    <t>地域内に病院や食料品を扱う商店などがなく、生活に支障をきたしている地区において、コミュニティバスや乗合タクシーを運行する。
（市内25路線）</t>
    <rPh sb="63" eb="65">
      <t>シナイ</t>
    </rPh>
    <rPh sb="67" eb="69">
      <t>ロセン</t>
    </rPh>
    <phoneticPr fontId="3"/>
  </si>
  <si>
    <t>脱マイカー社会推進のためのオンデマンド交通事業</t>
    <rPh sb="0" eb="1">
      <t>ダツ</t>
    </rPh>
    <rPh sb="21" eb="23">
      <t>ジギョウ</t>
    </rPh>
    <phoneticPr fontId="3"/>
  </si>
  <si>
    <t>地域内に病院や食料品を扱う商店などがなく、生活に支障をきたしている地区において、オンデマンド交通を運行することで、乗合により比較的安価な運賃で希望する場所へ移動できるため、高齢者等の買物を容易にすることができている。
（現在、北浦町にて運行）</t>
    <rPh sb="46" eb="48">
      <t>コウツウ</t>
    </rPh>
    <rPh sb="49" eb="51">
      <t>ウンコウ</t>
    </rPh>
    <rPh sb="57" eb="59">
      <t>ノリアイ</t>
    </rPh>
    <rPh sb="62" eb="65">
      <t>ヒカクテキ</t>
    </rPh>
    <rPh sb="65" eb="67">
      <t>アンカ</t>
    </rPh>
    <rPh sb="68" eb="70">
      <t>ウンチン</t>
    </rPh>
    <rPh sb="71" eb="73">
      <t>キボウ</t>
    </rPh>
    <rPh sb="75" eb="77">
      <t>バショ</t>
    </rPh>
    <rPh sb="78" eb="80">
      <t>イドウ</t>
    </rPh>
    <rPh sb="86" eb="89">
      <t>コウレイシャ</t>
    </rPh>
    <rPh sb="89" eb="90">
      <t>トウ</t>
    </rPh>
    <rPh sb="91" eb="93">
      <t>カイモノ</t>
    </rPh>
    <rPh sb="94" eb="96">
      <t>ヨウイ</t>
    </rPh>
    <rPh sb="110" eb="112">
      <t>ゲンザイ</t>
    </rPh>
    <rPh sb="113" eb="116">
      <t>キタウラチョウ</t>
    </rPh>
    <rPh sb="118" eb="120">
      <t>ウンコウ</t>
    </rPh>
    <phoneticPr fontId="3"/>
  </si>
  <si>
    <t>事業者,_x000D_
NPO法人,_x000D_
タクシー、バス事業者等,</t>
    <phoneticPr fontId="1"/>
  </si>
  <si>
    <t>日南市</t>
    <rPh sb="0" eb="3">
      <t>ニチナンシ</t>
    </rPh>
    <phoneticPr fontId="1"/>
  </si>
  <si>
    <t>地域住民、特に自らの移動手段を持たない高齢者の通院や買い物等における日常生活の移動手段を確保することを目的に、定時で運行するコミュニティバスの運営を行う。</t>
    <rPh sb="0" eb="2">
      <t>チイキ</t>
    </rPh>
    <rPh sb="2" eb="4">
      <t>ジュウミン</t>
    </rPh>
    <rPh sb="5" eb="6">
      <t>トク</t>
    </rPh>
    <rPh sb="7" eb="8">
      <t>ミズカ</t>
    </rPh>
    <rPh sb="10" eb="12">
      <t>イドウ</t>
    </rPh>
    <rPh sb="12" eb="14">
      <t>シュダン</t>
    </rPh>
    <rPh sb="15" eb="16">
      <t>モ</t>
    </rPh>
    <rPh sb="19" eb="22">
      <t>コウレイシャ</t>
    </rPh>
    <rPh sb="23" eb="25">
      <t>ツウイン</t>
    </rPh>
    <rPh sb="26" eb="27">
      <t>カ</t>
    </rPh>
    <rPh sb="28" eb="29">
      <t>モノ</t>
    </rPh>
    <rPh sb="29" eb="30">
      <t>トウ</t>
    </rPh>
    <rPh sb="34" eb="36">
      <t>ニチジョウ</t>
    </rPh>
    <rPh sb="36" eb="38">
      <t>セイカツ</t>
    </rPh>
    <rPh sb="39" eb="41">
      <t>イドウ</t>
    </rPh>
    <rPh sb="41" eb="43">
      <t>シュダン</t>
    </rPh>
    <rPh sb="44" eb="46">
      <t>カクホ</t>
    </rPh>
    <rPh sb="51" eb="53">
      <t>モクテキ</t>
    </rPh>
    <rPh sb="55" eb="57">
      <t>テイジ</t>
    </rPh>
    <rPh sb="58" eb="60">
      <t>ウンコウ</t>
    </rPh>
    <rPh sb="71" eb="73">
      <t>ウンエイ</t>
    </rPh>
    <rPh sb="74" eb="75">
      <t>オコナ</t>
    </rPh>
    <phoneticPr fontId="3"/>
  </si>
  <si>
    <t>https://www.city.nichinan.lg.jp/soshikikarasagasu/miraisoseika/2/2/1124.html</t>
    <phoneticPr fontId="1"/>
  </si>
  <si>
    <t>総合政策部
未来創生課　未来創生係
0987-31-1128</t>
    <rPh sb="0" eb="2">
      <t>ソウゴウ</t>
    </rPh>
    <rPh sb="2" eb="4">
      <t>セイサク</t>
    </rPh>
    <rPh sb="4" eb="5">
      <t>ブ</t>
    </rPh>
    <rPh sb="6" eb="8">
      <t>ミライ</t>
    </rPh>
    <rPh sb="8" eb="10">
      <t>ソウセイ</t>
    </rPh>
    <rPh sb="10" eb="11">
      <t>カ</t>
    </rPh>
    <rPh sb="12" eb="14">
      <t>ミライ</t>
    </rPh>
    <rPh sb="14" eb="16">
      <t>ソウセイ</t>
    </rPh>
    <rPh sb="16" eb="17">
      <t>カカリ</t>
    </rPh>
    <phoneticPr fontId="1"/>
  </si>
  <si>
    <t>乗合タクシー運行事業</t>
    <rPh sb="0" eb="2">
      <t>ノリアイ</t>
    </rPh>
    <rPh sb="6" eb="8">
      <t>ウンコウ</t>
    </rPh>
    <rPh sb="8" eb="10">
      <t>ジギョウ</t>
    </rPh>
    <phoneticPr fontId="1"/>
  </si>
  <si>
    <t>地域住民、特に自らの移動手段を持たず、交通空白地帯に居住する高齢者の通院・買い物等における日常生活の移動手段を確保することを目的に、デマンド型乗合タクシーの運行を行う。</t>
    <rPh sb="19" eb="21">
      <t>コウツウ</t>
    </rPh>
    <rPh sb="21" eb="23">
      <t>クウハク</t>
    </rPh>
    <rPh sb="23" eb="25">
      <t>チタイ</t>
    </rPh>
    <rPh sb="26" eb="28">
      <t>キョジュウ</t>
    </rPh>
    <rPh sb="37" eb="38">
      <t>カ</t>
    </rPh>
    <rPh sb="39" eb="40">
      <t>モノ</t>
    </rPh>
    <rPh sb="62" eb="64">
      <t>モクテキ</t>
    </rPh>
    <rPh sb="70" eb="71">
      <t>ガタ</t>
    </rPh>
    <rPh sb="71" eb="73">
      <t>ノリアイ</t>
    </rPh>
    <rPh sb="78" eb="80">
      <t>ウンコウ</t>
    </rPh>
    <rPh sb="81" eb="82">
      <t>オコナ</t>
    </rPh>
    <phoneticPr fontId="2"/>
  </si>
  <si>
    <t>https://www.city.nichinan.lg.jp/soshikikarasagasu/miraisoseika/2/2/1122.html</t>
    <phoneticPr fontId="1"/>
  </si>
  <si>
    <t>重度心身障がい者福祉タクシー給付事業</t>
    <phoneticPr fontId="1"/>
  </si>
  <si>
    <t>身体障害者手帳１、２級または療育手帳Ａ、精神障害者保健福祉手帳１級を交付されている方に対し、経済的負担軽減と社会参加の促進を図るため、タクシー料金の一部を助成する。
（タクシー利用券１枚あたり５３０円を助成、障がい者１人につき、年間３６枚を限度とし、６か月ごとに１８枚を交付する。）</t>
    <phoneticPr fontId="1"/>
  </si>
  <si>
    <t>https://www.city.nichinan.lg.jp/soshikikarasagasu/fukushika/2/2/1/1201.html</t>
    <phoneticPr fontId="1"/>
  </si>
  <si>
    <t>福祉保健部
福祉課障がい福祉係
0987-31-1130</t>
    <rPh sb="0" eb="2">
      <t>フクシ</t>
    </rPh>
    <rPh sb="2" eb="4">
      <t>ホケン</t>
    </rPh>
    <rPh sb="4" eb="5">
      <t>ブ</t>
    </rPh>
    <rPh sb="6" eb="9">
      <t>フクシカ</t>
    </rPh>
    <rPh sb="9" eb="10">
      <t>ショウ</t>
    </rPh>
    <rPh sb="12" eb="14">
      <t>フクシ</t>
    </rPh>
    <rPh sb="14" eb="15">
      <t>ガカリ</t>
    </rPh>
    <phoneticPr fontId="1"/>
  </si>
  <si>
    <t>高齢者生活支援サポート事業</t>
    <phoneticPr fontId="1"/>
  </si>
  <si>
    <t>１　「困ったときのちょっとした生活お助け情報」（冊子）に、民間で行っている食料品などの宅配や移動販売情報を掲載し、自治会、民生委員等を通して高齢者に配布している。
２　移動販売希望地域から相談があった場合、移動販売業者を紹介している。</t>
    <phoneticPr fontId="1"/>
  </si>
  <si>
    <t>https://www.city.nichinan.lg.jp/soshikikarasagasu/chojuka/3/1167.html</t>
    <phoneticPr fontId="1"/>
  </si>
  <si>
    <t>福祉保健部
長寿課
地域包括ケア推進係
0987-27-3154</t>
    <rPh sb="0" eb="2">
      <t>フクシ</t>
    </rPh>
    <rPh sb="2" eb="4">
      <t>ホケン</t>
    </rPh>
    <rPh sb="4" eb="5">
      <t>ブ</t>
    </rPh>
    <phoneticPr fontId="1"/>
  </si>
  <si>
    <t>配食サービス事業
（別称：「食」の自立支援事業）</t>
    <rPh sb="0" eb="2">
      <t>ハイショク</t>
    </rPh>
    <rPh sb="6" eb="8">
      <t>ジギョウ</t>
    </rPh>
    <rPh sb="10" eb="12">
      <t>ベッショウ</t>
    </rPh>
    <phoneticPr fontId="1"/>
  </si>
  <si>
    <t>おおむね65歳以上の一人暮らしか高齢者のみの世帯、またはこれに準ずる世帯の方で、心身の状況により食事の確保が困難な方を対象に、栄養バランスのとれたお弁当を配食と利用者の安否確認を行う。（利用者負担420円／食）</t>
    <phoneticPr fontId="1"/>
  </si>
  <si>
    <t>https://www.city.nichinan.lg.jp/soshikikarasagasu/chojuka/2/1037.html</t>
    <phoneticPr fontId="1"/>
  </si>
  <si>
    <t>宮崎県</t>
    <rPh sb="0" eb="3">
      <t>ミヤザキケン</t>
    </rPh>
    <phoneticPr fontId="15"/>
  </si>
  <si>
    <t>日向市</t>
    <rPh sb="0" eb="3">
      <t>ヒュウガシ</t>
    </rPh>
    <phoneticPr fontId="15"/>
  </si>
  <si>
    <t>地域交通対策事業</t>
  </si>
  <si>
    <t>自家用車など、自ら交通手段を持たない交通弱者の移動手段を確保するため、市が交通空白地を対象に市民バスを運行している事業。</t>
  </si>
  <si>
    <t>https://www.hyugacity.jp/display.php?cont=170313140759</t>
  </si>
  <si>
    <t>総合政策部
総合政策課
0982-66-1001</t>
  </si>
  <si>
    <t>重度障がい者等タクシー料金助成事業</t>
    <rPh sb="0" eb="2">
      <t>ジュウド</t>
    </rPh>
    <rPh sb="2" eb="3">
      <t>ショウ</t>
    </rPh>
    <rPh sb="5" eb="6">
      <t>シャ</t>
    </rPh>
    <rPh sb="6" eb="7">
      <t>トウ</t>
    </rPh>
    <rPh sb="11" eb="13">
      <t>リョウキン</t>
    </rPh>
    <rPh sb="13" eb="15">
      <t>ジョセイ</t>
    </rPh>
    <rPh sb="15" eb="17">
      <t>ジギョウ</t>
    </rPh>
    <phoneticPr fontId="15"/>
  </si>
  <si>
    <t>重度の障がいを有する者又は在宅寝たきりの者に対して、タクシー料金助成券交付により、基本料金額を助成する。
（重度障がい者用：24枚／年、車いす用：30枚／年）</t>
    <rPh sb="0" eb="2">
      <t>ジュウド</t>
    </rPh>
    <rPh sb="3" eb="4">
      <t>ショウ</t>
    </rPh>
    <rPh sb="7" eb="8">
      <t>ユウ</t>
    </rPh>
    <rPh sb="10" eb="11">
      <t>モノ</t>
    </rPh>
    <rPh sb="11" eb="12">
      <t>マタ</t>
    </rPh>
    <rPh sb="13" eb="15">
      <t>ザイタク</t>
    </rPh>
    <rPh sb="15" eb="16">
      <t>ネ</t>
    </rPh>
    <rPh sb="20" eb="21">
      <t>モノ</t>
    </rPh>
    <rPh sb="22" eb="23">
      <t>タイ</t>
    </rPh>
    <rPh sb="30" eb="32">
      <t>リョウキン</t>
    </rPh>
    <rPh sb="32" eb="35">
      <t>ジョ</t>
    </rPh>
    <rPh sb="35" eb="37">
      <t>コウフ</t>
    </rPh>
    <rPh sb="41" eb="45">
      <t>キホンリ</t>
    </rPh>
    <rPh sb="45" eb="46">
      <t>ガク</t>
    </rPh>
    <rPh sb="47" eb="49">
      <t>ジョセイ</t>
    </rPh>
    <rPh sb="54" eb="56">
      <t>ジュウド</t>
    </rPh>
    <rPh sb="56" eb="57">
      <t>ショウ</t>
    </rPh>
    <rPh sb="59" eb="60">
      <t>シャ</t>
    </rPh>
    <rPh sb="60" eb="61">
      <t>ヨウ</t>
    </rPh>
    <rPh sb="64" eb="65">
      <t>マイ</t>
    </rPh>
    <rPh sb="66" eb="67">
      <t>ネン</t>
    </rPh>
    <rPh sb="68" eb="69">
      <t>クルマ</t>
    </rPh>
    <rPh sb="71" eb="72">
      <t>ヨウ</t>
    </rPh>
    <rPh sb="75" eb="76">
      <t>マイ</t>
    </rPh>
    <rPh sb="77" eb="78">
      <t>ネン</t>
    </rPh>
    <phoneticPr fontId="15"/>
  </si>
  <si>
    <t>福祉部福祉課
0982-66-1019</t>
    <rPh sb="0" eb="3">
      <t>フクシ</t>
    </rPh>
    <rPh sb="3" eb="6">
      <t>フクシカ</t>
    </rPh>
    <phoneticPr fontId="15"/>
  </si>
  <si>
    <t>日向市</t>
    <rPh sb="0" eb="2">
      <t>ヒュウガ</t>
    </rPh>
    <rPh sb="2" eb="3">
      <t>シ</t>
    </rPh>
    <phoneticPr fontId="15"/>
  </si>
  <si>
    <t>日向市悠々パス購入費補助事業</t>
  </si>
  <si>
    <t>高齢者の交通の利便性を向上し、高齢者福祉の増進を図ることを目的として、本市の住民基本台帳に記録されている70歳以上の者が購入する高齢者用バス定期券についてその費用の2分の1を助成する。</t>
  </si>
  <si>
    <t>健康長寿部
高齢者あんしん課
0982-66-1022</t>
  </si>
  <si>
    <t>配食サービス事業（見守り型）</t>
    <rPh sb="0" eb="2">
      <t>ハイショク</t>
    </rPh>
    <rPh sb="6" eb="8">
      <t>ジギョウ</t>
    </rPh>
    <rPh sb="9" eb="11">
      <t>ミマモ</t>
    </rPh>
    <rPh sb="12" eb="13">
      <t>ガタ</t>
    </rPh>
    <phoneticPr fontId="15"/>
  </si>
  <si>
    <t>買い物及び調理等、食事の確保が困難な高齢者に対し、栄養バランスのとれた食事の提供とともに高齢者の安否確認を行う。</t>
    <rPh sb="0" eb="1">
      <t>カ</t>
    </rPh>
    <rPh sb="2" eb="3">
      <t>モノ</t>
    </rPh>
    <rPh sb="3" eb="4">
      <t>オヨ</t>
    </rPh>
    <rPh sb="5" eb="7">
      <t>チョウリ</t>
    </rPh>
    <rPh sb="7" eb="8">
      <t>トウ</t>
    </rPh>
    <rPh sb="9" eb="11">
      <t>ショクジ</t>
    </rPh>
    <rPh sb="12" eb="14">
      <t>カクホ</t>
    </rPh>
    <rPh sb="15" eb="17">
      <t>コンナン</t>
    </rPh>
    <rPh sb="18" eb="21">
      <t>コウレイシャ</t>
    </rPh>
    <rPh sb="22" eb="23">
      <t>タイ</t>
    </rPh>
    <rPh sb="25" eb="27">
      <t>エイヨウ</t>
    </rPh>
    <rPh sb="35" eb="37">
      <t>ショクジ</t>
    </rPh>
    <rPh sb="38" eb="40">
      <t>テイキョウ</t>
    </rPh>
    <rPh sb="44" eb="47">
      <t>コウレイシャ</t>
    </rPh>
    <rPh sb="48" eb="50">
      <t>アンピ</t>
    </rPh>
    <rPh sb="50" eb="52">
      <t>カクニン</t>
    </rPh>
    <rPh sb="53" eb="54">
      <t>オコナ</t>
    </rPh>
    <phoneticPr fontId="15"/>
  </si>
  <si>
    <t>https://www.hyugacity.jp/display.php?cont=230606180644</t>
  </si>
  <si>
    <t>健康長寿部
高齢者あんしん課
0982-66-1022
社会福祉協議会
0982-52-2572</t>
    <rPh sb="28" eb="30">
      <t>シャカイ</t>
    </rPh>
    <rPh sb="30" eb="32">
      <t>フクシ</t>
    </rPh>
    <rPh sb="32" eb="35">
      <t>キョウギカイ</t>
    </rPh>
    <phoneticPr fontId="15"/>
  </si>
  <si>
    <t>串間市</t>
    <rPh sb="0" eb="3">
      <t>クシマシ</t>
    </rPh>
    <phoneticPr fontId="3"/>
  </si>
  <si>
    <t>串間市地域公共交通運行事業</t>
    <rPh sb="0" eb="3">
      <t>クシマシ</t>
    </rPh>
    <rPh sb="3" eb="7">
      <t>チイキコウキョウ</t>
    </rPh>
    <rPh sb="7" eb="13">
      <t>コウツウウンコウジギョウ</t>
    </rPh>
    <phoneticPr fontId="3"/>
  </si>
  <si>
    <t>本市の一部を除き民間バスが撤退したことにより、市内全域で市コミュニティバスを運行している。高齢者の利用が主であり、病院への通院や買い物目的がほとんどである。</t>
    <rPh sb="0" eb="2">
      <t>ホンシ</t>
    </rPh>
    <rPh sb="3" eb="5">
      <t>イチブ</t>
    </rPh>
    <rPh sb="6" eb="7">
      <t>ノゾ</t>
    </rPh>
    <rPh sb="8" eb="10">
      <t>ミンカン</t>
    </rPh>
    <rPh sb="13" eb="15">
      <t>テッタイ</t>
    </rPh>
    <rPh sb="23" eb="24">
      <t>シ</t>
    </rPh>
    <rPh sb="24" eb="25">
      <t>ナイ</t>
    </rPh>
    <rPh sb="25" eb="27">
      <t>ゼンイキ</t>
    </rPh>
    <rPh sb="28" eb="29">
      <t>シ</t>
    </rPh>
    <rPh sb="38" eb="40">
      <t>ウンコウ</t>
    </rPh>
    <rPh sb="45" eb="48">
      <t>コウレイシャ</t>
    </rPh>
    <rPh sb="49" eb="51">
      <t>リヨウ</t>
    </rPh>
    <rPh sb="52" eb="53">
      <t>オモ</t>
    </rPh>
    <rPh sb="57" eb="59">
      <t>ビョウイン</t>
    </rPh>
    <rPh sb="61" eb="63">
      <t>ツウイン</t>
    </rPh>
    <rPh sb="64" eb="65">
      <t>カ</t>
    </rPh>
    <rPh sb="66" eb="67">
      <t>モノ</t>
    </rPh>
    <rPh sb="67" eb="69">
      <t>モクテキ</t>
    </rPh>
    <phoneticPr fontId="3"/>
  </si>
  <si>
    <t>総合政策課
人口対策係
0987-55-1153</t>
    <rPh sb="0" eb="5">
      <t>ソウゴウ</t>
    </rPh>
    <rPh sb="6" eb="8">
      <t>ジンコウ</t>
    </rPh>
    <rPh sb="8" eb="10">
      <t>タイサク</t>
    </rPh>
    <rPh sb="10" eb="11">
      <t>カカリ</t>
    </rPh>
    <phoneticPr fontId="3"/>
  </si>
  <si>
    <t>デマンド型乗合タクシー運行</t>
    <rPh sb="4" eb="5">
      <t>ガタ</t>
    </rPh>
    <rPh sb="5" eb="7">
      <t>ノリアイ</t>
    </rPh>
    <rPh sb="11" eb="13">
      <t>ウンコウ</t>
    </rPh>
    <phoneticPr fontId="3"/>
  </si>
  <si>
    <t>買い物や通院など、日常生活の移動手段を確保することを目的に、利用者の予約を受けて運行ルートを決定する予約型の乗合タクシーの運営を行う。（一部地域）</t>
    <rPh sb="68" eb="70">
      <t>イチブ</t>
    </rPh>
    <rPh sb="70" eb="72">
      <t>チイキ</t>
    </rPh>
    <phoneticPr fontId="3"/>
  </si>
  <si>
    <t>移動スーパー導入支援事業</t>
    <rPh sb="0" eb="2">
      <t>イドウ</t>
    </rPh>
    <rPh sb="6" eb="8">
      <t>ドウニュウ</t>
    </rPh>
    <rPh sb="8" eb="10">
      <t>シエン</t>
    </rPh>
    <rPh sb="10" eb="12">
      <t>ジギョウ</t>
    </rPh>
    <phoneticPr fontId="1"/>
  </si>
  <si>
    <t>市内における地域経済の振興及び買い物弱者への支援を図るため、移動スーパー事業を行う者に対し、当該事業に要する経費を補助する</t>
    <phoneticPr fontId="1"/>
  </si>
  <si>
    <t>配食サービス事業及び食の自立支援事業</t>
    <rPh sb="0" eb="1">
      <t>ハイ</t>
    </rPh>
    <rPh sb="1" eb="2">
      <t>ショク</t>
    </rPh>
    <rPh sb="6" eb="8">
      <t>ジギョウ</t>
    </rPh>
    <rPh sb="8" eb="9">
      <t>オヨ</t>
    </rPh>
    <rPh sb="10" eb="11">
      <t>ショク</t>
    </rPh>
    <rPh sb="12" eb="16">
      <t>ジリツシエン</t>
    </rPh>
    <rPh sb="16" eb="18">
      <t>ジギョウ</t>
    </rPh>
    <phoneticPr fontId="3"/>
  </si>
  <si>
    <t>６５歳以上の単身世帯、高齢者のみの世帯及びこれに準ずる世帯、介護認定を受けた者（40歳以上の方）など当該サービスを受けることを市に認められた者であって、老衰、心身の障害及び傷病などの理由により、食事の調理の困難な方に対し、栄養バランスの摂れた食事の提供を行う。また食生活の改善と孤独感の解消を図り、併せて安否確認を行う。
利用者負担４５０円/食（夕食のみ）</t>
    <rPh sb="2" eb="3">
      <t>サイ</t>
    </rPh>
    <rPh sb="3" eb="5">
      <t>イジョウ</t>
    </rPh>
    <rPh sb="6" eb="8">
      <t>タンシン</t>
    </rPh>
    <rPh sb="8" eb="10">
      <t>セタイ</t>
    </rPh>
    <rPh sb="11" eb="14">
      <t>コウレイシャ</t>
    </rPh>
    <rPh sb="17" eb="19">
      <t>セタイ</t>
    </rPh>
    <rPh sb="19" eb="20">
      <t>オヨ</t>
    </rPh>
    <rPh sb="24" eb="25">
      <t>ジュン</t>
    </rPh>
    <rPh sb="27" eb="29">
      <t>セタイ</t>
    </rPh>
    <rPh sb="30" eb="34">
      <t>カイゴニンテイ</t>
    </rPh>
    <rPh sb="35" eb="36">
      <t>ウ</t>
    </rPh>
    <rPh sb="38" eb="39">
      <t>モノ</t>
    </rPh>
    <rPh sb="42" eb="43">
      <t>サイ</t>
    </rPh>
    <rPh sb="43" eb="45">
      <t>イジョウ</t>
    </rPh>
    <rPh sb="46" eb="47">
      <t>カタ</t>
    </rPh>
    <rPh sb="50" eb="52">
      <t>トウガイ</t>
    </rPh>
    <rPh sb="57" eb="58">
      <t>ウ</t>
    </rPh>
    <rPh sb="63" eb="64">
      <t>シ</t>
    </rPh>
    <rPh sb="65" eb="66">
      <t>ミト</t>
    </rPh>
    <rPh sb="70" eb="71">
      <t>モノ</t>
    </rPh>
    <rPh sb="76" eb="78">
      <t>ロウスイ</t>
    </rPh>
    <rPh sb="79" eb="81">
      <t>シンシン</t>
    </rPh>
    <rPh sb="82" eb="84">
      <t>ショウガイ</t>
    </rPh>
    <rPh sb="84" eb="85">
      <t>オヨ</t>
    </rPh>
    <rPh sb="86" eb="88">
      <t>ショウビョウ</t>
    </rPh>
    <rPh sb="91" eb="93">
      <t>リユウ</t>
    </rPh>
    <rPh sb="97" eb="99">
      <t>ショクジ</t>
    </rPh>
    <rPh sb="100" eb="102">
      <t>チョウリ</t>
    </rPh>
    <rPh sb="103" eb="105">
      <t>コンナン</t>
    </rPh>
    <rPh sb="106" eb="107">
      <t>カタ</t>
    </rPh>
    <rPh sb="108" eb="109">
      <t>タイ</t>
    </rPh>
    <rPh sb="111" eb="113">
      <t>エイヨウ</t>
    </rPh>
    <rPh sb="118" eb="119">
      <t>ト</t>
    </rPh>
    <rPh sb="121" eb="123">
      <t>ショクジ</t>
    </rPh>
    <rPh sb="124" eb="126">
      <t>テイキョウ</t>
    </rPh>
    <rPh sb="127" eb="128">
      <t>オコナ</t>
    </rPh>
    <rPh sb="132" eb="135">
      <t>ショクセイカツ</t>
    </rPh>
    <rPh sb="136" eb="138">
      <t>カイゼン</t>
    </rPh>
    <rPh sb="139" eb="141">
      <t>コドク</t>
    </rPh>
    <rPh sb="141" eb="142">
      <t>カン</t>
    </rPh>
    <rPh sb="143" eb="145">
      <t>カイショウ</t>
    </rPh>
    <rPh sb="146" eb="147">
      <t>ハカ</t>
    </rPh>
    <rPh sb="149" eb="150">
      <t>アワ</t>
    </rPh>
    <rPh sb="152" eb="154">
      <t>アンピ</t>
    </rPh>
    <rPh sb="154" eb="156">
      <t>カクニン</t>
    </rPh>
    <rPh sb="157" eb="158">
      <t>オコナ</t>
    </rPh>
    <rPh sb="161" eb="164">
      <t>リヨウシャ</t>
    </rPh>
    <rPh sb="164" eb="166">
      <t>フタン</t>
    </rPh>
    <rPh sb="169" eb="170">
      <t>エン</t>
    </rPh>
    <rPh sb="171" eb="172">
      <t>ショク</t>
    </rPh>
    <rPh sb="173" eb="175">
      <t>ユウショク</t>
    </rPh>
    <phoneticPr fontId="3"/>
  </si>
  <si>
    <t>医療介護課
介護保険係
0987-72-0333</t>
    <rPh sb="0" eb="2">
      <t>イリョウ</t>
    </rPh>
    <rPh sb="2" eb="4">
      <t>カイゴ</t>
    </rPh>
    <rPh sb="4" eb="5">
      <t>カ</t>
    </rPh>
    <rPh sb="6" eb="8">
      <t>カイゴ</t>
    </rPh>
    <rPh sb="8" eb="10">
      <t>ホケン</t>
    </rPh>
    <rPh sb="10" eb="11">
      <t>カカリ</t>
    </rPh>
    <phoneticPr fontId="3"/>
  </si>
  <si>
    <t>社会資源の情報整備</t>
    <rPh sb="0" eb="2">
      <t>シャカイ</t>
    </rPh>
    <rPh sb="2" eb="4">
      <t>シゲン</t>
    </rPh>
    <rPh sb="5" eb="7">
      <t>ジョウホウ</t>
    </rPh>
    <rPh sb="7" eb="9">
      <t>セイビ</t>
    </rPh>
    <phoneticPr fontId="1"/>
  </si>
  <si>
    <t>社会資源一覧（冊子）に移動販売や民間で行っている食料品（弁当等）の配達、その他にも市の資源情報をまとめた一覧を作成し、民生委員、介護支援専門員等に配布している。地域や個別で相談があった場合、移動販売や買い物支援の業者を紹介している。
また、社会福祉法人連協による買い物支援者の連絡調整を行う。</t>
    <rPh sb="0" eb="2">
      <t>シャカイ</t>
    </rPh>
    <rPh sb="2" eb="4">
      <t>シゲン</t>
    </rPh>
    <rPh sb="4" eb="6">
      <t>イチラン</t>
    </rPh>
    <rPh sb="7" eb="9">
      <t>サッシ</t>
    </rPh>
    <rPh sb="11" eb="13">
      <t>イドウ</t>
    </rPh>
    <rPh sb="13" eb="15">
      <t>ハンバイ</t>
    </rPh>
    <rPh sb="16" eb="18">
      <t>ミンカン</t>
    </rPh>
    <rPh sb="19" eb="20">
      <t>オコナ</t>
    </rPh>
    <rPh sb="24" eb="27">
      <t>ショクリョウヒン</t>
    </rPh>
    <rPh sb="28" eb="30">
      <t>ベントウ</t>
    </rPh>
    <rPh sb="30" eb="31">
      <t>ナド</t>
    </rPh>
    <rPh sb="33" eb="35">
      <t>ハイタツ</t>
    </rPh>
    <rPh sb="38" eb="39">
      <t>タ</t>
    </rPh>
    <rPh sb="41" eb="42">
      <t>シ</t>
    </rPh>
    <rPh sb="43" eb="45">
      <t>シゲン</t>
    </rPh>
    <rPh sb="45" eb="47">
      <t>ジョウホウ</t>
    </rPh>
    <rPh sb="52" eb="54">
      <t>イチラン</t>
    </rPh>
    <rPh sb="55" eb="57">
      <t>サクセイ</t>
    </rPh>
    <rPh sb="59" eb="61">
      <t>ミンセイ</t>
    </rPh>
    <rPh sb="61" eb="63">
      <t>イイン</t>
    </rPh>
    <rPh sb="64" eb="66">
      <t>カイゴ</t>
    </rPh>
    <rPh sb="66" eb="68">
      <t>シエン</t>
    </rPh>
    <rPh sb="68" eb="71">
      <t>センモンイン</t>
    </rPh>
    <rPh sb="71" eb="72">
      <t>ナド</t>
    </rPh>
    <rPh sb="73" eb="75">
      <t>ハイフ</t>
    </rPh>
    <rPh sb="80" eb="82">
      <t>チイキ</t>
    </rPh>
    <rPh sb="83" eb="85">
      <t>コベツ</t>
    </rPh>
    <rPh sb="95" eb="97">
      <t>イドウ</t>
    </rPh>
    <rPh sb="97" eb="99">
      <t>ハンバイ</t>
    </rPh>
    <rPh sb="100" eb="101">
      <t>カ</t>
    </rPh>
    <rPh sb="102" eb="103">
      <t>モノ</t>
    </rPh>
    <rPh sb="103" eb="105">
      <t>シエン</t>
    </rPh>
    <rPh sb="106" eb="108">
      <t>ギョウシャ</t>
    </rPh>
    <rPh sb="109" eb="111">
      <t>ショウカイ</t>
    </rPh>
    <phoneticPr fontId="3"/>
  </si>
  <si>
    <t>医療介護課
介護保険係
0987-72-0333</t>
  </si>
  <si>
    <t>身体障害者タクシー料金等助成事業</t>
    <rPh sb="0" eb="2">
      <t>シンタイ</t>
    </rPh>
    <rPh sb="2" eb="5">
      <t>ショウガイシャ</t>
    </rPh>
    <rPh sb="9" eb="11">
      <t>リョウキン</t>
    </rPh>
    <rPh sb="11" eb="12">
      <t>トウ</t>
    </rPh>
    <rPh sb="12" eb="14">
      <t>ジョセイ</t>
    </rPh>
    <rPh sb="14" eb="16">
      <t>ジギョウ</t>
    </rPh>
    <phoneticPr fontId="3"/>
  </si>
  <si>
    <t>重度の身体障害者に対して、年間２４枚のタクシー利用券を交付し、タクシーの基本料金（上限560円）を助成する。</t>
    <rPh sb="0" eb="2">
      <t>ジュウド</t>
    </rPh>
    <rPh sb="3" eb="5">
      <t>シンタイ</t>
    </rPh>
    <rPh sb="5" eb="8">
      <t>ショウガイシャ</t>
    </rPh>
    <rPh sb="9" eb="10">
      <t>タイ</t>
    </rPh>
    <rPh sb="13" eb="15">
      <t>ネンカン</t>
    </rPh>
    <rPh sb="17" eb="18">
      <t>マイ</t>
    </rPh>
    <rPh sb="23" eb="25">
      <t>リヨウ</t>
    </rPh>
    <rPh sb="25" eb="26">
      <t>ケン</t>
    </rPh>
    <rPh sb="27" eb="29">
      <t>コウフ</t>
    </rPh>
    <rPh sb="36" eb="38">
      <t>キホン</t>
    </rPh>
    <rPh sb="38" eb="40">
      <t>リョウキン</t>
    </rPh>
    <rPh sb="41" eb="43">
      <t>ジョウゲン</t>
    </rPh>
    <rPh sb="46" eb="47">
      <t>エン</t>
    </rPh>
    <rPh sb="49" eb="51">
      <t>ジョセイ</t>
    </rPh>
    <phoneticPr fontId="3"/>
  </si>
  <si>
    <t>福祉事務所
自立支援係
0987-72-1123</t>
    <rPh sb="0" eb="2">
      <t>フクシ</t>
    </rPh>
    <rPh sb="2" eb="5">
      <t>ジムショ</t>
    </rPh>
    <rPh sb="6" eb="8">
      <t>ジリツ</t>
    </rPh>
    <rPh sb="8" eb="10">
      <t>シエン</t>
    </rPh>
    <rPh sb="10" eb="11">
      <t>カカリ</t>
    </rPh>
    <phoneticPr fontId="3"/>
  </si>
  <si>
    <t>宮崎県</t>
    <rPh sb="0" eb="3">
      <t>ミヤザキケン</t>
    </rPh>
    <phoneticPr fontId="2"/>
  </si>
  <si>
    <t>西都市</t>
    <rPh sb="0" eb="3">
      <t>サイトシ</t>
    </rPh>
    <phoneticPr fontId="2"/>
  </si>
  <si>
    <t>敬老バスカード事業</t>
  </si>
  <si>
    <t>市内に３ヶ月以上在住の６５歳以上の高齢者に対して、コミュニティバスや路線バス、デマンド型乗合タクシーの市内区間の乗り降りに限り、一乗車２００円で利用できる。</t>
  </si>
  <si>
    <t>福祉事務所
高齢者福祉係
0983-32-1010</t>
  </si>
  <si>
    <t>高齢者用バス定期券購入補助事業</t>
  </si>
  <si>
    <t>市内に３ヶ月以上在住の７０歳以上の高齢者に対してバス会社で販売するバスの６ヶ月定期券購入に対して５，０００円の補助を行う。</t>
  </si>
  <si>
    <t>西都市</t>
    <rPh sb="0" eb="3">
      <t>サイトシ</t>
    </rPh>
    <phoneticPr fontId="1"/>
  </si>
  <si>
    <t>市内に住所を有し、重度の障害を有する方（身体１・２級、療育手帳Ａ、精神１級）に対し、タクシー利用料金の一部を助成することにより、日常生活の利便及び社会活動の範囲の拡大を図り、もって在宅の重度障害者の社会参加及び福祉の向上に資することを目的とする。
・助成する額は、タクシー利用券１枚につき、小型タクシーの基本料金の額。
・利用券は１人につき１年度当たり24枚を限度として交付。</t>
    <rPh sb="0" eb="2">
      <t>シナイ</t>
    </rPh>
    <rPh sb="3" eb="5">
      <t>ジュウショ</t>
    </rPh>
    <rPh sb="6" eb="7">
      <t>ユウ</t>
    </rPh>
    <rPh sb="9" eb="11">
      <t>ジュウド</t>
    </rPh>
    <rPh sb="12" eb="14">
      <t>ショウガイ</t>
    </rPh>
    <rPh sb="15" eb="16">
      <t>ユウ</t>
    </rPh>
    <rPh sb="18" eb="19">
      <t>カタ</t>
    </rPh>
    <rPh sb="20" eb="22">
      <t>シンタイ</t>
    </rPh>
    <rPh sb="25" eb="26">
      <t>キュウ</t>
    </rPh>
    <rPh sb="27" eb="29">
      <t>リョウイク</t>
    </rPh>
    <rPh sb="29" eb="31">
      <t>テチョウ</t>
    </rPh>
    <rPh sb="33" eb="35">
      <t>セイシン</t>
    </rPh>
    <rPh sb="36" eb="37">
      <t>キュウ</t>
    </rPh>
    <rPh sb="39" eb="40">
      <t>タイ</t>
    </rPh>
    <rPh sb="46" eb="48">
      <t>リヨウ</t>
    </rPh>
    <rPh sb="48" eb="50">
      <t>リョウキン</t>
    </rPh>
    <rPh sb="51" eb="53">
      <t>イチブ</t>
    </rPh>
    <rPh sb="54" eb="56">
      <t>ジョセイ</t>
    </rPh>
    <rPh sb="64" eb="66">
      <t>ニチジョウ</t>
    </rPh>
    <rPh sb="66" eb="68">
      <t>セイカツ</t>
    </rPh>
    <rPh sb="69" eb="71">
      <t>リベン</t>
    </rPh>
    <rPh sb="71" eb="72">
      <t>オヨ</t>
    </rPh>
    <rPh sb="73" eb="75">
      <t>シャカイ</t>
    </rPh>
    <rPh sb="75" eb="77">
      <t>カツドウ</t>
    </rPh>
    <rPh sb="78" eb="80">
      <t>ハンイ</t>
    </rPh>
    <rPh sb="81" eb="83">
      <t>カクダイ</t>
    </rPh>
    <rPh sb="84" eb="85">
      <t>ハカ</t>
    </rPh>
    <rPh sb="90" eb="92">
      <t>ザイタク</t>
    </rPh>
    <rPh sb="93" eb="95">
      <t>ジュウド</t>
    </rPh>
    <rPh sb="95" eb="98">
      <t>ショウガイシャ</t>
    </rPh>
    <rPh sb="99" eb="101">
      <t>シャカイ</t>
    </rPh>
    <rPh sb="101" eb="103">
      <t>サンカ</t>
    </rPh>
    <rPh sb="103" eb="104">
      <t>オヨ</t>
    </rPh>
    <rPh sb="105" eb="107">
      <t>フクシ</t>
    </rPh>
    <rPh sb="108" eb="110">
      <t>コウジョウ</t>
    </rPh>
    <rPh sb="111" eb="112">
      <t>シ</t>
    </rPh>
    <rPh sb="117" eb="119">
      <t>モクテキ</t>
    </rPh>
    <rPh sb="125" eb="127">
      <t>ジョセイ</t>
    </rPh>
    <rPh sb="129" eb="130">
      <t>ガク</t>
    </rPh>
    <rPh sb="136" eb="139">
      <t>リヨウケン</t>
    </rPh>
    <rPh sb="140" eb="141">
      <t>マイ</t>
    </rPh>
    <rPh sb="145" eb="147">
      <t>コガタ</t>
    </rPh>
    <rPh sb="152" eb="154">
      <t>キホン</t>
    </rPh>
    <rPh sb="154" eb="156">
      <t>リョウキン</t>
    </rPh>
    <rPh sb="157" eb="158">
      <t>ガク</t>
    </rPh>
    <rPh sb="161" eb="164">
      <t>リヨウケン</t>
    </rPh>
    <rPh sb="166" eb="167">
      <t>ニン</t>
    </rPh>
    <rPh sb="171" eb="173">
      <t>ネンド</t>
    </rPh>
    <rPh sb="173" eb="174">
      <t>ア</t>
    </rPh>
    <rPh sb="178" eb="179">
      <t>マイ</t>
    </rPh>
    <rPh sb="180" eb="182">
      <t>ゲンド</t>
    </rPh>
    <rPh sb="185" eb="187">
      <t>コウフ</t>
    </rPh>
    <phoneticPr fontId="1"/>
  </si>
  <si>
    <t>福祉事務所
障害福祉係
0983-43-1206</t>
    <rPh sb="0" eb="2">
      <t>フクシ</t>
    </rPh>
    <rPh sb="2" eb="5">
      <t>ジムショ</t>
    </rPh>
    <rPh sb="6" eb="8">
      <t>ショウガイ</t>
    </rPh>
    <rPh sb="8" eb="10">
      <t>フクシ</t>
    </rPh>
    <rPh sb="10" eb="11">
      <t>カカリ</t>
    </rPh>
    <phoneticPr fontId="1"/>
  </si>
  <si>
    <t>宮崎県</t>
    <rPh sb="0" eb="3">
      <t>ミヤザキケン</t>
    </rPh>
    <phoneticPr fontId="3"/>
  </si>
  <si>
    <t>西都市</t>
    <rPh sb="0" eb="3">
      <t>サイトシ</t>
    </rPh>
    <phoneticPr fontId="3"/>
  </si>
  <si>
    <t>西都市高齢者見守り配食サービス補助事業</t>
  </si>
  <si>
    <t xml:space="preserve">65歳以上の単身世帯、高齢者のみの世帯及びこれに準じる世帯であって、該当者世帯の全ての世帯員の心身が虚弱等のために、食事の調理又は食料品の買い出しの困難なもの、又は栄養改善の必要性があると医師の指導があったものに対して、定期的に居宅に訪問して栄養バランスのとれた食事を昼食または夕食として１日につき１食配食するとともに利用者の安否確認を行う事業。　
補助金の額　１食あたり東米良地区以外420円　東米良地区650円
</t>
    <rPh sb="170" eb="172">
      <t>ジギョウ</t>
    </rPh>
    <rPh sb="186" eb="189">
      <t>ヒガシメラ</t>
    </rPh>
    <rPh sb="189" eb="191">
      <t>チク</t>
    </rPh>
    <rPh sb="191" eb="193">
      <t>イガイ</t>
    </rPh>
    <phoneticPr fontId="3"/>
  </si>
  <si>
    <t>https://www.city.saito.lg.jp/kenko_kyoiku/post_1552.html</t>
  </si>
  <si>
    <t>健康管理課
地域包括ケア推進係
0983-32-1028</t>
  </si>
  <si>
    <t>えびの市</t>
    <rPh sb="3" eb="4">
      <t>シ</t>
    </rPh>
    <phoneticPr fontId="1"/>
  </si>
  <si>
    <t>移動スーパー促進支援事業</t>
    <rPh sb="0" eb="2">
      <t>イドウ</t>
    </rPh>
    <rPh sb="6" eb="8">
      <t>ソクシン</t>
    </rPh>
    <rPh sb="8" eb="10">
      <t>シエン</t>
    </rPh>
    <rPh sb="10" eb="12">
      <t>ジギョウ</t>
    </rPh>
    <phoneticPr fontId="3"/>
  </si>
  <si>
    <t>市内で移動スーパーを実施する事業者に対し、運行経費の一部を補助するもの。
補助：１日当たり2,000円×稼働日数
※専任販売員を雇用した場合、１日当たり1,000円を加算。</t>
    <rPh sb="0" eb="2">
      <t>シナイ</t>
    </rPh>
    <rPh sb="3" eb="5">
      <t>イドウ</t>
    </rPh>
    <rPh sb="10" eb="12">
      <t>ジッシ</t>
    </rPh>
    <rPh sb="14" eb="16">
      <t>ジギョウ</t>
    </rPh>
    <rPh sb="16" eb="17">
      <t>シャ</t>
    </rPh>
    <rPh sb="18" eb="19">
      <t>タイ</t>
    </rPh>
    <rPh sb="21" eb="23">
      <t>ウンコウ</t>
    </rPh>
    <rPh sb="23" eb="25">
      <t>ケイヒ</t>
    </rPh>
    <rPh sb="26" eb="28">
      <t>イチブ</t>
    </rPh>
    <rPh sb="29" eb="31">
      <t>ホジョ</t>
    </rPh>
    <rPh sb="37" eb="39">
      <t>ホジョ</t>
    </rPh>
    <rPh sb="41" eb="42">
      <t>ニチ</t>
    </rPh>
    <rPh sb="42" eb="43">
      <t>ア</t>
    </rPh>
    <rPh sb="50" eb="51">
      <t>エン</t>
    </rPh>
    <rPh sb="52" eb="54">
      <t>カドウ</t>
    </rPh>
    <rPh sb="54" eb="56">
      <t>ニッスウ</t>
    </rPh>
    <rPh sb="58" eb="60">
      <t>センニン</t>
    </rPh>
    <rPh sb="60" eb="62">
      <t>ハンバイ</t>
    </rPh>
    <rPh sb="62" eb="63">
      <t>イン</t>
    </rPh>
    <rPh sb="64" eb="66">
      <t>コヨウ</t>
    </rPh>
    <rPh sb="68" eb="70">
      <t>バアイ</t>
    </rPh>
    <rPh sb="71" eb="73">
      <t>イチニチ</t>
    </rPh>
    <rPh sb="73" eb="74">
      <t>ア</t>
    </rPh>
    <rPh sb="81" eb="82">
      <t>エン</t>
    </rPh>
    <rPh sb="83" eb="85">
      <t>カサン</t>
    </rPh>
    <phoneticPr fontId="3"/>
  </si>
  <si>
    <t xml:space="preserve">https://www.city.ebino.lg.jp/kurashi_tetsuduki/chiikikokyokotsu/3840.html
</t>
    <phoneticPr fontId="3"/>
  </si>
  <si>
    <t>企画課（0984-35-3712）</t>
    <rPh sb="0" eb="3">
      <t>キカクカ</t>
    </rPh>
    <phoneticPr fontId="1"/>
  </si>
  <si>
    <t>福祉タクシ－料金助成事業</t>
  </si>
  <si>
    <t>タクシー、バス等による送迎,_x000D_
公設民営店舗の整備、運営,</t>
  </si>
  <si>
    <t>重度の障がい者（身体障害者手帳1級・2級、精神障害1級、療育手帳A）及び75歳以上の高齢者で、運転免許証を保有せず、世帯員も車を所有していない人に対して、タクシーの基本料金を助成する。（年間48枚の福祉タクシー利用券を交付）※所得制限あり</t>
    <rPh sb="47" eb="49">
      <t>ウンテン</t>
    </rPh>
    <rPh sb="60" eb="61">
      <t>イン</t>
    </rPh>
    <rPh sb="64" eb="66">
      <t>ショユウ</t>
    </rPh>
    <rPh sb="71" eb="72">
      <t>ヒト</t>
    </rPh>
    <rPh sb="113" eb="115">
      <t>ショトク</t>
    </rPh>
    <rPh sb="115" eb="117">
      <t>セイゲン</t>
    </rPh>
    <phoneticPr fontId="3"/>
  </si>
  <si>
    <t>https://www.city.ebino.lg.jp/soshiki/fukushi/2/1/1148.html</t>
    <phoneticPr fontId="3"/>
  </si>
  <si>
    <t>福祉課（0984-35-1115）</t>
    <phoneticPr fontId="1"/>
  </si>
  <si>
    <t>タクシ－利用助成金</t>
    <rPh sb="4" eb="6">
      <t>リヨウ</t>
    </rPh>
    <rPh sb="6" eb="8">
      <t>ジョセイ</t>
    </rPh>
    <rPh sb="8" eb="9">
      <t>キン</t>
    </rPh>
    <phoneticPr fontId="3"/>
  </si>
  <si>
    <t>えびの市の交通空白地の交通手段を確保するため、タクシ－利用料金の一部（約４割、上限1,500円）を助成するもの。</t>
    <rPh sb="35" eb="36">
      <t>ヤク</t>
    </rPh>
    <rPh sb="37" eb="38">
      <t>ワリ</t>
    </rPh>
    <rPh sb="39" eb="41">
      <t>ジョウゲン</t>
    </rPh>
    <rPh sb="46" eb="47">
      <t>エン</t>
    </rPh>
    <phoneticPr fontId="3"/>
  </si>
  <si>
    <t xml:space="preserve">https://www.city.ebino.lg.jp/kurashi_tetsuduki/chiikikokyokotsu/2259.html
</t>
    <phoneticPr fontId="3"/>
  </si>
  <si>
    <t>悠々パス購入補助金</t>
    <rPh sb="0" eb="2">
      <t>ユウユウ</t>
    </rPh>
    <rPh sb="4" eb="6">
      <t>コウニュウ</t>
    </rPh>
    <rPh sb="6" eb="9">
      <t>ホジョキン</t>
    </rPh>
    <phoneticPr fontId="3"/>
  </si>
  <si>
    <t>６５歳以上の高齢者を支援するため、宮崎交通が発行する悠々パス（６か月定期券）購入の半額を助成するもの。</t>
    <rPh sb="34" eb="36">
      <t>テイキ</t>
    </rPh>
    <rPh sb="36" eb="37">
      <t>ケン</t>
    </rPh>
    <phoneticPr fontId="3"/>
  </si>
  <si>
    <t xml:space="preserve">https://www.city.ebino.lg.jp/kurashi_tetsuduki/chiikikokyokotsu/2492.html
</t>
  </si>
  <si>
    <t>三股町</t>
    <rPh sb="0" eb="3">
      <t>ミマタチョウ</t>
    </rPh>
    <phoneticPr fontId="1"/>
  </si>
  <si>
    <t>在宅高齢者軽度生活支援サービス</t>
    <rPh sb="0" eb="2">
      <t>ザイタク</t>
    </rPh>
    <rPh sb="2" eb="5">
      <t>コウレイシャ</t>
    </rPh>
    <rPh sb="5" eb="7">
      <t>ケイド</t>
    </rPh>
    <rPh sb="7" eb="11">
      <t>セイカツシエン</t>
    </rPh>
    <phoneticPr fontId="2"/>
  </si>
  <si>
    <t>要介護等の防止をはじめ、住み慣れた地域で自立して過ごせるように、１週間に２時間を限度に、自宅に軽度生活援助員を派遣して食事の支度や洗濯･掃除･買い物等の簡易な援助を行う。</t>
    <rPh sb="47" eb="54">
      <t>ケイドセイカツエンジョイン</t>
    </rPh>
    <phoneticPr fontId="2"/>
  </si>
  <si>
    <t>高齢者支援課地域包括支援係
0986-52-9063</t>
    <rPh sb="0" eb="3">
      <t>コウレイシャ</t>
    </rPh>
    <rPh sb="3" eb="6">
      <t>シエンカ</t>
    </rPh>
    <rPh sb="6" eb="8">
      <t>チイキ</t>
    </rPh>
    <rPh sb="8" eb="10">
      <t>ホウカツ</t>
    </rPh>
    <rPh sb="10" eb="12">
      <t>シエン</t>
    </rPh>
    <rPh sb="12" eb="13">
      <t>カカリ</t>
    </rPh>
    <phoneticPr fontId="2"/>
  </si>
  <si>
    <t>在宅高齢者配食サービス</t>
    <rPh sb="0" eb="2">
      <t>ザイタク</t>
    </rPh>
    <rPh sb="2" eb="5">
      <t>コウレイシャ</t>
    </rPh>
    <rPh sb="5" eb="7">
      <t>ハイショク</t>
    </rPh>
    <phoneticPr fontId="2"/>
  </si>
  <si>
    <t>在宅で調理が困難な方に対して、定期的に自宅に訪問して栄養のバランスのとれた食事を提供すると共に、安否の確認を行う。（昼食のみ、自己負担：１食４3０円）</t>
    <rPh sb="63" eb="67">
      <t>ジコフタン</t>
    </rPh>
    <rPh sb="69" eb="70">
      <t>ショク</t>
    </rPh>
    <rPh sb="73" eb="74">
      <t>エン</t>
    </rPh>
    <phoneticPr fontId="2"/>
  </si>
  <si>
    <t>高齢者支援課地域包括支援係
0986-52-9063</t>
    <rPh sb="0" eb="3">
      <t>コウレイシャ</t>
    </rPh>
    <rPh sb="3" eb="6">
      <t>シエンカ</t>
    </rPh>
    <phoneticPr fontId="2"/>
  </si>
  <si>
    <t>重度心身障害者タクシー料金助成事業</t>
    <rPh sb="0" eb="2">
      <t>ジュウド</t>
    </rPh>
    <rPh sb="2" eb="4">
      <t>シンシン</t>
    </rPh>
    <rPh sb="4" eb="7">
      <t>ショウガイシャ</t>
    </rPh>
    <rPh sb="11" eb="13">
      <t>リョウキン</t>
    </rPh>
    <rPh sb="13" eb="15">
      <t>ジョセイ</t>
    </rPh>
    <rPh sb="15" eb="17">
      <t>ジギョウ</t>
    </rPh>
    <phoneticPr fontId="3"/>
  </si>
  <si>
    <t>心身に重度の障害を有するもの（身体1級・視覚2級・療育手帳A・精神1級）に対し、タクシー利用料金の一部を助成することにより、日常生活の利便及び社会活動の範囲の拡大、もって在宅障害者の社会参加と福祉の向上に資することを目的とする。
・利用券は1人につき1年度当たり24枚を限度として交付</t>
    <phoneticPr fontId="3"/>
  </si>
  <si>
    <t>福祉課
社会福祉係
0986-52-9061</t>
    <rPh sb="0" eb="3">
      <t>フクシカ</t>
    </rPh>
    <rPh sb="4" eb="9">
      <t>シャカイフクシカカリ</t>
    </rPh>
    <phoneticPr fontId="3"/>
  </si>
  <si>
    <t>高原町</t>
    <rPh sb="0" eb="3">
      <t>タカハルチョウ</t>
    </rPh>
    <phoneticPr fontId="1"/>
  </si>
  <si>
    <t>高齢者免許証返納推進事業補助金</t>
    <rPh sb="0" eb="3">
      <t>コウレイシャ</t>
    </rPh>
    <rPh sb="3" eb="6">
      <t>メンキョショウ</t>
    </rPh>
    <rPh sb="6" eb="8">
      <t>ヘンノウ</t>
    </rPh>
    <rPh sb="8" eb="10">
      <t>スイシン</t>
    </rPh>
    <rPh sb="10" eb="12">
      <t>ジギョウ</t>
    </rPh>
    <rPh sb="12" eb="15">
      <t>ホジョキン</t>
    </rPh>
    <phoneticPr fontId="1"/>
  </si>
  <si>
    <t>運転免許証を自主返納した65歳以上の高齢者に対し、タクシー
利用券を交付する</t>
    <rPh sb="0" eb="2">
      <t>ウンテン</t>
    </rPh>
    <rPh sb="2" eb="5">
      <t>メンキョショウ</t>
    </rPh>
    <rPh sb="6" eb="8">
      <t>ジシュ</t>
    </rPh>
    <rPh sb="8" eb="10">
      <t>ヘンノウ</t>
    </rPh>
    <rPh sb="14" eb="15">
      <t>サイ</t>
    </rPh>
    <rPh sb="15" eb="17">
      <t>イジョウ</t>
    </rPh>
    <rPh sb="18" eb="21">
      <t>コウレイシャ</t>
    </rPh>
    <rPh sb="22" eb="23">
      <t>タイ</t>
    </rPh>
    <rPh sb="30" eb="32">
      <t>リヨウ</t>
    </rPh>
    <rPh sb="32" eb="33">
      <t>ケン</t>
    </rPh>
    <rPh sb="34" eb="36">
      <t>コウフ</t>
    </rPh>
    <phoneticPr fontId="1"/>
  </si>
  <si>
    <t>総務課　危機管理係
0984-42-2112</t>
    <rPh sb="0" eb="3">
      <t>ソウムカ</t>
    </rPh>
    <rPh sb="4" eb="6">
      <t>キキ</t>
    </rPh>
    <rPh sb="6" eb="8">
      <t>カンリ</t>
    </rPh>
    <rPh sb="8" eb="9">
      <t>ガカリ</t>
    </rPh>
    <phoneticPr fontId="1"/>
  </si>
  <si>
    <t>悠々パス購入補助金</t>
    <rPh sb="0" eb="2">
      <t>ユウユウ</t>
    </rPh>
    <rPh sb="4" eb="6">
      <t>コウニュウ</t>
    </rPh>
    <rPh sb="6" eb="9">
      <t>ホジョキン</t>
    </rPh>
    <phoneticPr fontId="1"/>
  </si>
  <si>
    <t>65歳以上の高齢者に対し、宮崎交通（株）が発行する悠々パス
（６か月分３か月）の購入費用の半額</t>
    <rPh sb="2" eb="5">
      <t>サイイジョウ</t>
    </rPh>
    <rPh sb="6" eb="9">
      <t>コウレイシャ</t>
    </rPh>
    <rPh sb="10" eb="11">
      <t>タイ</t>
    </rPh>
    <rPh sb="13" eb="15">
      <t>ミヤザキ</t>
    </rPh>
    <rPh sb="15" eb="17">
      <t>コウツウ</t>
    </rPh>
    <rPh sb="18" eb="19">
      <t>カブ</t>
    </rPh>
    <rPh sb="21" eb="23">
      <t>ハッコウ</t>
    </rPh>
    <rPh sb="25" eb="27">
      <t>ユウユウ</t>
    </rPh>
    <rPh sb="33" eb="34">
      <t>ゲツ</t>
    </rPh>
    <rPh sb="34" eb="35">
      <t>ブン</t>
    </rPh>
    <rPh sb="37" eb="38">
      <t>ゲツ</t>
    </rPh>
    <rPh sb="40" eb="42">
      <t>コウニュウ</t>
    </rPh>
    <rPh sb="42" eb="44">
      <t>ヒヨウ</t>
    </rPh>
    <rPh sb="45" eb="47">
      <t>ハンガク</t>
    </rPh>
    <phoneticPr fontId="1"/>
  </si>
  <si>
    <t>総合政策課
企画政策係
0984-42-2115</t>
    <rPh sb="0" eb="2">
      <t>ソウゴウ</t>
    </rPh>
    <rPh sb="2" eb="4">
      <t>セイサク</t>
    </rPh>
    <rPh sb="4" eb="5">
      <t>カ</t>
    </rPh>
    <rPh sb="6" eb="8">
      <t>キカク</t>
    </rPh>
    <rPh sb="8" eb="10">
      <t>セイサク</t>
    </rPh>
    <rPh sb="10" eb="11">
      <t>ガカリ</t>
    </rPh>
    <phoneticPr fontId="1"/>
  </si>
  <si>
    <t>高原町障害者移動支援事業</t>
    <rPh sb="0" eb="3">
      <t>タカハルチョウ</t>
    </rPh>
    <rPh sb="3" eb="6">
      <t>ショウガイシャ</t>
    </rPh>
    <rPh sb="6" eb="8">
      <t>イドウ</t>
    </rPh>
    <rPh sb="8" eb="10">
      <t>シエン</t>
    </rPh>
    <rPh sb="10" eb="12">
      <t>ジギョウ</t>
    </rPh>
    <phoneticPr fontId="1"/>
  </si>
  <si>
    <t>屋外での移動が困難な障害者（障碍者の日常生活及び社会生活を総合的に支援するための法律第４条第１項に規定する障害者）又は障害児に対しガイドヘルパーを派遣し、公的機関の社会生活上必要不可欠な要件を目的とする外出をサポートする。</t>
    <rPh sb="0" eb="2">
      <t>オクガイ</t>
    </rPh>
    <rPh sb="4" eb="6">
      <t>イドウ</t>
    </rPh>
    <rPh sb="7" eb="9">
      <t>コンナン</t>
    </rPh>
    <rPh sb="10" eb="13">
      <t>ショウガイシャ</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2" eb="43">
      <t>ダイ</t>
    </rPh>
    <rPh sb="44" eb="45">
      <t>ジョウ</t>
    </rPh>
    <rPh sb="45" eb="46">
      <t>ダイ</t>
    </rPh>
    <rPh sb="47" eb="48">
      <t>コウ</t>
    </rPh>
    <rPh sb="49" eb="51">
      <t>キテイ</t>
    </rPh>
    <rPh sb="53" eb="56">
      <t>ショウガイシャ</t>
    </rPh>
    <rPh sb="57" eb="58">
      <t>マタ</t>
    </rPh>
    <rPh sb="59" eb="61">
      <t>ショウガイ</t>
    </rPh>
    <rPh sb="61" eb="62">
      <t>ジ</t>
    </rPh>
    <rPh sb="63" eb="64">
      <t>タイ</t>
    </rPh>
    <rPh sb="73" eb="75">
      <t>ハケン</t>
    </rPh>
    <rPh sb="77" eb="79">
      <t>コウテキ</t>
    </rPh>
    <rPh sb="79" eb="81">
      <t>キカン</t>
    </rPh>
    <rPh sb="82" eb="84">
      <t>シャカイ</t>
    </rPh>
    <rPh sb="84" eb="86">
      <t>セイカツ</t>
    </rPh>
    <rPh sb="86" eb="87">
      <t>ジョウ</t>
    </rPh>
    <rPh sb="87" eb="89">
      <t>ヒツヨウ</t>
    </rPh>
    <rPh sb="89" eb="92">
      <t>フカケツ</t>
    </rPh>
    <rPh sb="93" eb="95">
      <t>ヨウケン</t>
    </rPh>
    <rPh sb="96" eb="98">
      <t>モクテキ</t>
    </rPh>
    <rPh sb="101" eb="103">
      <t>ガイシュツ</t>
    </rPh>
    <phoneticPr fontId="1"/>
  </si>
  <si>
    <t>福祉課　福祉係
0984-21-2422</t>
    <rPh sb="0" eb="3">
      <t>フクシカ</t>
    </rPh>
    <rPh sb="4" eb="6">
      <t>フクシ</t>
    </rPh>
    <rPh sb="6" eb="7">
      <t>ガカリ</t>
    </rPh>
    <phoneticPr fontId="1"/>
  </si>
  <si>
    <t>国富町</t>
    <rPh sb="0" eb="3">
      <t>クニトミチョウ</t>
    </rPh>
    <phoneticPr fontId="1"/>
  </si>
  <si>
    <t>老人等給食サービス事業</t>
    <rPh sb="0" eb="3">
      <t>ロウジントウ</t>
    </rPh>
    <rPh sb="3" eb="5">
      <t>キュウショク</t>
    </rPh>
    <rPh sb="9" eb="11">
      <t>ジギョウ</t>
    </rPh>
    <phoneticPr fontId="1"/>
  </si>
  <si>
    <t>低所得の、ひとり暮らし高齢者、高齢者のみ世帯及び障がい者で、日常生活の支障から食事の援助を希望される方に対して、給食サービスをおこない、食生活の改善や健康推進を図り、見守りや声掛けをしながら孤独感の解消に努める。
利用者負担は１食４５０円。</t>
    <rPh sb="0" eb="3">
      <t>テイショトク</t>
    </rPh>
    <rPh sb="8" eb="9">
      <t>ク</t>
    </rPh>
    <rPh sb="11" eb="14">
      <t>コウレイシャ</t>
    </rPh>
    <rPh sb="15" eb="18">
      <t>コウレイシャ</t>
    </rPh>
    <rPh sb="20" eb="22">
      <t>セタイ</t>
    </rPh>
    <rPh sb="22" eb="23">
      <t>オヨ</t>
    </rPh>
    <rPh sb="24" eb="25">
      <t>ショウ</t>
    </rPh>
    <rPh sb="27" eb="28">
      <t>シャ</t>
    </rPh>
    <phoneticPr fontId="1"/>
  </si>
  <si>
    <t>福祉課地域福祉係
（国富町社会福祉協議会）
0985-75-6267</t>
    <rPh sb="0" eb="3">
      <t>フクシカ</t>
    </rPh>
    <rPh sb="3" eb="7">
      <t>チイキフクシ</t>
    </rPh>
    <rPh sb="7" eb="8">
      <t>カカリ</t>
    </rPh>
    <rPh sb="10" eb="13">
      <t>クニトミチョウ</t>
    </rPh>
    <rPh sb="13" eb="17">
      <t>シャカイフクシ</t>
    </rPh>
    <rPh sb="17" eb="20">
      <t>キョウギカイ</t>
    </rPh>
    <phoneticPr fontId="1"/>
  </si>
  <si>
    <t>敬老バスカード事業</t>
    <rPh sb="0" eb="2">
      <t>ケイロウ</t>
    </rPh>
    <rPh sb="7" eb="9">
      <t>ジギョウ</t>
    </rPh>
    <phoneticPr fontId="1"/>
  </si>
  <si>
    <t>７０歳以上の高齢者へ「活き行きバスカード」を発行し、宮崎交通バス利用者に対する移動支援を行う。
利用料は１乗車あたり１人１００円で、国富町のバス停で乗り降りする場合は、その都度１００円が必要になる。</t>
    <rPh sb="2" eb="3">
      <t>サイ</t>
    </rPh>
    <rPh sb="3" eb="5">
      <t>イジョウ</t>
    </rPh>
    <rPh sb="6" eb="9">
      <t>コウレイシャ</t>
    </rPh>
    <rPh sb="11" eb="12">
      <t>イ</t>
    </rPh>
    <rPh sb="13" eb="14">
      <t>イキ</t>
    </rPh>
    <rPh sb="22" eb="24">
      <t>ハッコウ</t>
    </rPh>
    <rPh sb="26" eb="28">
      <t>ミヤザキ</t>
    </rPh>
    <rPh sb="28" eb="30">
      <t>コウツウ</t>
    </rPh>
    <rPh sb="32" eb="35">
      <t>リヨウシャ</t>
    </rPh>
    <rPh sb="36" eb="37">
      <t>タイ</t>
    </rPh>
    <rPh sb="39" eb="43">
      <t>イドウシエン</t>
    </rPh>
    <rPh sb="44" eb="45">
      <t>オコナ</t>
    </rPh>
    <rPh sb="48" eb="51">
      <t>リヨウリョウ</t>
    </rPh>
    <rPh sb="53" eb="55">
      <t>ジョウシャ</t>
    </rPh>
    <rPh sb="59" eb="60">
      <t>ヒト</t>
    </rPh>
    <rPh sb="63" eb="64">
      <t>エン</t>
    </rPh>
    <rPh sb="66" eb="69">
      <t>クニトミチョウ</t>
    </rPh>
    <rPh sb="72" eb="73">
      <t>テイ</t>
    </rPh>
    <rPh sb="74" eb="75">
      <t>ノ</t>
    </rPh>
    <rPh sb="76" eb="77">
      <t>オ</t>
    </rPh>
    <rPh sb="80" eb="82">
      <t>バアイ</t>
    </rPh>
    <rPh sb="86" eb="88">
      <t>ツド</t>
    </rPh>
    <rPh sb="91" eb="92">
      <t>エン</t>
    </rPh>
    <rPh sb="93" eb="95">
      <t>ヒツヨウ</t>
    </rPh>
    <phoneticPr fontId="1"/>
  </si>
  <si>
    <t>福祉課社会福祉係
0985-75-9403</t>
    <rPh sb="0" eb="3">
      <t>フクシカ</t>
    </rPh>
    <rPh sb="3" eb="7">
      <t>シャカイフクシ</t>
    </rPh>
    <rPh sb="7" eb="8">
      <t>カカリ</t>
    </rPh>
    <phoneticPr fontId="1"/>
  </si>
  <si>
    <t>デマンド型乗合タクシー運行対策事業</t>
    <rPh sb="4" eb="7">
      <t>ガタノリアイ</t>
    </rPh>
    <rPh sb="11" eb="13">
      <t>ウンコウ</t>
    </rPh>
    <rPh sb="13" eb="15">
      <t>タイサク</t>
    </rPh>
    <rPh sb="15" eb="17">
      <t>ジギョウ</t>
    </rPh>
    <phoneticPr fontId="1"/>
  </si>
  <si>
    <t>７０歳以上の高齢者を主な対象者として、買い物や病院などの町が指定した乗降所への移動支援を行う。
利用者負担は１乗車あたり１人４００円。２人以上で乗合の場合、１乗車あたり１人２００円。</t>
  </si>
  <si>
    <t>http://www.town.kunitomi.miyazaki.jp/main/living/bus/page001408.html</t>
  </si>
  <si>
    <t>企画政策課企画政策係</t>
    <rPh sb="0" eb="2">
      <t>キカク</t>
    </rPh>
    <rPh sb="2" eb="5">
      <t>セイサクカ</t>
    </rPh>
    <rPh sb="5" eb="7">
      <t>キカク</t>
    </rPh>
    <rPh sb="7" eb="9">
      <t>セイサク</t>
    </rPh>
    <rPh sb="9" eb="10">
      <t>カカリ</t>
    </rPh>
    <phoneticPr fontId="1"/>
  </si>
  <si>
    <t>綾町</t>
    <rPh sb="0" eb="2">
      <t>アヤチョウ</t>
    </rPh>
    <phoneticPr fontId="15"/>
  </si>
  <si>
    <t>外出支援事業</t>
    <rPh sb="0" eb="2">
      <t>ガイシュツ</t>
    </rPh>
    <rPh sb="2" eb="4">
      <t>シエン</t>
    </rPh>
    <rPh sb="4" eb="6">
      <t>ジギョウ</t>
    </rPh>
    <phoneticPr fontId="15"/>
  </si>
  <si>
    <t>高齢者及び身体障がい者に対し、巡回バスによる外出支援サービスを行う。</t>
    <rPh sb="0" eb="3">
      <t>コウレイシャ</t>
    </rPh>
    <rPh sb="3" eb="4">
      <t>オヨ</t>
    </rPh>
    <rPh sb="5" eb="7">
      <t>シンタイ</t>
    </rPh>
    <rPh sb="7" eb="8">
      <t>ショウ</t>
    </rPh>
    <rPh sb="10" eb="11">
      <t>シャ</t>
    </rPh>
    <rPh sb="12" eb="13">
      <t>タイ</t>
    </rPh>
    <rPh sb="15" eb="17">
      <t>ジュンカイ</t>
    </rPh>
    <rPh sb="22" eb="24">
      <t>ガイシュツ</t>
    </rPh>
    <rPh sb="24" eb="26">
      <t>シエン</t>
    </rPh>
    <rPh sb="31" eb="32">
      <t>オコナ</t>
    </rPh>
    <phoneticPr fontId="15"/>
  </si>
  <si>
    <t>福祉保健課
０９８５－７７－１１１４</t>
    <rPh sb="0" eb="2">
      <t>フクシ</t>
    </rPh>
    <rPh sb="2" eb="5">
      <t>ホケンカ</t>
    </rPh>
    <phoneticPr fontId="15"/>
  </si>
  <si>
    <t>高齢者等タクシー利用料金助成事業</t>
    <rPh sb="0" eb="3">
      <t>コウレイシャ</t>
    </rPh>
    <rPh sb="3" eb="4">
      <t>トウ</t>
    </rPh>
    <rPh sb="8" eb="10">
      <t>リヨウ</t>
    </rPh>
    <rPh sb="10" eb="12">
      <t>リョウキン</t>
    </rPh>
    <rPh sb="12" eb="14">
      <t>ジョセイ</t>
    </rPh>
    <rPh sb="14" eb="16">
      <t>ジギョウ</t>
    </rPh>
    <phoneticPr fontId="15"/>
  </si>
  <si>
    <t>通院等のため、タクシーを利用する場合にその料金の一部を助成することにより、経済的負担の軽減を図り、福祉増進に資する。</t>
    <rPh sb="0" eb="2">
      <t>ツウイン</t>
    </rPh>
    <rPh sb="2" eb="3">
      <t>トウ</t>
    </rPh>
    <rPh sb="12" eb="14">
      <t>リヨウ</t>
    </rPh>
    <rPh sb="16" eb="18">
      <t>バアイ</t>
    </rPh>
    <rPh sb="21" eb="23">
      <t>リョウキン</t>
    </rPh>
    <rPh sb="24" eb="26">
      <t>イチブ</t>
    </rPh>
    <rPh sb="27" eb="29">
      <t>ジョセイ</t>
    </rPh>
    <rPh sb="37" eb="39">
      <t>ケイザイ</t>
    </rPh>
    <rPh sb="39" eb="40">
      <t>テキ</t>
    </rPh>
    <rPh sb="40" eb="42">
      <t>フタン</t>
    </rPh>
    <rPh sb="43" eb="45">
      <t>ケイゲン</t>
    </rPh>
    <rPh sb="46" eb="47">
      <t>ハカ</t>
    </rPh>
    <rPh sb="49" eb="51">
      <t>フクシ</t>
    </rPh>
    <rPh sb="51" eb="53">
      <t>ゾウシン</t>
    </rPh>
    <rPh sb="54" eb="55">
      <t>シ</t>
    </rPh>
    <phoneticPr fontId="15"/>
  </si>
  <si>
    <t>めざせ健康長寿！高齢者外出機会創出事業</t>
    <rPh sb="3" eb="5">
      <t>ケンコウ</t>
    </rPh>
    <rPh sb="5" eb="7">
      <t>チョウジュ</t>
    </rPh>
    <rPh sb="8" eb="11">
      <t>コウレイシャ</t>
    </rPh>
    <rPh sb="11" eb="13">
      <t>ガイシュツ</t>
    </rPh>
    <rPh sb="13" eb="15">
      <t>キカイ</t>
    </rPh>
    <rPh sb="15" eb="17">
      <t>ソウシュツ</t>
    </rPh>
    <rPh sb="17" eb="19">
      <t>ジギョウ</t>
    </rPh>
    <phoneticPr fontId="15"/>
  </si>
  <si>
    <t>高齢者がより外出しやすい環境を整えることで高齢者の社会参加を支援するとともに健康増進及び生きがいづくりを図る。
７０歳以上の高齢者が対象。</t>
    <rPh sb="0" eb="3">
      <t>コウレイシャ</t>
    </rPh>
    <rPh sb="6" eb="8">
      <t>ガイシュツ</t>
    </rPh>
    <rPh sb="12" eb="14">
      <t>カンキョウ</t>
    </rPh>
    <rPh sb="15" eb="16">
      <t>トトノ</t>
    </rPh>
    <rPh sb="21" eb="24">
      <t>コウレイシャ</t>
    </rPh>
    <rPh sb="25" eb="27">
      <t>シャカイ</t>
    </rPh>
    <rPh sb="27" eb="29">
      <t>サンカ</t>
    </rPh>
    <rPh sb="30" eb="32">
      <t>シエン</t>
    </rPh>
    <rPh sb="38" eb="40">
      <t>ケンコウ</t>
    </rPh>
    <rPh sb="40" eb="42">
      <t>ゾウシン</t>
    </rPh>
    <rPh sb="42" eb="43">
      <t>オヨ</t>
    </rPh>
    <rPh sb="44" eb="45">
      <t>イ</t>
    </rPh>
    <rPh sb="52" eb="53">
      <t>ハカ</t>
    </rPh>
    <rPh sb="58" eb="59">
      <t>サイ</t>
    </rPh>
    <rPh sb="59" eb="61">
      <t>イジョウ</t>
    </rPh>
    <rPh sb="62" eb="65">
      <t>コウレイシャ</t>
    </rPh>
    <rPh sb="66" eb="68">
      <t>タイショウ</t>
    </rPh>
    <phoneticPr fontId="15"/>
  </si>
  <si>
    <t>概ね６５歳以上の高齢者で調理ができず、支援する家族等がいない高齢者、障がい者等が利用した指定事業者の食事配達に対する利用料を助成する。</t>
    <rPh sb="0" eb="1">
      <t>オオム</t>
    </rPh>
    <rPh sb="4" eb="5">
      <t>サイ</t>
    </rPh>
    <rPh sb="5" eb="7">
      <t>イジョウ</t>
    </rPh>
    <rPh sb="8" eb="11">
      <t>コウレイシャ</t>
    </rPh>
    <rPh sb="12" eb="14">
      <t>チョウリ</t>
    </rPh>
    <rPh sb="19" eb="21">
      <t>シエン</t>
    </rPh>
    <rPh sb="23" eb="25">
      <t>カゾク</t>
    </rPh>
    <rPh sb="25" eb="26">
      <t>トウ</t>
    </rPh>
    <rPh sb="30" eb="33">
      <t>コウレイシャ</t>
    </rPh>
    <rPh sb="34" eb="35">
      <t>ショウ</t>
    </rPh>
    <rPh sb="37" eb="38">
      <t>シャ</t>
    </rPh>
    <rPh sb="38" eb="39">
      <t>トウ</t>
    </rPh>
    <rPh sb="40" eb="42">
      <t>リヨウ</t>
    </rPh>
    <rPh sb="44" eb="46">
      <t>シテイ</t>
    </rPh>
    <rPh sb="46" eb="49">
      <t>ジギョウシャ</t>
    </rPh>
    <rPh sb="50" eb="52">
      <t>ショクジ</t>
    </rPh>
    <rPh sb="52" eb="54">
      <t>ハイタツ</t>
    </rPh>
    <rPh sb="55" eb="56">
      <t>タイ</t>
    </rPh>
    <rPh sb="58" eb="61">
      <t>リヨウリョウ</t>
    </rPh>
    <rPh sb="62" eb="64">
      <t>ジョセイ</t>
    </rPh>
    <phoneticPr fontId="15"/>
  </si>
  <si>
    <t>高鍋町</t>
    <rPh sb="0" eb="3">
      <t>タカナベチョウ</t>
    </rPh>
    <phoneticPr fontId="1"/>
  </si>
  <si>
    <t>高鍋町デマンド交通</t>
    <rPh sb="0" eb="3">
      <t>タカナベチョウ</t>
    </rPh>
    <rPh sb="7" eb="9">
      <t>コウツウ</t>
    </rPh>
    <phoneticPr fontId="1"/>
  </si>
  <si>
    <t>高齢者や免許返納者などの買い物や通院等日常の移動手段を確保することを目的に、事前予約型の乗り合いタクシーの運営を行う。</t>
    <rPh sb="0" eb="3">
      <t>コウレイシャ</t>
    </rPh>
    <rPh sb="4" eb="9">
      <t>メンキョヘンノウシャ</t>
    </rPh>
    <rPh sb="12" eb="13">
      <t>カ</t>
    </rPh>
    <rPh sb="14" eb="15">
      <t>モノ</t>
    </rPh>
    <rPh sb="16" eb="18">
      <t>ツウイン</t>
    </rPh>
    <rPh sb="18" eb="19">
      <t>トウ</t>
    </rPh>
    <rPh sb="19" eb="21">
      <t>ニチジョウ</t>
    </rPh>
    <rPh sb="22" eb="26">
      <t>イドウシュダン</t>
    </rPh>
    <rPh sb="27" eb="29">
      <t>カクホ</t>
    </rPh>
    <rPh sb="34" eb="36">
      <t>モクテキ</t>
    </rPh>
    <rPh sb="38" eb="42">
      <t>ジゼンヨヤク</t>
    </rPh>
    <rPh sb="42" eb="43">
      <t>ガタ</t>
    </rPh>
    <rPh sb="44" eb="45">
      <t>ノ</t>
    </rPh>
    <rPh sb="46" eb="47">
      <t>ア</t>
    </rPh>
    <rPh sb="53" eb="55">
      <t>ウンエイ</t>
    </rPh>
    <rPh sb="56" eb="57">
      <t>オコナ</t>
    </rPh>
    <phoneticPr fontId="1"/>
  </si>
  <si>
    <t>https://www.town.takanabe.lg.jp/soshiki/chiikiseisaku/1/1/3730.html</t>
    <phoneticPr fontId="1"/>
  </si>
  <si>
    <t>地域政策課、0983-26-2018</t>
    <rPh sb="0" eb="5">
      <t>チイキセイサクカ</t>
    </rPh>
    <phoneticPr fontId="1"/>
  </si>
  <si>
    <t>新富町</t>
  </si>
  <si>
    <t>コミュニティバス事業</t>
  </si>
  <si>
    <t>市街地の駅、温泉、商店、病院などを１日13~14便巡回（2台体制）し、交通手段確保のためコミュニティバスを運行している。（1乗車100円）</t>
    <rPh sb="24" eb="25">
      <t>ビン</t>
    </rPh>
    <rPh sb="29" eb="30">
      <t>ダイ</t>
    </rPh>
    <rPh sb="30" eb="32">
      <t>タイセイ</t>
    </rPh>
    <phoneticPr fontId="1"/>
  </si>
  <si>
    <t>宮児貸切自動車株式会社</t>
    <rPh sb="0" eb="4">
      <t>ミヤコカシキリ</t>
    </rPh>
    <rPh sb="4" eb="7">
      <t>ジドウシャ</t>
    </rPh>
    <rPh sb="7" eb="11">
      <t>カブシキカイシャ</t>
    </rPh>
    <phoneticPr fontId="1"/>
  </si>
  <si>
    <t>https://www.town.shintomi.lg.jp/3692.htm</t>
  </si>
  <si>
    <t>総合政策課
企画政策係　　　　　　　　0983-33-6012</t>
    <rPh sb="8" eb="10">
      <t>セイサク</t>
    </rPh>
    <phoneticPr fontId="1"/>
  </si>
  <si>
    <t>買い物や病院受診等の交通手段確保のため、町内約１３０箇所の停留所から停留所の移動に、事前予約制で乗合タクシーを運行している。（１乗車１００円）</t>
    <phoneticPr fontId="1"/>
  </si>
  <si>
    <t>https://www.town.shintomi.lg.jp/5189.htm</t>
  </si>
  <si>
    <t>総合政策課
企画政策係　　　　　　　　　0983-33-6012</t>
    <rPh sb="8" eb="10">
      <t>セイサク</t>
    </rPh>
    <phoneticPr fontId="1"/>
  </si>
  <si>
    <t>高齢者等免許返納推奨事業</t>
  </si>
  <si>
    <t>平成３１年４月１日以降に運転免許証を自主返納した６５歳以上の町民に、タクシー初乗り補助（１５回）及びコミュニティバスまたは乗合タクシー回数券（１００回）を交付している。</t>
  </si>
  <si>
    <t>総合政策課
企画政策係　　　　　　　　　　　　0983-33-6012</t>
    <rPh sb="8" eb="10">
      <t>セイサク</t>
    </rPh>
    <phoneticPr fontId="1"/>
  </si>
  <si>
    <t>配食サービス利用助成事業</t>
    <rPh sb="0" eb="2">
      <t>ハイショク</t>
    </rPh>
    <rPh sb="6" eb="12">
      <t>リヨウジョセイジギョウ</t>
    </rPh>
    <phoneticPr fontId="1"/>
  </si>
  <si>
    <t>概ね65歳以上の単身世帯、高齢者のみの世帯及びこれに準ずる世帯であって、加齢、心身の疾病等の事由により、自ら食料品の買い出し若しくは調理又は栄養管理を行うことが困難な方に、栄養バランスの取れた食事を配達するとともに、利用者の安否確認を行う。
利用者負担：1食につき2分の1（上限400円）</t>
    <rPh sb="0" eb="1">
      <t>オオム</t>
    </rPh>
    <rPh sb="4" eb="7">
      <t>サイイジョウ</t>
    </rPh>
    <rPh sb="8" eb="12">
      <t>タンシンセタイ</t>
    </rPh>
    <rPh sb="13" eb="16">
      <t>コウレイシャ</t>
    </rPh>
    <rPh sb="19" eb="21">
      <t>セタイ</t>
    </rPh>
    <rPh sb="21" eb="22">
      <t>オヨ</t>
    </rPh>
    <rPh sb="26" eb="27">
      <t>ジュン</t>
    </rPh>
    <rPh sb="29" eb="31">
      <t>セタイ</t>
    </rPh>
    <rPh sb="36" eb="38">
      <t>カレイ</t>
    </rPh>
    <rPh sb="39" eb="41">
      <t>シンシン</t>
    </rPh>
    <rPh sb="46" eb="48">
      <t>ジユウ</t>
    </rPh>
    <rPh sb="52" eb="53">
      <t>ミズカ</t>
    </rPh>
    <rPh sb="54" eb="57">
      <t>ショクリョウヒン</t>
    </rPh>
    <rPh sb="58" eb="59">
      <t>カ</t>
    </rPh>
    <rPh sb="62" eb="63">
      <t>モ</t>
    </rPh>
    <rPh sb="66" eb="69">
      <t>チョウリマタ</t>
    </rPh>
    <rPh sb="70" eb="74">
      <t>エイヨウカンリ</t>
    </rPh>
    <rPh sb="75" eb="76">
      <t>オコナ</t>
    </rPh>
    <rPh sb="80" eb="82">
      <t>コンナン</t>
    </rPh>
    <rPh sb="83" eb="84">
      <t>カタ</t>
    </rPh>
    <rPh sb="86" eb="88">
      <t>エイヨウ</t>
    </rPh>
    <rPh sb="93" eb="94">
      <t>ト</t>
    </rPh>
    <rPh sb="96" eb="98">
      <t>ショクジ</t>
    </rPh>
    <rPh sb="99" eb="101">
      <t>ハイタツ</t>
    </rPh>
    <rPh sb="108" eb="111">
      <t>リヨウシャ</t>
    </rPh>
    <rPh sb="112" eb="116">
      <t>アンピカクニン</t>
    </rPh>
    <rPh sb="117" eb="118">
      <t>オコナ</t>
    </rPh>
    <rPh sb="121" eb="124">
      <t>リヨウシャ</t>
    </rPh>
    <rPh sb="124" eb="126">
      <t>フタン</t>
    </rPh>
    <rPh sb="128" eb="129">
      <t>ショク</t>
    </rPh>
    <rPh sb="133" eb="134">
      <t>ブン</t>
    </rPh>
    <rPh sb="137" eb="139">
      <t>ジョウゲン</t>
    </rPh>
    <rPh sb="142" eb="143">
      <t>エン</t>
    </rPh>
    <phoneticPr fontId="1"/>
  </si>
  <si>
    <t>配食サービス事業者</t>
    <rPh sb="0" eb="2">
      <t>ハイショク</t>
    </rPh>
    <rPh sb="6" eb="9">
      <t>ジギョウシャ</t>
    </rPh>
    <phoneticPr fontId="1"/>
  </si>
  <si>
    <t>あんしん長寿課
高齢者福祉係
0983-33-6056</t>
    <rPh sb="4" eb="7">
      <t>チョウジュカ</t>
    </rPh>
    <rPh sb="8" eb="11">
      <t>コウレイシャ</t>
    </rPh>
    <rPh sb="11" eb="14">
      <t>フクシガカリ</t>
    </rPh>
    <phoneticPr fontId="1"/>
  </si>
  <si>
    <t>西米良村</t>
    <rPh sb="0" eb="4">
      <t>ニシメラムラ</t>
    </rPh>
    <phoneticPr fontId="1"/>
  </si>
  <si>
    <t>外出困難者や自宅近隣に商店等がない65歳以上の高齢者を対象とし、日常生活や食品の配達を行う。また、配達時に利用客の状態確認も行う見守り事業として実施する。</t>
    <rPh sb="0" eb="5">
      <t>ガイシュツコンナンシャ</t>
    </rPh>
    <rPh sb="6" eb="10">
      <t>ジタクキンリン</t>
    </rPh>
    <rPh sb="11" eb="14">
      <t>ショウテントウ</t>
    </rPh>
    <rPh sb="19" eb="22">
      <t>サイイジョウ</t>
    </rPh>
    <rPh sb="23" eb="26">
      <t>コウレイシャ</t>
    </rPh>
    <rPh sb="27" eb="29">
      <t>タイショウ</t>
    </rPh>
    <rPh sb="32" eb="36">
      <t>ニチジョウセイカツ</t>
    </rPh>
    <rPh sb="37" eb="39">
      <t>ショクヒン</t>
    </rPh>
    <rPh sb="40" eb="42">
      <t>ハイタツ</t>
    </rPh>
    <rPh sb="43" eb="44">
      <t>オコナ</t>
    </rPh>
    <rPh sb="49" eb="51">
      <t>ハイタツ</t>
    </rPh>
    <rPh sb="51" eb="52">
      <t>ジ</t>
    </rPh>
    <rPh sb="53" eb="56">
      <t>リヨウキャク</t>
    </rPh>
    <rPh sb="57" eb="61">
      <t>ジョウタイカクニン</t>
    </rPh>
    <rPh sb="62" eb="63">
      <t>オコナ</t>
    </rPh>
    <rPh sb="64" eb="66">
      <t>ミマモ</t>
    </rPh>
    <rPh sb="67" eb="69">
      <t>ジギョウ</t>
    </rPh>
    <rPh sb="72" eb="74">
      <t>ジッシ</t>
    </rPh>
    <phoneticPr fontId="1"/>
  </si>
  <si>
    <t>福祉健康課
0983-36-1114</t>
    <rPh sb="0" eb="2">
      <t>フクシ</t>
    </rPh>
    <rPh sb="2" eb="5">
      <t>ケンコウカ</t>
    </rPh>
    <phoneticPr fontId="1"/>
  </si>
  <si>
    <t>高齢者等デマンドバス利用券交付事業</t>
    <rPh sb="0" eb="4">
      <t>コウレイシャトウ</t>
    </rPh>
    <rPh sb="10" eb="12">
      <t>リヨウ</t>
    </rPh>
    <rPh sb="12" eb="13">
      <t>ケン</t>
    </rPh>
    <rPh sb="13" eb="17">
      <t>コウフジギョウ</t>
    </rPh>
    <phoneticPr fontId="1"/>
  </si>
  <si>
    <t>75歳以上の高齢者と障がい者(1・2級)の方に対し、村所から自宅までのデマンドバス料金の6往復相当額を交付する。</t>
    <rPh sb="2" eb="5">
      <t>サイイジョウ</t>
    </rPh>
    <rPh sb="6" eb="9">
      <t>コウレイシャ</t>
    </rPh>
    <rPh sb="10" eb="11">
      <t>ショウ</t>
    </rPh>
    <rPh sb="13" eb="14">
      <t>シャ</t>
    </rPh>
    <rPh sb="18" eb="19">
      <t>キュウ</t>
    </rPh>
    <rPh sb="21" eb="22">
      <t>カタ</t>
    </rPh>
    <rPh sb="23" eb="24">
      <t>タイ</t>
    </rPh>
    <rPh sb="32" eb="34">
      <t>リョウキン</t>
    </rPh>
    <rPh sb="36" eb="38">
      <t>オウフク</t>
    </rPh>
    <rPh sb="38" eb="41">
      <t>ソウトウガク</t>
    </rPh>
    <rPh sb="42" eb="44">
      <t>コウフ</t>
    </rPh>
    <phoneticPr fontId="1"/>
  </si>
  <si>
    <t>配食サービス事業</t>
    <rPh sb="0" eb="1">
      <t>ハイ</t>
    </rPh>
    <rPh sb="1" eb="2">
      <t>ショク</t>
    </rPh>
    <rPh sb="6" eb="8">
      <t>ジギョウ</t>
    </rPh>
    <phoneticPr fontId="1"/>
  </si>
  <si>
    <t>高齢者のみの世帯及びこれに準ずる世帯並びに障がい者であって食事の調理が困難な方を対象として、栄養バランスの取れた食事(弁当)を配達するとともに利用者の安否確認を行う。</t>
    <rPh sb="0" eb="3">
      <t>コウレイシャ</t>
    </rPh>
    <rPh sb="6" eb="8">
      <t>セタイ</t>
    </rPh>
    <rPh sb="8" eb="9">
      <t>オヨ</t>
    </rPh>
    <rPh sb="13" eb="14">
      <t>ジュン</t>
    </rPh>
    <rPh sb="16" eb="18">
      <t>セタイ</t>
    </rPh>
    <rPh sb="18" eb="19">
      <t>ナラ</t>
    </rPh>
    <rPh sb="21" eb="22">
      <t>ショウ</t>
    </rPh>
    <rPh sb="24" eb="25">
      <t>シャ</t>
    </rPh>
    <rPh sb="29" eb="31">
      <t>ショクジ</t>
    </rPh>
    <rPh sb="32" eb="34">
      <t>チョウリ</t>
    </rPh>
    <rPh sb="35" eb="37">
      <t>コンナン</t>
    </rPh>
    <rPh sb="38" eb="39">
      <t>カタ</t>
    </rPh>
    <rPh sb="40" eb="42">
      <t>タイショウ</t>
    </rPh>
    <rPh sb="46" eb="48">
      <t>エイヨウ</t>
    </rPh>
    <rPh sb="53" eb="54">
      <t>ト</t>
    </rPh>
    <rPh sb="56" eb="58">
      <t>ショクジ</t>
    </rPh>
    <rPh sb="59" eb="61">
      <t>ベントウ</t>
    </rPh>
    <rPh sb="63" eb="65">
      <t>ハイタツ</t>
    </rPh>
    <rPh sb="71" eb="74">
      <t>リヨウシャ</t>
    </rPh>
    <rPh sb="75" eb="79">
      <t>アンピカクニン</t>
    </rPh>
    <rPh sb="80" eb="81">
      <t>オコナ</t>
    </rPh>
    <phoneticPr fontId="1"/>
  </si>
  <si>
    <t>木城町</t>
    <rPh sb="0" eb="3">
      <t>キジョウチョウ</t>
    </rPh>
    <phoneticPr fontId="3"/>
  </si>
  <si>
    <t xml:space="preserve">  身体障害者手帳の１，２級に該当する者、療育手帳のＡに該当する者、精神保健福祉手帳の１級に該当する者のタクシー料金の一部を助成します。</t>
    <rPh sb="2" eb="4">
      <t>シンタイ</t>
    </rPh>
    <rPh sb="4" eb="7">
      <t>ショウガイシャ</t>
    </rPh>
    <rPh sb="7" eb="9">
      <t>テチョウ</t>
    </rPh>
    <rPh sb="13" eb="14">
      <t>キュウ</t>
    </rPh>
    <rPh sb="15" eb="17">
      <t>ガイトウ</t>
    </rPh>
    <rPh sb="19" eb="20">
      <t>モノ</t>
    </rPh>
    <rPh sb="21" eb="23">
      <t>リョウイク</t>
    </rPh>
    <rPh sb="23" eb="25">
      <t>テチョウ</t>
    </rPh>
    <rPh sb="28" eb="30">
      <t>ガイトウ</t>
    </rPh>
    <rPh sb="32" eb="33">
      <t>モノ</t>
    </rPh>
    <rPh sb="34" eb="36">
      <t>セイシン</t>
    </rPh>
    <rPh sb="36" eb="38">
      <t>ホケン</t>
    </rPh>
    <rPh sb="38" eb="40">
      <t>フクシ</t>
    </rPh>
    <rPh sb="40" eb="42">
      <t>テチョウ</t>
    </rPh>
    <rPh sb="44" eb="45">
      <t>キュウ</t>
    </rPh>
    <rPh sb="46" eb="48">
      <t>ガイトウ</t>
    </rPh>
    <rPh sb="50" eb="51">
      <t>モノ</t>
    </rPh>
    <rPh sb="56" eb="58">
      <t>リョウキン</t>
    </rPh>
    <rPh sb="59" eb="61">
      <t>イチブ</t>
    </rPh>
    <rPh sb="62" eb="64">
      <t>ジョセイ</t>
    </rPh>
    <phoneticPr fontId="3"/>
  </si>
  <si>
    <t>福祉保健課　福祉・子育て係
0983-32-4733</t>
    <rPh sb="0" eb="2">
      <t>フクシ</t>
    </rPh>
    <rPh sb="2" eb="4">
      <t>ホケン</t>
    </rPh>
    <rPh sb="4" eb="5">
      <t>カ</t>
    </rPh>
    <rPh sb="6" eb="8">
      <t>フクシ</t>
    </rPh>
    <rPh sb="9" eb="11">
      <t>コソダ</t>
    </rPh>
    <rPh sb="12" eb="13">
      <t>カカリ</t>
    </rPh>
    <phoneticPr fontId="3"/>
  </si>
  <si>
    <t>乗合タクシー運行事業</t>
    <rPh sb="0" eb="2">
      <t>ノリアイ</t>
    </rPh>
    <rPh sb="6" eb="8">
      <t>ウンコウ</t>
    </rPh>
    <rPh sb="8" eb="10">
      <t>ジギョウ</t>
    </rPh>
    <phoneticPr fontId="3"/>
  </si>
  <si>
    <t>買い物や通院など、日常生活の移動手段を確保することを目的に、利用者の予約を受けて運行ルートを決定する予約型乗合タクシーの運行を行う。</t>
    <rPh sb="0" eb="1">
      <t>カ</t>
    </rPh>
    <rPh sb="2" eb="3">
      <t>モノ</t>
    </rPh>
    <rPh sb="4" eb="6">
      <t>ツウイン</t>
    </rPh>
    <rPh sb="9" eb="11">
      <t>ニチジョウ</t>
    </rPh>
    <rPh sb="11" eb="13">
      <t>セイカツ</t>
    </rPh>
    <rPh sb="14" eb="16">
      <t>イドウ</t>
    </rPh>
    <rPh sb="16" eb="18">
      <t>シュダン</t>
    </rPh>
    <rPh sb="19" eb="21">
      <t>カクホ</t>
    </rPh>
    <rPh sb="26" eb="28">
      <t>モクテキ</t>
    </rPh>
    <rPh sb="30" eb="33">
      <t>リヨウシャ</t>
    </rPh>
    <rPh sb="34" eb="36">
      <t>ヨヤク</t>
    </rPh>
    <rPh sb="37" eb="38">
      <t>ウ</t>
    </rPh>
    <rPh sb="40" eb="42">
      <t>ウンコウ</t>
    </rPh>
    <rPh sb="46" eb="48">
      <t>ケッテイ</t>
    </rPh>
    <rPh sb="50" eb="52">
      <t>ヨヤク</t>
    </rPh>
    <rPh sb="52" eb="53">
      <t>ガタ</t>
    </rPh>
    <rPh sb="53" eb="55">
      <t>ノリアイ</t>
    </rPh>
    <rPh sb="60" eb="62">
      <t>ウンコウ</t>
    </rPh>
    <rPh sb="63" eb="64">
      <t>オコナ</t>
    </rPh>
    <phoneticPr fontId="3"/>
  </si>
  <si>
    <t>https://www.town.kijo.lg.jp/sosikikarasagasu/tiikiseisakuka/7/1/255.html</t>
    <phoneticPr fontId="1"/>
  </si>
  <si>
    <t>地域政策課
企画政策係
0983-32-4727</t>
    <rPh sb="0" eb="2">
      <t>チイキ</t>
    </rPh>
    <rPh sb="2" eb="4">
      <t>セイサク</t>
    </rPh>
    <rPh sb="4" eb="5">
      <t>カ</t>
    </rPh>
    <rPh sb="6" eb="8">
      <t>キカク</t>
    </rPh>
    <rPh sb="8" eb="10">
      <t>セイサク</t>
    </rPh>
    <rPh sb="10" eb="11">
      <t>カカリ</t>
    </rPh>
    <phoneticPr fontId="3"/>
  </si>
  <si>
    <t>みやざきシニアパス・木城おでかけバスカ事業</t>
    <rPh sb="10" eb="12">
      <t>キジョウ</t>
    </rPh>
    <rPh sb="19" eb="21">
      <t>ジギョウ</t>
    </rPh>
    <phoneticPr fontId="1"/>
  </si>
  <si>
    <t>65歳以上の高齢者に対して宮崎交通㈱が実施する「みやざきシニアパス」（路線バス１乗車200円）のカード発行手数料を助成
また、木城町独自の施策として65歳未満の方に対しても「木城お出かけバスか」（路線バス１乗車200円※路線限定）を発行しており、カード発行手数料及び運賃差額を助成
（上記については、運行事業者への委託事業として実施）</t>
    <rPh sb="2" eb="5">
      <t>サイイジョウ</t>
    </rPh>
    <rPh sb="6" eb="9">
      <t>コウレイシャ</t>
    </rPh>
    <rPh sb="10" eb="11">
      <t>タイ</t>
    </rPh>
    <rPh sb="13" eb="15">
      <t>ミヤザキ</t>
    </rPh>
    <rPh sb="15" eb="17">
      <t>コウツウ</t>
    </rPh>
    <rPh sb="19" eb="21">
      <t>ジッシ</t>
    </rPh>
    <rPh sb="35" eb="37">
      <t>ロセン</t>
    </rPh>
    <rPh sb="40" eb="42">
      <t>ジョウシャ</t>
    </rPh>
    <rPh sb="45" eb="46">
      <t>エン</t>
    </rPh>
    <rPh sb="51" eb="56">
      <t>ハッコウテスウリョウ</t>
    </rPh>
    <rPh sb="57" eb="59">
      <t>ジョセイ</t>
    </rPh>
    <rPh sb="63" eb="66">
      <t>キジョウチョウ</t>
    </rPh>
    <rPh sb="66" eb="68">
      <t>ドクジ</t>
    </rPh>
    <rPh sb="69" eb="71">
      <t>シサク</t>
    </rPh>
    <rPh sb="76" eb="77">
      <t>サイ</t>
    </rPh>
    <rPh sb="77" eb="79">
      <t>ミマン</t>
    </rPh>
    <rPh sb="80" eb="81">
      <t>カタ</t>
    </rPh>
    <rPh sb="82" eb="83">
      <t>タイ</t>
    </rPh>
    <rPh sb="87" eb="89">
      <t>キジョウ</t>
    </rPh>
    <rPh sb="90" eb="91">
      <t>デ</t>
    </rPh>
    <rPh sb="98" eb="100">
      <t>ロセン</t>
    </rPh>
    <rPh sb="103" eb="105">
      <t>ジョウシャ</t>
    </rPh>
    <rPh sb="108" eb="109">
      <t>エン</t>
    </rPh>
    <rPh sb="110" eb="112">
      <t>ロセン</t>
    </rPh>
    <rPh sb="112" eb="114">
      <t>ゲンテイ</t>
    </rPh>
    <rPh sb="116" eb="118">
      <t>ハッコウ</t>
    </rPh>
    <rPh sb="126" eb="128">
      <t>ハッコウ</t>
    </rPh>
    <rPh sb="128" eb="131">
      <t>テスウリョウ</t>
    </rPh>
    <rPh sb="131" eb="132">
      <t>オヨ</t>
    </rPh>
    <rPh sb="133" eb="137">
      <t>ウンチンサガク</t>
    </rPh>
    <rPh sb="138" eb="140">
      <t>ジョセイ</t>
    </rPh>
    <rPh sb="142" eb="144">
      <t>ジョウキ</t>
    </rPh>
    <rPh sb="150" eb="155">
      <t>ウンコウジギョウシャ</t>
    </rPh>
    <rPh sb="157" eb="161">
      <t>イタクジギョウ</t>
    </rPh>
    <rPh sb="164" eb="166">
      <t>ジッシ</t>
    </rPh>
    <phoneticPr fontId="1"/>
  </si>
  <si>
    <t>https://www.town.kijo.lg.jp/kurasi_tetuzuki/douro_koutuu/koukyoukoutuu/2210.html</t>
    <phoneticPr fontId="1"/>
  </si>
  <si>
    <t>都農町</t>
    <rPh sb="0" eb="3">
      <t>ツノチョウ</t>
    </rPh>
    <phoneticPr fontId="1"/>
  </si>
  <si>
    <t>コミュニティバス事業</t>
    <rPh sb="8" eb="10">
      <t>ジギョウ</t>
    </rPh>
    <phoneticPr fontId="1"/>
  </si>
  <si>
    <t>買物弱者の支援と位置付けた事業ではないが、公共交通の利用
に不便を感じている地域に対する移動支援策として、コミュニ
ティバスを運行している。</t>
    <phoneticPr fontId="1"/>
  </si>
  <si>
    <t>企画課
地域政策係
0983-25-5711</t>
    <rPh sb="0" eb="3">
      <t>キカクカ</t>
    </rPh>
    <rPh sb="4" eb="9">
      <t>チイキセイサクカカリ</t>
    </rPh>
    <phoneticPr fontId="1"/>
  </si>
  <si>
    <t>買い物や通院など、日常生活の移動手段を確保することを目的
に、利用者の予約を受けて運行ルートを決定する予約型乗合タ
クシーの運行を行う。</t>
    <phoneticPr fontId="1"/>
  </si>
  <si>
    <t>企画課
地域政策係
0983-25-5712</t>
    <rPh sb="0" eb="3">
      <t>キカクカ</t>
    </rPh>
    <rPh sb="4" eb="9">
      <t>チイキセイサクカカリ</t>
    </rPh>
    <phoneticPr fontId="1"/>
  </si>
  <si>
    <t>高齢者運転免許証自主返納支援事業</t>
    <rPh sb="0" eb="8">
      <t>コウレイシャウンテンメンキョショウ</t>
    </rPh>
    <rPh sb="8" eb="16">
      <t>ジシュヘンノウシエンジギョウ</t>
    </rPh>
    <phoneticPr fontId="1"/>
  </si>
  <si>
    <t>上記事業費に含む</t>
    <rPh sb="0" eb="2">
      <t>ジョウキ</t>
    </rPh>
    <rPh sb="2" eb="5">
      <t>ジギョウヒ</t>
    </rPh>
    <rPh sb="6" eb="7">
      <t>フク</t>
    </rPh>
    <phoneticPr fontId="1"/>
  </si>
  <si>
    <t>運転免許証を自主返納した65歳以上の町民に、コミュニティバ
スとデマンドタクシーの無料乗車券（無期限）を交付している。</t>
    <phoneticPr fontId="1"/>
  </si>
  <si>
    <t>総務課
危機管理係
0983-25-5710</t>
    <rPh sb="0" eb="3">
      <t>ソウムカ</t>
    </rPh>
    <rPh sb="4" eb="9">
      <t>キキカンリカカリ</t>
    </rPh>
    <phoneticPr fontId="1"/>
  </si>
  <si>
    <t>門川町</t>
    <rPh sb="0" eb="3">
      <t>カドガワチョウ</t>
    </rPh>
    <phoneticPr fontId="3"/>
  </si>
  <si>
    <t>配食サービス事業</t>
    <rPh sb="0" eb="1">
      <t>クバ</t>
    </rPh>
    <rPh sb="1" eb="2">
      <t>ショク</t>
    </rPh>
    <rPh sb="6" eb="8">
      <t>ジギョウ</t>
    </rPh>
    <phoneticPr fontId="3"/>
  </si>
  <si>
    <t>　おおむね65歳以上の高齢者及び障碍者で、老衰、心身の障害、傷病等の理由により、食事の確保が困難な者に対し、栄養バランスのとれた食事を調理し、訪問により弁当を配達するとともに、利用者の安否確認を行う。</t>
    <rPh sb="7" eb="10">
      <t>サイイジョウ</t>
    </rPh>
    <rPh sb="11" eb="14">
      <t>コウレイシャ</t>
    </rPh>
    <rPh sb="14" eb="15">
      <t>オヨ</t>
    </rPh>
    <rPh sb="16" eb="19">
      <t>ショウガイシャ</t>
    </rPh>
    <rPh sb="21" eb="23">
      <t>ロウスイ</t>
    </rPh>
    <rPh sb="24" eb="26">
      <t>シンシン</t>
    </rPh>
    <rPh sb="27" eb="29">
      <t>ショウガイ</t>
    </rPh>
    <rPh sb="30" eb="32">
      <t>ショウビョウ</t>
    </rPh>
    <rPh sb="32" eb="33">
      <t>トウ</t>
    </rPh>
    <rPh sb="34" eb="36">
      <t>リユウ</t>
    </rPh>
    <rPh sb="40" eb="42">
      <t>ショクジ</t>
    </rPh>
    <rPh sb="43" eb="45">
      <t>カクホ</t>
    </rPh>
    <rPh sb="46" eb="48">
      <t>コンナン</t>
    </rPh>
    <rPh sb="49" eb="50">
      <t>モノ</t>
    </rPh>
    <rPh sb="51" eb="52">
      <t>タイ</t>
    </rPh>
    <rPh sb="54" eb="56">
      <t>エイヨウ</t>
    </rPh>
    <rPh sb="64" eb="66">
      <t>ショクジ</t>
    </rPh>
    <rPh sb="67" eb="69">
      <t>チョウリ</t>
    </rPh>
    <rPh sb="71" eb="73">
      <t>ホウモン</t>
    </rPh>
    <rPh sb="76" eb="78">
      <t>ベントウ</t>
    </rPh>
    <rPh sb="79" eb="81">
      <t>ハイタツ</t>
    </rPh>
    <rPh sb="88" eb="91">
      <t>リヨウシャ</t>
    </rPh>
    <rPh sb="92" eb="94">
      <t>アンピ</t>
    </rPh>
    <rPh sb="94" eb="96">
      <t>カクニン</t>
    </rPh>
    <rPh sb="97" eb="98">
      <t>オコナ</t>
    </rPh>
    <phoneticPr fontId="3"/>
  </si>
  <si>
    <t>健康長寿課
介護保険係
0982-63-1140</t>
    <rPh sb="0" eb="2">
      <t>ケンコウ</t>
    </rPh>
    <rPh sb="2" eb="4">
      <t>チョウジュ</t>
    </rPh>
    <rPh sb="4" eb="5">
      <t>カ</t>
    </rPh>
    <rPh sb="6" eb="8">
      <t>カイゴ</t>
    </rPh>
    <rPh sb="8" eb="10">
      <t>ホケン</t>
    </rPh>
    <rPh sb="10" eb="11">
      <t>カカリ</t>
    </rPh>
    <phoneticPr fontId="3"/>
  </si>
  <si>
    <t>　公共交通の空白地域を中心に地域住民の移動手段を確保するため、乗合タクシーの運行業務を行っており、町内の商店付近にも乗降場所を設置している。
　利用者負担は、大人（中学生以上）200円、小人（小学生以下）100円、障がいのある方100円</t>
    <rPh sb="1" eb="3">
      <t>コウキョウ</t>
    </rPh>
    <rPh sb="3" eb="5">
      <t>コウツウ</t>
    </rPh>
    <rPh sb="6" eb="8">
      <t>クウハク</t>
    </rPh>
    <rPh sb="8" eb="10">
      <t>チイキ</t>
    </rPh>
    <rPh sb="11" eb="13">
      <t>チュウシン</t>
    </rPh>
    <rPh sb="14" eb="16">
      <t>チイキ</t>
    </rPh>
    <rPh sb="16" eb="18">
      <t>ジュウミン</t>
    </rPh>
    <rPh sb="19" eb="21">
      <t>イドウ</t>
    </rPh>
    <rPh sb="21" eb="23">
      <t>シュダン</t>
    </rPh>
    <rPh sb="24" eb="26">
      <t>カクホ</t>
    </rPh>
    <rPh sb="31" eb="33">
      <t>ノリアイ</t>
    </rPh>
    <rPh sb="38" eb="40">
      <t>ウンコウ</t>
    </rPh>
    <rPh sb="40" eb="42">
      <t>ギョウム</t>
    </rPh>
    <rPh sb="43" eb="44">
      <t>オコナ</t>
    </rPh>
    <rPh sb="49" eb="51">
      <t>チョウナイ</t>
    </rPh>
    <phoneticPr fontId="3"/>
  </si>
  <si>
    <t>企画戦略課
まちづくり政策係
0982-63-1140</t>
    <rPh sb="0" eb="2">
      <t>キカク</t>
    </rPh>
    <rPh sb="2" eb="4">
      <t>センリャク</t>
    </rPh>
    <rPh sb="4" eb="5">
      <t>カ</t>
    </rPh>
    <rPh sb="13" eb="14">
      <t>カカリ</t>
    </rPh>
    <phoneticPr fontId="3"/>
  </si>
  <si>
    <t>　町内在住の65歳以上の高齢者で、平成30年4月1日以降に自動車運転免許証を日向警察署で自主返納した方を対象に、乗合タクシーで利用できる回数乗車券を20枚交付する。
※回数券分の運賃（利用者負担分）については、上記事業の委託料から運行事業者へ支出している。</t>
    <rPh sb="1" eb="3">
      <t>チョウナイ</t>
    </rPh>
    <rPh sb="3" eb="5">
      <t>ザイジュウ</t>
    </rPh>
    <rPh sb="8" eb="11">
      <t>サイイジョウ</t>
    </rPh>
    <rPh sb="12" eb="15">
      <t>コウレイシャ</t>
    </rPh>
    <rPh sb="17" eb="19">
      <t>ヘイセイ</t>
    </rPh>
    <rPh sb="21" eb="22">
      <t>ネン</t>
    </rPh>
    <rPh sb="23" eb="24">
      <t>ガツ</t>
    </rPh>
    <rPh sb="25" eb="26">
      <t>ニチ</t>
    </rPh>
    <rPh sb="26" eb="28">
      <t>イコウ</t>
    </rPh>
    <rPh sb="29" eb="32">
      <t>ジドウシャ</t>
    </rPh>
    <rPh sb="32" eb="36">
      <t>ウンテンメンキョ</t>
    </rPh>
    <rPh sb="36" eb="37">
      <t>ショウ</t>
    </rPh>
    <rPh sb="38" eb="43">
      <t>ヒュウガケイサツショ</t>
    </rPh>
    <rPh sb="44" eb="46">
      <t>ジシュ</t>
    </rPh>
    <rPh sb="46" eb="48">
      <t>ヘンノウ</t>
    </rPh>
    <rPh sb="50" eb="51">
      <t>カタ</t>
    </rPh>
    <rPh sb="52" eb="54">
      <t>タイショウ</t>
    </rPh>
    <rPh sb="56" eb="58">
      <t>ノリアイ</t>
    </rPh>
    <rPh sb="63" eb="65">
      <t>リヨウ</t>
    </rPh>
    <rPh sb="68" eb="70">
      <t>カイスウ</t>
    </rPh>
    <rPh sb="70" eb="72">
      <t>ジョウシャ</t>
    </rPh>
    <rPh sb="72" eb="73">
      <t>ケン</t>
    </rPh>
    <rPh sb="76" eb="77">
      <t>マイ</t>
    </rPh>
    <rPh sb="77" eb="79">
      <t>コウフ</t>
    </rPh>
    <rPh sb="84" eb="87">
      <t>カイスウケン</t>
    </rPh>
    <rPh sb="87" eb="88">
      <t>ブン</t>
    </rPh>
    <rPh sb="89" eb="91">
      <t>ウンチン</t>
    </rPh>
    <rPh sb="92" eb="95">
      <t>リヨウシャ</t>
    </rPh>
    <rPh sb="95" eb="97">
      <t>フタン</t>
    </rPh>
    <rPh sb="97" eb="98">
      <t>ブン</t>
    </rPh>
    <rPh sb="105" eb="107">
      <t>ジョウキ</t>
    </rPh>
    <rPh sb="107" eb="109">
      <t>ジギョウ</t>
    </rPh>
    <rPh sb="110" eb="113">
      <t>イタクリョウ</t>
    </rPh>
    <rPh sb="115" eb="117">
      <t>ウンコウ</t>
    </rPh>
    <rPh sb="117" eb="120">
      <t>ジギョウシャ</t>
    </rPh>
    <rPh sb="121" eb="123">
      <t>シシュツ</t>
    </rPh>
    <phoneticPr fontId="3"/>
  </si>
  <si>
    <t>悠々パス購入助成補助事業</t>
    <rPh sb="0" eb="2">
      <t>ユウユウ</t>
    </rPh>
    <rPh sb="4" eb="6">
      <t>コウニュウ</t>
    </rPh>
    <rPh sb="6" eb="8">
      <t>ジョセイ</t>
    </rPh>
    <rPh sb="8" eb="10">
      <t>ホジョ</t>
    </rPh>
    <rPh sb="10" eb="12">
      <t>ジギョウ</t>
    </rPh>
    <phoneticPr fontId="3"/>
  </si>
  <si>
    <t>　町内在住の70歳以上の高齢者を対象に、宮崎交通(株)が販売する路線バス定期券(悠々パス)購入費の半額を補助する。</t>
    <rPh sb="1" eb="5">
      <t>チョウナイザイジュウ</t>
    </rPh>
    <rPh sb="8" eb="9">
      <t>サイ</t>
    </rPh>
    <rPh sb="9" eb="11">
      <t>イジョウ</t>
    </rPh>
    <rPh sb="12" eb="15">
      <t>コウレイシャ</t>
    </rPh>
    <rPh sb="16" eb="18">
      <t>タイショウ</t>
    </rPh>
    <rPh sb="20" eb="22">
      <t>ミヤザキ</t>
    </rPh>
    <rPh sb="22" eb="24">
      <t>コウツウ</t>
    </rPh>
    <rPh sb="25" eb="26">
      <t>カブ</t>
    </rPh>
    <rPh sb="28" eb="30">
      <t>ハンバイ</t>
    </rPh>
    <rPh sb="32" eb="34">
      <t>ロセン</t>
    </rPh>
    <rPh sb="36" eb="39">
      <t>テイキケン</t>
    </rPh>
    <rPh sb="40" eb="42">
      <t>ユウユウ</t>
    </rPh>
    <rPh sb="45" eb="47">
      <t>コウニュウ</t>
    </rPh>
    <rPh sb="47" eb="48">
      <t>ヒ</t>
    </rPh>
    <rPh sb="49" eb="51">
      <t>ハンガク</t>
    </rPh>
    <rPh sb="52" eb="54">
      <t>ホジョ</t>
    </rPh>
    <phoneticPr fontId="3"/>
  </si>
  <si>
    <t>移動スーパーとくし丸</t>
    <rPh sb="0" eb="2">
      <t>イドウ</t>
    </rPh>
    <rPh sb="9" eb="10">
      <t>マル</t>
    </rPh>
    <phoneticPr fontId="3"/>
  </si>
  <si>
    <t>移動スーパーを実施している町内事業者と門川町で包括連携協定を結んでいる。</t>
    <rPh sb="0" eb="2">
      <t>イドウ</t>
    </rPh>
    <rPh sb="7" eb="9">
      <t>ジッシ</t>
    </rPh>
    <rPh sb="13" eb="15">
      <t>チョウナイ</t>
    </rPh>
    <rPh sb="15" eb="18">
      <t>ジギョウシャ</t>
    </rPh>
    <rPh sb="19" eb="22">
      <t>カドガワチョウ</t>
    </rPh>
    <rPh sb="23" eb="25">
      <t>ホウカツ</t>
    </rPh>
    <rPh sb="25" eb="27">
      <t>レンケイ</t>
    </rPh>
    <rPh sb="27" eb="29">
      <t>キョウテイ</t>
    </rPh>
    <rPh sb="30" eb="31">
      <t>ムス</t>
    </rPh>
    <phoneticPr fontId="3"/>
  </si>
  <si>
    <t>諸塚村</t>
    <rPh sb="0" eb="2">
      <t>モロツカ</t>
    </rPh>
    <rPh sb="2" eb="3">
      <t>ソン</t>
    </rPh>
    <phoneticPr fontId="1"/>
  </si>
  <si>
    <t>高齢者バス定期券購入補助事業</t>
    <phoneticPr fontId="1"/>
  </si>
  <si>
    <t>諸塚村内に在住する７０歳以上の高齢者が対象。宮崎交通６ヶ月定期券に対して１０，０００円の補助を年２回まで助成している。自己負担は６ヶ月定期券１回購入につき５，０００円と毎乗車時１００～５００円。</t>
    <phoneticPr fontId="1"/>
  </si>
  <si>
    <t>諸塚村</t>
    <rPh sb="0" eb="3">
      <t>モロツカソン</t>
    </rPh>
    <phoneticPr fontId="1"/>
  </si>
  <si>
    <t>住民福祉課
０９８２－６５－１１１９</t>
    <phoneticPr fontId="1"/>
  </si>
  <si>
    <t>ふれあいタクシー運行事業</t>
    <phoneticPr fontId="1"/>
  </si>
  <si>
    <t>諸塚村内に在住する小学生以上の者に対して、タクシーの運賃を助成。タクシーはワゴンタイプ。利用者登録証（役場窓口で登録・発行）を持った対象者と委託業者（諸塚交通）間で乗降場所のやりとりは行う。年間カレンダーに沿った運行スケジュールに準ずる。利用料金片道300円もしくは400円。対象者のうち、乳幼児・70歳以上・障害者手帳所有者は無料。</t>
    <phoneticPr fontId="1"/>
  </si>
  <si>
    <t>椎葉村</t>
    <rPh sb="0" eb="3">
      <t>シイバソン</t>
    </rPh>
    <phoneticPr fontId="1"/>
  </si>
  <si>
    <t>移動販売事業者支援</t>
    <rPh sb="0" eb="4">
      <t>イドウハンバイ</t>
    </rPh>
    <rPh sb="4" eb="9">
      <t>ジギョウシャシエン</t>
    </rPh>
    <phoneticPr fontId="1"/>
  </si>
  <si>
    <t>村商工会要望事項。移動販売者の交通費補助。</t>
    <rPh sb="0" eb="1">
      <t>ソン</t>
    </rPh>
    <rPh sb="1" eb="4">
      <t>ショウコウカイ</t>
    </rPh>
    <rPh sb="4" eb="6">
      <t>ヨウボウ</t>
    </rPh>
    <rPh sb="6" eb="8">
      <t>ジコウ</t>
    </rPh>
    <rPh sb="9" eb="13">
      <t>イドウハンバイ</t>
    </rPh>
    <rPh sb="13" eb="14">
      <t>シャ</t>
    </rPh>
    <rPh sb="15" eb="18">
      <t>コウツウヒ</t>
    </rPh>
    <rPh sb="18" eb="20">
      <t>ホジョ</t>
    </rPh>
    <phoneticPr fontId="1"/>
  </si>
  <si>
    <t>地域振興課</t>
    <rPh sb="0" eb="5">
      <t>チイキシンコウカ</t>
    </rPh>
    <phoneticPr fontId="1"/>
  </si>
  <si>
    <t>高齢者バス助成事業</t>
    <rPh sb="0" eb="3">
      <t>コウレイシャ</t>
    </rPh>
    <rPh sb="5" eb="9">
      <t>ジョセイジギョウ</t>
    </rPh>
    <phoneticPr fontId="1"/>
  </si>
  <si>
    <t>70歳以上の高齢者、障がい者手帳所有者へ村営バス(無料）、宮崎交通(一部)へ助成を行う。</t>
    <rPh sb="2" eb="3">
      <t>サイ</t>
    </rPh>
    <rPh sb="3" eb="5">
      <t>イジョウ</t>
    </rPh>
    <rPh sb="6" eb="9">
      <t>コウレイシャ</t>
    </rPh>
    <rPh sb="10" eb="11">
      <t>ショウ</t>
    </rPh>
    <rPh sb="13" eb="14">
      <t>シャ</t>
    </rPh>
    <rPh sb="14" eb="16">
      <t>テチョウ</t>
    </rPh>
    <rPh sb="16" eb="19">
      <t>ショユウシャ</t>
    </rPh>
    <rPh sb="20" eb="22">
      <t>ソンエイ</t>
    </rPh>
    <rPh sb="25" eb="27">
      <t>ムリョウ</t>
    </rPh>
    <rPh sb="29" eb="33">
      <t>ミヤザキコウツウ</t>
    </rPh>
    <rPh sb="34" eb="36">
      <t>イチブ</t>
    </rPh>
    <rPh sb="38" eb="40">
      <t>ジョセイ</t>
    </rPh>
    <rPh sb="41" eb="42">
      <t>オコナ</t>
    </rPh>
    <phoneticPr fontId="1"/>
  </si>
  <si>
    <t>観光協会</t>
    <rPh sb="0" eb="4">
      <t>カンコウキョウカイ</t>
    </rPh>
    <phoneticPr fontId="1"/>
  </si>
  <si>
    <t>福祉保健課</t>
    <rPh sb="0" eb="5">
      <t>フクシホケンカ</t>
    </rPh>
    <phoneticPr fontId="1"/>
  </si>
  <si>
    <t>移動手段がなく、公共交通機関利用ができない高齢者・障がい者世帯に対してタクシー乗車料の助成を行う。</t>
    <rPh sb="0" eb="4">
      <t>イドウシュダン</t>
    </rPh>
    <rPh sb="8" eb="10">
      <t>コウキョウ</t>
    </rPh>
    <rPh sb="10" eb="12">
      <t>コウツウ</t>
    </rPh>
    <rPh sb="12" eb="14">
      <t>キカン</t>
    </rPh>
    <rPh sb="14" eb="16">
      <t>リヨウ</t>
    </rPh>
    <rPh sb="21" eb="24">
      <t>コウレイシャ</t>
    </rPh>
    <rPh sb="25" eb="26">
      <t>ショウ</t>
    </rPh>
    <rPh sb="28" eb="29">
      <t>シャ</t>
    </rPh>
    <rPh sb="29" eb="31">
      <t>セタイ</t>
    </rPh>
    <rPh sb="32" eb="33">
      <t>タイ</t>
    </rPh>
    <rPh sb="39" eb="41">
      <t>ジョウシャ</t>
    </rPh>
    <rPh sb="41" eb="42">
      <t>リョウ</t>
    </rPh>
    <rPh sb="43" eb="45">
      <t>ジョセイ</t>
    </rPh>
    <rPh sb="46" eb="47">
      <t>オコナ</t>
    </rPh>
    <phoneticPr fontId="1"/>
  </si>
  <si>
    <t>集落支援事業</t>
    <rPh sb="0" eb="2">
      <t>シュウラク</t>
    </rPh>
    <rPh sb="2" eb="4">
      <t>シエン</t>
    </rPh>
    <rPh sb="4" eb="6">
      <t>ジギョウ</t>
    </rPh>
    <phoneticPr fontId="1"/>
  </si>
  <si>
    <t>特別交付税</t>
    <rPh sb="0" eb="5">
      <t>トクベツコウフゼイ</t>
    </rPh>
    <phoneticPr fontId="1"/>
  </si>
  <si>
    <t>集落支援員が勤務する集落内の住民の方への買い物に向かう際の運転や付き添いを行う。</t>
    <rPh sb="0" eb="4">
      <t>シュウラクシエン</t>
    </rPh>
    <rPh sb="4" eb="5">
      <t>イン</t>
    </rPh>
    <rPh sb="6" eb="8">
      <t>キンム</t>
    </rPh>
    <rPh sb="10" eb="12">
      <t>シュウラク</t>
    </rPh>
    <rPh sb="12" eb="13">
      <t>ナイ</t>
    </rPh>
    <rPh sb="14" eb="16">
      <t>ジュウミン</t>
    </rPh>
    <rPh sb="17" eb="18">
      <t>カタ</t>
    </rPh>
    <rPh sb="20" eb="21">
      <t>カ</t>
    </rPh>
    <rPh sb="22" eb="23">
      <t>モノ</t>
    </rPh>
    <rPh sb="24" eb="25">
      <t>ム</t>
    </rPh>
    <rPh sb="27" eb="28">
      <t>サイ</t>
    </rPh>
    <rPh sb="29" eb="31">
      <t>ウンテン</t>
    </rPh>
    <rPh sb="32" eb="33">
      <t>ツ</t>
    </rPh>
    <rPh sb="34" eb="35">
      <t>ソ</t>
    </rPh>
    <rPh sb="37" eb="38">
      <t>オコナ</t>
    </rPh>
    <phoneticPr fontId="1"/>
  </si>
  <si>
    <t>宮崎県</t>
    <rPh sb="0" eb="3">
      <t>ミヤザキケン</t>
    </rPh>
    <phoneticPr fontId="14"/>
  </si>
  <si>
    <t>美郷町</t>
    <rPh sb="0" eb="3">
      <t>ミサトチョウ</t>
    </rPh>
    <phoneticPr fontId="14"/>
  </si>
  <si>
    <t>悠々パス購入補助金</t>
  </si>
  <si>
    <t>町内に住所を有する７０歳以上の高齢者に対し、宮崎交通が発行する悠々パスを購入する際に購入費の半額を助成する。</t>
  </si>
  <si>
    <t>企画情報課
企画商工観光担当
0982-66-3603</t>
  </si>
  <si>
    <t>バス・タクシー利用券交付事業</t>
  </si>
  <si>
    <t>町内に事業所がある業者等と契約し、非課税で70歳以上の高齢者（運転免許所持者を除く）を対象に年間5,000円相当の利用券を交付する。</t>
  </si>
  <si>
    <t>https://www.town.miyazaki-misato.lg.jp/kiji003131/index.html</t>
  </si>
  <si>
    <t>健康福祉課
健康福祉担当
0982-66-3610</t>
  </si>
  <si>
    <t>乗合タクシー運行業務委託料</t>
  </si>
  <si>
    <t>町内の公共交通網として交通手段の確保・維持を図りながら、通院・買い物等の外出需要に対応するための事業</t>
  </si>
  <si>
    <t>商工業設備投資支援事業補助金</t>
    <rPh sb="0" eb="3">
      <t>ショウコウギョウ</t>
    </rPh>
    <rPh sb="3" eb="5">
      <t>セツビ</t>
    </rPh>
    <rPh sb="5" eb="7">
      <t>トウシ</t>
    </rPh>
    <rPh sb="7" eb="9">
      <t>シエン</t>
    </rPh>
    <rPh sb="9" eb="11">
      <t>ジギョウ</t>
    </rPh>
    <rPh sb="11" eb="14">
      <t>ホジョキン</t>
    </rPh>
    <phoneticPr fontId="14"/>
  </si>
  <si>
    <t>商工業者で町内に事業所を有する個人事業者又は町内に本所及び事業所を有する法人。買い物弱者支援事業の移動販売車両を購入する場合は補助対象経費とする。</t>
  </si>
  <si>
    <t>移動販売運営補助金</t>
    <rPh sb="0" eb="2">
      <t>イドウ</t>
    </rPh>
    <rPh sb="2" eb="4">
      <t>ハンバイ</t>
    </rPh>
    <rPh sb="4" eb="6">
      <t>ウンエイ</t>
    </rPh>
    <rPh sb="6" eb="9">
      <t>ホジョキン</t>
    </rPh>
    <phoneticPr fontId="14"/>
  </si>
  <si>
    <t>町内に事業所がある個人事業者または町内に本社がある法人、集落単位で活動を行う地域運営組織、社会福祉法人、NPO及びボランテイア団体その他の住民団体を対象に、移動販売車両の燃料費（走行距離1㎞あたり37円とし、1事業者当たりの上限は50万円）を補助対象経費とする。</t>
    <rPh sb="0" eb="2">
      <t>チョウナイ</t>
    </rPh>
    <rPh sb="3" eb="6">
      <t>ジギョウショ</t>
    </rPh>
    <rPh sb="9" eb="11">
      <t>コジン</t>
    </rPh>
    <rPh sb="11" eb="14">
      <t>ジギョウシャ</t>
    </rPh>
    <rPh sb="17" eb="19">
      <t>チョウナイ</t>
    </rPh>
    <rPh sb="20" eb="22">
      <t>ホンシャ</t>
    </rPh>
    <rPh sb="25" eb="27">
      <t>ホウジン</t>
    </rPh>
    <rPh sb="28" eb="30">
      <t>シュウラク</t>
    </rPh>
    <rPh sb="30" eb="32">
      <t>タンイ</t>
    </rPh>
    <rPh sb="33" eb="35">
      <t>カツドウ</t>
    </rPh>
    <rPh sb="36" eb="37">
      <t>オコナ</t>
    </rPh>
    <rPh sb="38" eb="40">
      <t>チイキ</t>
    </rPh>
    <rPh sb="40" eb="42">
      <t>ウンエイ</t>
    </rPh>
    <rPh sb="42" eb="44">
      <t>ソシキ</t>
    </rPh>
    <rPh sb="45" eb="47">
      <t>シャカイ</t>
    </rPh>
    <phoneticPr fontId="14"/>
  </si>
  <si>
    <t>集落単位で活動を行う団体、地域運営組織、ボランテイア団体、その他の住民団体</t>
    <rPh sb="0" eb="2">
      <t>シュウラク</t>
    </rPh>
    <rPh sb="2" eb="4">
      <t>タンイ</t>
    </rPh>
    <rPh sb="5" eb="7">
      <t>カツドウ</t>
    </rPh>
    <rPh sb="8" eb="9">
      <t>オコナ</t>
    </rPh>
    <rPh sb="10" eb="12">
      <t>ダンタイ</t>
    </rPh>
    <rPh sb="13" eb="15">
      <t>チイキ</t>
    </rPh>
    <rPh sb="15" eb="17">
      <t>ウンエイ</t>
    </rPh>
    <rPh sb="17" eb="19">
      <t>ソシキ</t>
    </rPh>
    <rPh sb="26" eb="28">
      <t>ダンタイ</t>
    </rPh>
    <rPh sb="31" eb="32">
      <t>ホカ</t>
    </rPh>
    <rPh sb="33" eb="35">
      <t>ジュウミン</t>
    </rPh>
    <rPh sb="35" eb="37">
      <t>ダンタイ</t>
    </rPh>
    <phoneticPr fontId="14"/>
  </si>
  <si>
    <t>高千穂町</t>
    <rPh sb="0" eb="4">
      <t>タカチホチョウ</t>
    </rPh>
    <phoneticPr fontId="1"/>
  </si>
  <si>
    <t>高齢者運転免許自主返納支援事業</t>
    <rPh sb="0" eb="3">
      <t>コウレイシャ</t>
    </rPh>
    <rPh sb="3" eb="5">
      <t>ウンテン</t>
    </rPh>
    <rPh sb="5" eb="7">
      <t>メンキョ</t>
    </rPh>
    <rPh sb="7" eb="9">
      <t>ジシュ</t>
    </rPh>
    <rPh sb="9" eb="11">
      <t>ヘンノウ</t>
    </rPh>
    <rPh sb="11" eb="13">
      <t>シエン</t>
    </rPh>
    <rPh sb="13" eb="15">
      <t>ジギョウ</t>
    </rPh>
    <phoneticPr fontId="1"/>
  </si>
  <si>
    <t>運転免許を自主返納した町民に、コミュニティバス回数券、またはタクシー乗車券を20,000円分支給する。</t>
    <phoneticPr fontId="1"/>
  </si>
  <si>
    <t>総務課
0982-73-1200</t>
    <rPh sb="0" eb="3">
      <t>ソウムカ</t>
    </rPh>
    <phoneticPr fontId="1"/>
  </si>
  <si>
    <t>高千穂町外販車組合補助金</t>
    <phoneticPr fontId="1"/>
  </si>
  <si>
    <t>町内の移動販売実施業者に対して補助金の交付を行っている</t>
    <phoneticPr fontId="1"/>
  </si>
  <si>
    <t>企画観光課
0982-73-1207</t>
    <rPh sb="0" eb="5">
      <t>キカクカンコウカ</t>
    </rPh>
    <phoneticPr fontId="1"/>
  </si>
  <si>
    <t>高千穂町ふれあい給食サービス</t>
    <phoneticPr fontId="1"/>
  </si>
  <si>
    <t>原則６５歳以上の高齢者または炊事が困難な障害者のみで構成する世帯に栄養バランスの取れた食事（夕食）の提供、配達と、利用者の安否確認を行う。（利用者負担450円/食）</t>
    <phoneticPr fontId="1"/>
  </si>
  <si>
    <t>保険福祉総合センター
0982-73-1717</t>
    <rPh sb="0" eb="4">
      <t>ホケンフクシ</t>
    </rPh>
    <rPh sb="4" eb="6">
      <t>ソウゴウ</t>
    </rPh>
    <phoneticPr fontId="1"/>
  </si>
  <si>
    <t>日之影町</t>
    <rPh sb="0" eb="4">
      <t>ヒノカゲチョウ</t>
    </rPh>
    <phoneticPr fontId="1"/>
  </si>
  <si>
    <t>日之影町運転免許証自主返納支援事業</t>
    <phoneticPr fontId="1"/>
  </si>
  <si>
    <t>免許証を自主返納した人へ町内コミュニティバス回数券（10枚綴り）５組、タクシー利用券（500円20枚綴り）　５組を交付している。</t>
    <phoneticPr fontId="1"/>
  </si>
  <si>
    <t>総務課
0982-87-3800</t>
    <phoneticPr fontId="1"/>
  </si>
  <si>
    <t>日之影町コミュニティバス事業</t>
    <phoneticPr fontId="1"/>
  </si>
  <si>
    <t>交通弱者の移動手段となるコミュニティバスを各集落から市街地を結ぶ便、病院や各商店等を循環する便を運行している。</t>
    <rPh sb="26" eb="29">
      <t>シガイチ</t>
    </rPh>
    <rPh sb="30" eb="31">
      <t>ムス</t>
    </rPh>
    <rPh sb="32" eb="33">
      <t>ビン</t>
    </rPh>
    <rPh sb="46" eb="47">
      <t>ビン</t>
    </rPh>
    <phoneticPr fontId="1"/>
  </si>
  <si>
    <t>地域振興課
0982-87-3801</t>
    <phoneticPr fontId="1"/>
  </si>
  <si>
    <t>日之影町区域運行の予約型乗合交通運行事業</t>
    <rPh sb="0" eb="4">
      <t>ヒノカゲチョウ</t>
    </rPh>
    <rPh sb="4" eb="8">
      <t>クイキウンコウ</t>
    </rPh>
    <rPh sb="9" eb="20">
      <t>ヨヤクガタノリアイコウツウウンコウジギョウ</t>
    </rPh>
    <phoneticPr fontId="1"/>
  </si>
  <si>
    <t>交通弱者の移動手段なる区域運行の予約型乗合タクシーを実施。予約に応じて各集落の自宅から市街地の拠点施設を結び運行している。</t>
    <rPh sb="11" eb="13">
      <t>クイキ</t>
    </rPh>
    <rPh sb="13" eb="15">
      <t>ウンコウ</t>
    </rPh>
    <rPh sb="16" eb="18">
      <t>ヨヤク</t>
    </rPh>
    <rPh sb="18" eb="19">
      <t>ガタ</t>
    </rPh>
    <rPh sb="19" eb="21">
      <t>ノリアイ</t>
    </rPh>
    <rPh sb="26" eb="28">
      <t>ジッシ</t>
    </rPh>
    <rPh sb="35" eb="36">
      <t>カク</t>
    </rPh>
    <rPh sb="39" eb="41">
      <t>ジタク</t>
    </rPh>
    <rPh sb="47" eb="49">
      <t>キョテン</t>
    </rPh>
    <rPh sb="49" eb="51">
      <t>シセツ</t>
    </rPh>
    <rPh sb="54" eb="56">
      <t>ウンコウ</t>
    </rPh>
    <phoneticPr fontId="1"/>
  </si>
  <si>
    <t>日之影町移動販売事業者支援事業</t>
    <phoneticPr fontId="1"/>
  </si>
  <si>
    <t>日用生活物資の調達が困難である町内の買い物弱者を対象に、移動販売を行う事業者に対して、燃料代１km当たり30円（上限30,000円/月）の補助や、車両購入費用の1/2補助（上限150万円）、改修費用の1/2補助（上限20万円）を行う。</t>
    <phoneticPr fontId="1"/>
  </si>
  <si>
    <t>買い物弱者支援事業</t>
    <phoneticPr fontId="1"/>
  </si>
  <si>
    <t>買い物支援システム（タブレット端末）を利用した買い物支援</t>
    <phoneticPr fontId="1"/>
  </si>
  <si>
    <t>町民福祉課
0982-87-3802</t>
    <phoneticPr fontId="1"/>
  </si>
  <si>
    <t>自分で調理することが困難であるか又は援助が受けられない一人暮らし高齢者又は高齢者等のみの世帯を対象に、有償ボランティア等が自宅に町内業者が作った弁当を届ける。
利用料：３５０円／１食</t>
    <phoneticPr fontId="1"/>
  </si>
  <si>
    <t>生活支援訪問サービス</t>
    <phoneticPr fontId="1"/>
  </si>
  <si>
    <t>家事等に支障があるか、又は援助が受けられない一人暮らし高齢者又は高齢者等のみの世帯を対象に、食事の支度、買物、居住等の清掃等を行う。
利用料：２００円／１時間</t>
    <phoneticPr fontId="1"/>
  </si>
  <si>
    <t>日之影町重度障害者タクシー料金助成事業</t>
    <phoneticPr fontId="1"/>
  </si>
  <si>
    <t>在宅の障がい者（身体１～３級、療育Ａ・Ｂ、精神１～３級）に対して、日常生活の利便と社会活動の範囲の拡大を図るため、年間24枚のタクシー利用券を交付し、タクシーの基本料金を助成する。</t>
    <phoneticPr fontId="1"/>
  </si>
  <si>
    <t>鹿児島県</t>
    <rPh sb="0" eb="4">
      <t>カゴシマケン</t>
    </rPh>
    <phoneticPr fontId="1"/>
  </si>
  <si>
    <t>持続可能なコミュニティ構築支援事業</t>
    <rPh sb="0" eb="2">
      <t>ジゾク</t>
    </rPh>
    <rPh sb="2" eb="4">
      <t>カノウ</t>
    </rPh>
    <rPh sb="11" eb="15">
      <t>コウチクシエン</t>
    </rPh>
    <rPh sb="15" eb="17">
      <t>ジギョウ</t>
    </rPh>
    <phoneticPr fontId="1"/>
  </si>
  <si>
    <t>買物弱者対策等，地域課題の解決を図る地域コミュニティづくりに向けた事業</t>
    <rPh sb="0" eb="1">
      <t>カ</t>
    </rPh>
    <rPh sb="1" eb="2">
      <t>モノ</t>
    </rPh>
    <rPh sb="2" eb="4">
      <t>ジャクシャ</t>
    </rPh>
    <rPh sb="4" eb="6">
      <t>タイサク</t>
    </rPh>
    <rPh sb="6" eb="7">
      <t>トウ</t>
    </rPh>
    <rPh sb="8" eb="10">
      <t>チイキ</t>
    </rPh>
    <rPh sb="10" eb="12">
      <t>カダイ</t>
    </rPh>
    <rPh sb="13" eb="15">
      <t>カイケツ</t>
    </rPh>
    <rPh sb="16" eb="17">
      <t>ハカ</t>
    </rPh>
    <rPh sb="18" eb="20">
      <t>チイキ</t>
    </rPh>
    <rPh sb="30" eb="31">
      <t>ム</t>
    </rPh>
    <rPh sb="33" eb="35">
      <t>ジギョウ</t>
    </rPh>
    <phoneticPr fontId="1"/>
  </si>
  <si>
    <t>地域の多様な主体が連携・協力して地域に必要なサービスを提供するための地域コミュニティづくりに向けて，地域課題解決等の地域主体の取組を推進する市町村事業に対して助成する。
〈対象事業〉
コミュニティ・プラットフォーム形成初期の地域における健全な運営に資する事業，コミュニティ・プラットフォーム形成地域の取組を持続可能なものとするための事業，又はコミュニティ・プラットフォーム形成検討地域における地域の多様な主体が協働する地域課題解決に向けた新たな取り組みとなる事業で，市町村が地域コミュニティやNPO等へ委託又は補助して実施する事業</t>
    <phoneticPr fontId="1"/>
  </si>
  <si>
    <t>https://www.pref.kagoshima.jp/ab12/kurashi-kankyo/kyodo/kanren/cmpr.html</t>
    <phoneticPr fontId="1"/>
  </si>
  <si>
    <t>くらし共生協働課
099-286-2247</t>
    <rPh sb="3" eb="5">
      <t>キョウセイ</t>
    </rPh>
    <rPh sb="5" eb="8">
      <t>キョウドウカ</t>
    </rPh>
    <phoneticPr fontId="1"/>
  </si>
  <si>
    <t>地域貢献活動サポート事業</t>
    <rPh sb="0" eb="6">
      <t>チイキコウケンカツドウ</t>
    </rPh>
    <rPh sb="10" eb="12">
      <t>ジギョウ</t>
    </rPh>
    <phoneticPr fontId="1"/>
  </si>
  <si>
    <t>地域課題を解決するため，助成対象団体が取り組む事業であって，不特定かつ多数のものの利益の増進に寄与する事業</t>
    <rPh sb="0" eb="2">
      <t>チイキ</t>
    </rPh>
    <rPh sb="2" eb="4">
      <t>カダイ</t>
    </rPh>
    <rPh sb="5" eb="7">
      <t>カイケツ</t>
    </rPh>
    <rPh sb="12" eb="14">
      <t>ジョセイ</t>
    </rPh>
    <rPh sb="14" eb="16">
      <t>タイショウ</t>
    </rPh>
    <rPh sb="16" eb="18">
      <t>ダンタイ</t>
    </rPh>
    <rPh sb="19" eb="20">
      <t>ト</t>
    </rPh>
    <rPh sb="21" eb="22">
      <t>ク</t>
    </rPh>
    <rPh sb="23" eb="25">
      <t>ジギョウ</t>
    </rPh>
    <rPh sb="30" eb="33">
      <t>フトクテイ</t>
    </rPh>
    <rPh sb="35" eb="37">
      <t>タスウ</t>
    </rPh>
    <rPh sb="41" eb="43">
      <t>リエキ</t>
    </rPh>
    <rPh sb="44" eb="46">
      <t>ゾウシン</t>
    </rPh>
    <rPh sb="47" eb="49">
      <t>キヨ</t>
    </rPh>
    <rPh sb="51" eb="53">
      <t>ジギョウ</t>
    </rPh>
    <phoneticPr fontId="1"/>
  </si>
  <si>
    <t>「ふるさと納税制度」を活用し，NPO法人，地域コミュニティ組織等の多様な主体が「関係人口」の創出や，地域課題の解決に向けた活動の活性化などを図ることを目的に，NPO法人等が実施する事業に県が助成金を交付する。</t>
    <rPh sb="5" eb="7">
      <t>ノウゼイ</t>
    </rPh>
    <rPh sb="7" eb="9">
      <t>セイド</t>
    </rPh>
    <rPh sb="11" eb="13">
      <t>カツヨウ</t>
    </rPh>
    <rPh sb="40" eb="42">
      <t>カンケイ</t>
    </rPh>
    <rPh sb="42" eb="44">
      <t>ジンコウ</t>
    </rPh>
    <rPh sb="46" eb="48">
      <t>ソウシュツ</t>
    </rPh>
    <rPh sb="50" eb="52">
      <t>チイキ</t>
    </rPh>
    <rPh sb="52" eb="54">
      <t>カダイ</t>
    </rPh>
    <rPh sb="55" eb="57">
      <t>カイケツ</t>
    </rPh>
    <rPh sb="58" eb="59">
      <t>ム</t>
    </rPh>
    <rPh sb="70" eb="71">
      <t>ハカ</t>
    </rPh>
    <rPh sb="75" eb="77">
      <t>モクテキ</t>
    </rPh>
    <rPh sb="82" eb="84">
      <t>ホウジン</t>
    </rPh>
    <rPh sb="84" eb="85">
      <t>トウ</t>
    </rPh>
    <rPh sb="86" eb="88">
      <t>ジッシ</t>
    </rPh>
    <rPh sb="90" eb="92">
      <t>ジギョウ</t>
    </rPh>
    <rPh sb="93" eb="94">
      <t>ケン</t>
    </rPh>
    <rPh sb="95" eb="98">
      <t>ジョセイキン</t>
    </rPh>
    <rPh sb="99" eb="101">
      <t>コウフ</t>
    </rPh>
    <phoneticPr fontId="5"/>
  </si>
  <si>
    <t>https://www.pref.kagoshima.jp/ab12/kyoudou/tiikikoukenkatudou5.html</t>
    <phoneticPr fontId="1"/>
  </si>
  <si>
    <t>くらし共生協働課
099-286-2241</t>
    <rPh sb="3" eb="5">
      <t>キョウセイ</t>
    </rPh>
    <rPh sb="5" eb="8">
      <t>キョウドウカ</t>
    </rPh>
    <phoneticPr fontId="1"/>
  </si>
  <si>
    <t>地域振興推進事業</t>
    <rPh sb="0" eb="2">
      <t>チイキ</t>
    </rPh>
    <rPh sb="2" eb="4">
      <t>シンコウ</t>
    </rPh>
    <rPh sb="4" eb="6">
      <t>スイシン</t>
    </rPh>
    <rPh sb="6" eb="8">
      <t>ジギョウ</t>
    </rPh>
    <phoneticPr fontId="1"/>
  </si>
  <si>
    <t>700,431
※事業全体の当初予算計上額</t>
    <rPh sb="9" eb="11">
      <t>ジギョウ</t>
    </rPh>
    <rPh sb="11" eb="13">
      <t>ゼンタイ</t>
    </rPh>
    <rPh sb="14" eb="16">
      <t>トウショ</t>
    </rPh>
    <rPh sb="16" eb="18">
      <t>ヨサン</t>
    </rPh>
    <rPh sb="18" eb="21">
      <t>ケイジョウガク</t>
    </rPh>
    <phoneticPr fontId="1"/>
  </si>
  <si>
    <t>地域固有の課題解決や地域活性化策に迅速かつ柔軟に取り組む事業</t>
    <phoneticPr fontId="1"/>
  </si>
  <si>
    <t>各地域振興局・支庁が，地域における「県政の総合拠点」として地域の振興を図るため，地域固有の課題解決や地域活性化策に迅速かつ柔軟に取り組む事業に対して支援を行うものであり，対象となる事業の具体例の１つとして，市町村や各種団体等が実施する移動販売車の導入や移動販売関連施設の整備などを提示している。</t>
    <rPh sb="0" eb="1">
      <t>カク</t>
    </rPh>
    <rPh sb="1" eb="3">
      <t>チイキ</t>
    </rPh>
    <rPh sb="3" eb="6">
      <t>シンコウキョク</t>
    </rPh>
    <rPh sb="7" eb="9">
      <t>シチョウ</t>
    </rPh>
    <rPh sb="11" eb="13">
      <t>チイキ</t>
    </rPh>
    <rPh sb="18" eb="20">
      <t>ケンセイ</t>
    </rPh>
    <rPh sb="21" eb="25">
      <t>ソウゴウキョテン</t>
    </rPh>
    <rPh sb="29" eb="31">
      <t>チイキ</t>
    </rPh>
    <rPh sb="32" eb="34">
      <t>シンコウ</t>
    </rPh>
    <rPh sb="35" eb="36">
      <t>ハカ</t>
    </rPh>
    <rPh sb="40" eb="42">
      <t>チイキ</t>
    </rPh>
    <rPh sb="42" eb="44">
      <t>コユウ</t>
    </rPh>
    <rPh sb="45" eb="47">
      <t>カダイ</t>
    </rPh>
    <rPh sb="47" eb="49">
      <t>カイケツ</t>
    </rPh>
    <rPh sb="50" eb="52">
      <t>チイキ</t>
    </rPh>
    <rPh sb="52" eb="55">
      <t>カッセイカ</t>
    </rPh>
    <rPh sb="55" eb="56">
      <t>サク</t>
    </rPh>
    <rPh sb="57" eb="59">
      <t>ジンソク</t>
    </rPh>
    <rPh sb="61" eb="63">
      <t>ジュウナン</t>
    </rPh>
    <rPh sb="64" eb="65">
      <t>ト</t>
    </rPh>
    <rPh sb="66" eb="67">
      <t>ク</t>
    </rPh>
    <rPh sb="68" eb="70">
      <t>ジギョウ</t>
    </rPh>
    <rPh sb="71" eb="72">
      <t>タイ</t>
    </rPh>
    <rPh sb="74" eb="76">
      <t>シエン</t>
    </rPh>
    <rPh sb="77" eb="78">
      <t>オコナ</t>
    </rPh>
    <rPh sb="85" eb="87">
      <t>タイショウ</t>
    </rPh>
    <rPh sb="90" eb="92">
      <t>ジギョウ</t>
    </rPh>
    <rPh sb="93" eb="96">
      <t>グタイレイ</t>
    </rPh>
    <rPh sb="103" eb="106">
      <t>シチョウソン</t>
    </rPh>
    <rPh sb="107" eb="109">
      <t>カクシュ</t>
    </rPh>
    <rPh sb="109" eb="111">
      <t>ダンタイ</t>
    </rPh>
    <rPh sb="111" eb="112">
      <t>トウ</t>
    </rPh>
    <rPh sb="113" eb="115">
      <t>ジッシ</t>
    </rPh>
    <rPh sb="117" eb="119">
      <t>イドウ</t>
    </rPh>
    <rPh sb="119" eb="122">
      <t>ハンバイシャ</t>
    </rPh>
    <rPh sb="123" eb="125">
      <t>ドウニュウ</t>
    </rPh>
    <rPh sb="126" eb="128">
      <t>イドウ</t>
    </rPh>
    <rPh sb="128" eb="130">
      <t>ハンバイ</t>
    </rPh>
    <rPh sb="130" eb="132">
      <t>カンレン</t>
    </rPh>
    <rPh sb="132" eb="134">
      <t>シセツ</t>
    </rPh>
    <rPh sb="135" eb="137">
      <t>セイビ</t>
    </rPh>
    <rPh sb="140" eb="142">
      <t>テイジ</t>
    </rPh>
    <phoneticPr fontId="3"/>
  </si>
  <si>
    <t>県，市町村及び各種団体等</t>
    <rPh sb="0" eb="1">
      <t>ケン</t>
    </rPh>
    <rPh sb="2" eb="5">
      <t>シチョウソン</t>
    </rPh>
    <rPh sb="5" eb="6">
      <t>オヨ</t>
    </rPh>
    <rPh sb="7" eb="9">
      <t>カクシュ</t>
    </rPh>
    <rPh sb="9" eb="11">
      <t>ダンタイ</t>
    </rPh>
    <rPh sb="11" eb="12">
      <t>トウ</t>
    </rPh>
    <phoneticPr fontId="1"/>
  </si>
  <si>
    <t>地域政策課
地域振興係
099-286-2428</t>
    <rPh sb="0" eb="2">
      <t>チイキ</t>
    </rPh>
    <rPh sb="2" eb="5">
      <t>セイサクカ</t>
    </rPh>
    <rPh sb="6" eb="8">
      <t>チイキ</t>
    </rPh>
    <rPh sb="8" eb="11">
      <t>シンコウガカリ</t>
    </rPh>
    <phoneticPr fontId="3"/>
  </si>
  <si>
    <t>鹿児島県（大隅地域振興局）</t>
    <rPh sb="0" eb="4">
      <t>カゴシマケン</t>
    </rPh>
    <rPh sb="5" eb="7">
      <t>オオスミ</t>
    </rPh>
    <rPh sb="7" eb="9">
      <t>チイキ</t>
    </rPh>
    <rPh sb="9" eb="12">
      <t>シンコウキョク</t>
    </rPh>
    <phoneticPr fontId="1"/>
  </si>
  <si>
    <t>地域課題解決活動支援事業（買物弱者支援対策）
※地域振興推進事業の一部</t>
    <rPh sb="0" eb="2">
      <t>チイキ</t>
    </rPh>
    <rPh sb="2" eb="4">
      <t>カダイ</t>
    </rPh>
    <rPh sb="4" eb="6">
      <t>カイケツ</t>
    </rPh>
    <rPh sb="6" eb="8">
      <t>カツドウ</t>
    </rPh>
    <rPh sb="8" eb="10">
      <t>シエン</t>
    </rPh>
    <rPh sb="10" eb="12">
      <t>ジギョウ</t>
    </rPh>
    <rPh sb="13" eb="15">
      <t>カイモノ</t>
    </rPh>
    <rPh sb="15" eb="17">
      <t>ジャクシャ</t>
    </rPh>
    <rPh sb="17" eb="19">
      <t>シエン</t>
    </rPh>
    <rPh sb="19" eb="21">
      <t>タイサク</t>
    </rPh>
    <rPh sb="24" eb="26">
      <t>チイキ</t>
    </rPh>
    <rPh sb="26" eb="28">
      <t>シンコウ</t>
    </rPh>
    <rPh sb="28" eb="30">
      <t>スイシン</t>
    </rPh>
    <rPh sb="30" eb="32">
      <t>ジギョウ</t>
    </rPh>
    <rPh sb="33" eb="35">
      <t>イチブ</t>
    </rPh>
    <phoneticPr fontId="1"/>
  </si>
  <si>
    <t>6,000
※　課題解決活動支援事業全体の当初予算計上額</t>
    <rPh sb="8" eb="10">
      <t>カダイ</t>
    </rPh>
    <rPh sb="10" eb="12">
      <t>カイケツ</t>
    </rPh>
    <rPh sb="12" eb="14">
      <t>カツドウ</t>
    </rPh>
    <rPh sb="14" eb="16">
      <t>シエン</t>
    </rPh>
    <rPh sb="16" eb="18">
      <t>ジギョウ</t>
    </rPh>
    <rPh sb="18" eb="20">
      <t>ゼンタイ</t>
    </rPh>
    <rPh sb="21" eb="23">
      <t>トウショ</t>
    </rPh>
    <rPh sb="23" eb="25">
      <t>ヨサン</t>
    </rPh>
    <rPh sb="25" eb="28">
      <t>ケイジョウガク</t>
    </rPh>
    <phoneticPr fontId="1"/>
  </si>
  <si>
    <t>企業，団体，個人事業主等が行う移動販売や宅配，買物代行等の買物支援事業者を支援するため，上限30万円（事業費の２分の１補助）の補助事業を実施。</t>
    <rPh sb="0" eb="2">
      <t>キギョウ</t>
    </rPh>
    <rPh sb="3" eb="5">
      <t>ダンタイ</t>
    </rPh>
    <rPh sb="6" eb="8">
      <t>コジン</t>
    </rPh>
    <rPh sb="8" eb="11">
      <t>ジギョウヌシ</t>
    </rPh>
    <rPh sb="11" eb="12">
      <t>トウ</t>
    </rPh>
    <rPh sb="13" eb="14">
      <t>オコナ</t>
    </rPh>
    <rPh sb="15" eb="17">
      <t>イドウ</t>
    </rPh>
    <rPh sb="17" eb="19">
      <t>ハンバイ</t>
    </rPh>
    <rPh sb="20" eb="22">
      <t>タクハイ</t>
    </rPh>
    <rPh sb="23" eb="25">
      <t>カイモノ</t>
    </rPh>
    <rPh sb="25" eb="27">
      <t>ダイコウ</t>
    </rPh>
    <rPh sb="27" eb="28">
      <t>トウ</t>
    </rPh>
    <rPh sb="29" eb="31">
      <t>カイモノ</t>
    </rPh>
    <rPh sb="31" eb="33">
      <t>シエン</t>
    </rPh>
    <rPh sb="33" eb="35">
      <t>ジギョウ</t>
    </rPh>
    <rPh sb="35" eb="36">
      <t>シャ</t>
    </rPh>
    <rPh sb="37" eb="39">
      <t>シエン</t>
    </rPh>
    <rPh sb="44" eb="46">
      <t>ジョウゲン</t>
    </rPh>
    <rPh sb="48" eb="49">
      <t>マン</t>
    </rPh>
    <rPh sb="49" eb="50">
      <t>エン</t>
    </rPh>
    <rPh sb="51" eb="54">
      <t>ジギョウヒ</t>
    </rPh>
    <rPh sb="56" eb="57">
      <t>ブン</t>
    </rPh>
    <rPh sb="59" eb="61">
      <t>ホジョ</t>
    </rPh>
    <rPh sb="63" eb="65">
      <t>ホジョ</t>
    </rPh>
    <rPh sb="65" eb="67">
      <t>ジギョウ</t>
    </rPh>
    <rPh sb="68" eb="70">
      <t>ジッシ</t>
    </rPh>
    <phoneticPr fontId="1"/>
  </si>
  <si>
    <t>https://www.pref.kagoshima.jp/ao01/chiikikadaikai/kaimono.html</t>
    <phoneticPr fontId="25"/>
  </si>
  <si>
    <t>大隅地域振興局総務企画部総務企画課
0994-52-2087</t>
    <phoneticPr fontId="25"/>
  </si>
  <si>
    <t>買物弱者支援促進事業</t>
    <rPh sb="0" eb="2">
      <t>カイモノ</t>
    </rPh>
    <rPh sb="2" eb="4">
      <t>ジャクシャ</t>
    </rPh>
    <rPh sb="4" eb="6">
      <t>シエン</t>
    </rPh>
    <rPh sb="6" eb="8">
      <t>ソクシン</t>
    </rPh>
    <rPh sb="8" eb="10">
      <t>ジギョウ</t>
    </rPh>
    <phoneticPr fontId="1"/>
  </si>
  <si>
    <t>新たな買物支援の検討や，住民のニーズに対応した移動販売等の買物弱者対策の導入支援に取り組む市町村事業（買物弱者支援促進事業のうち，補助金の対象事業）</t>
    <rPh sb="0" eb="1">
      <t>アラ</t>
    </rPh>
    <rPh sb="3" eb="5">
      <t>カイモノ</t>
    </rPh>
    <rPh sb="5" eb="7">
      <t>シエン</t>
    </rPh>
    <rPh sb="8" eb="10">
      <t>ケントウ</t>
    </rPh>
    <rPh sb="12" eb="14">
      <t>ジュウミン</t>
    </rPh>
    <rPh sb="19" eb="21">
      <t>タイオウ</t>
    </rPh>
    <rPh sb="23" eb="25">
      <t>イドウ</t>
    </rPh>
    <rPh sb="25" eb="27">
      <t>ハンバイ</t>
    </rPh>
    <rPh sb="27" eb="28">
      <t>トウ</t>
    </rPh>
    <rPh sb="29" eb="31">
      <t>カイモノ</t>
    </rPh>
    <rPh sb="31" eb="33">
      <t>ジャクシャ</t>
    </rPh>
    <rPh sb="33" eb="35">
      <t>タイサク</t>
    </rPh>
    <rPh sb="36" eb="38">
      <t>ドウニュウ</t>
    </rPh>
    <rPh sb="38" eb="40">
      <t>シエン</t>
    </rPh>
    <rPh sb="41" eb="42">
      <t>ト</t>
    </rPh>
    <rPh sb="43" eb="44">
      <t>ク</t>
    </rPh>
    <rPh sb="45" eb="48">
      <t>シチョウソン</t>
    </rPh>
    <rPh sb="48" eb="50">
      <t>ジギョウ</t>
    </rPh>
    <rPh sb="51" eb="53">
      <t>カイモノ</t>
    </rPh>
    <rPh sb="53" eb="55">
      <t>ジャクシャ</t>
    </rPh>
    <rPh sb="55" eb="57">
      <t>シエン</t>
    </rPh>
    <rPh sb="57" eb="59">
      <t>ソクシン</t>
    </rPh>
    <rPh sb="59" eb="61">
      <t>ジギョウ</t>
    </rPh>
    <rPh sb="65" eb="68">
      <t>ホジョキン</t>
    </rPh>
    <rPh sb="69" eb="71">
      <t>タイショウ</t>
    </rPh>
    <rPh sb="71" eb="73">
      <t>ジギョウ</t>
    </rPh>
    <phoneticPr fontId="1"/>
  </si>
  <si>
    <t>買物支援等に関する相談窓口の運営や，買物支援サービス等の情報を掲載したリーフレット作成，移動販売等の導入経費に対する支援等を行う市町村に対する補助，先進技術を活用した買物弱者支援策の調査・普及事業を実施。
※デジタル田園都市国家構想推進交付金を活用</t>
    <rPh sb="0" eb="4">
      <t>カイモノシエン</t>
    </rPh>
    <rPh sb="4" eb="5">
      <t>トウ</t>
    </rPh>
    <rPh sb="6" eb="7">
      <t>カン</t>
    </rPh>
    <rPh sb="9" eb="11">
      <t>ソウダン</t>
    </rPh>
    <rPh sb="11" eb="13">
      <t>マドグチ</t>
    </rPh>
    <rPh sb="14" eb="16">
      <t>ウンエイ</t>
    </rPh>
    <rPh sb="18" eb="22">
      <t>カイモノシエン</t>
    </rPh>
    <rPh sb="26" eb="27">
      <t>トウ</t>
    </rPh>
    <rPh sb="28" eb="30">
      <t>ジョウホウ</t>
    </rPh>
    <rPh sb="31" eb="33">
      <t>ケイサイ</t>
    </rPh>
    <rPh sb="41" eb="43">
      <t>サクセイ</t>
    </rPh>
    <rPh sb="44" eb="46">
      <t>イドウ</t>
    </rPh>
    <rPh sb="46" eb="48">
      <t>ハンバイ</t>
    </rPh>
    <rPh sb="48" eb="49">
      <t>トウ</t>
    </rPh>
    <rPh sb="50" eb="52">
      <t>ドウニュウ</t>
    </rPh>
    <rPh sb="52" eb="54">
      <t>ケイヒ</t>
    </rPh>
    <rPh sb="55" eb="56">
      <t>タイ</t>
    </rPh>
    <rPh sb="58" eb="60">
      <t>シエン</t>
    </rPh>
    <rPh sb="60" eb="61">
      <t>トウ</t>
    </rPh>
    <rPh sb="62" eb="63">
      <t>オコナ</t>
    </rPh>
    <rPh sb="64" eb="67">
      <t>シチョウソン</t>
    </rPh>
    <rPh sb="68" eb="69">
      <t>タイ</t>
    </rPh>
    <rPh sb="71" eb="73">
      <t>ホジョ</t>
    </rPh>
    <rPh sb="74" eb="76">
      <t>センシン</t>
    </rPh>
    <rPh sb="76" eb="78">
      <t>ギジュツ</t>
    </rPh>
    <rPh sb="79" eb="81">
      <t>カツヨウ</t>
    </rPh>
    <rPh sb="83" eb="87">
      <t>カイモノジャクシャ</t>
    </rPh>
    <rPh sb="87" eb="90">
      <t>シエンサク</t>
    </rPh>
    <rPh sb="91" eb="93">
      <t>チョウサ</t>
    </rPh>
    <rPh sb="94" eb="96">
      <t>フキュウ</t>
    </rPh>
    <rPh sb="96" eb="98">
      <t>ジギョウ</t>
    </rPh>
    <rPh sb="99" eb="101">
      <t>ジッシ</t>
    </rPh>
    <rPh sb="122" eb="124">
      <t>カツヨウ</t>
    </rPh>
    <phoneticPr fontId="25"/>
  </si>
  <si>
    <t>https://www.pref.kagoshima.jp/kurashi-kankyo/chiiki/kaimonojyakusha_shien/index.html</t>
    <phoneticPr fontId="25"/>
  </si>
  <si>
    <t>地域政策課
地域振興係
099-286-2424</t>
    <rPh sb="0" eb="2">
      <t>チイキ</t>
    </rPh>
    <rPh sb="2" eb="5">
      <t>セイサクカ</t>
    </rPh>
    <rPh sb="6" eb="8">
      <t>チイキ</t>
    </rPh>
    <rPh sb="8" eb="11">
      <t>シンコウガカリ</t>
    </rPh>
    <phoneticPr fontId="3"/>
  </si>
  <si>
    <t>特定離島ふるさとおこし推進事業</t>
    <rPh sb="0" eb="4">
      <t>トクテイリトウ</t>
    </rPh>
    <rPh sb="11" eb="15">
      <t>スイシンジギョウ</t>
    </rPh>
    <phoneticPr fontId="1"/>
  </si>
  <si>
    <t>900,000
※事業全体の当初予算計上額</t>
    <rPh sb="9" eb="11">
      <t>ジギョウ</t>
    </rPh>
    <rPh sb="11" eb="13">
      <t>ゼンタイ</t>
    </rPh>
    <rPh sb="14" eb="16">
      <t>トウショ</t>
    </rPh>
    <rPh sb="16" eb="18">
      <t>ヨサン</t>
    </rPh>
    <rPh sb="18" eb="21">
      <t>ケイジョウガク</t>
    </rPh>
    <phoneticPr fontId="1"/>
  </si>
  <si>
    <t>公設民営店舗の整備、運営,_x000D_
その他,</t>
    <phoneticPr fontId="1"/>
  </si>
  <si>
    <t>定住促進対策（市町村が実施する生活物資の一部の輸送費支援），生活改善施設整備（給油所，売店等）等</t>
    <rPh sb="0" eb="2">
      <t>テイジュウ</t>
    </rPh>
    <rPh sb="2" eb="4">
      <t>ソクシン</t>
    </rPh>
    <rPh sb="4" eb="6">
      <t>タイサク</t>
    </rPh>
    <rPh sb="30" eb="32">
      <t>セイカツ</t>
    </rPh>
    <rPh sb="32" eb="34">
      <t>カイゼン</t>
    </rPh>
    <rPh sb="34" eb="36">
      <t>シセツ</t>
    </rPh>
    <rPh sb="36" eb="38">
      <t>セイビ</t>
    </rPh>
    <rPh sb="39" eb="42">
      <t>キュウユジョ</t>
    </rPh>
    <rPh sb="43" eb="45">
      <t>バイテン</t>
    </rPh>
    <rPh sb="45" eb="46">
      <t>トウ</t>
    </rPh>
    <rPh sb="47" eb="48">
      <t>トウ</t>
    </rPh>
    <phoneticPr fontId="1"/>
  </si>
  <si>
    <t>本県離島の中でも特に自然条件等が厳しい特定離島地域（県が指定）を対象に，産業の振興，生活基盤の整備，ソフト対策など住民の日常生活に密着したきめ細かな各種事業を総合的に実施することで，各島の活性化を図るものであり，対象となる事業の具体例として，市町村が実施する定住促進対策（生活物資の一部の輸送費支援）や，生活改善施設整備（給油所，売店等）等がある。</t>
    <rPh sb="26" eb="27">
      <t>ケン</t>
    </rPh>
    <rPh sb="28" eb="30">
      <t>シテイ</t>
    </rPh>
    <rPh sb="106" eb="108">
      <t>タイショウ</t>
    </rPh>
    <rPh sb="111" eb="113">
      <t>ジギョウ</t>
    </rPh>
    <rPh sb="114" eb="117">
      <t>グタイレイ</t>
    </rPh>
    <rPh sb="121" eb="124">
      <t>シチョウソン</t>
    </rPh>
    <rPh sb="125" eb="127">
      <t>ジッシ</t>
    </rPh>
    <rPh sb="129" eb="131">
      <t>テイジュウ</t>
    </rPh>
    <rPh sb="131" eb="133">
      <t>ソクシン</t>
    </rPh>
    <rPh sb="133" eb="135">
      <t>タイサク</t>
    </rPh>
    <rPh sb="136" eb="140">
      <t>セイカツブッシ</t>
    </rPh>
    <rPh sb="141" eb="143">
      <t>イチブ</t>
    </rPh>
    <rPh sb="144" eb="147">
      <t>ユソウヒ</t>
    </rPh>
    <rPh sb="147" eb="149">
      <t>シエン</t>
    </rPh>
    <rPh sb="152" eb="154">
      <t>セイカツ</t>
    </rPh>
    <rPh sb="154" eb="156">
      <t>カイゼン</t>
    </rPh>
    <rPh sb="156" eb="158">
      <t>シセツ</t>
    </rPh>
    <rPh sb="158" eb="160">
      <t>セイビ</t>
    </rPh>
    <rPh sb="161" eb="164">
      <t>キュウユジョ</t>
    </rPh>
    <rPh sb="165" eb="167">
      <t>バイテン</t>
    </rPh>
    <rPh sb="167" eb="168">
      <t>トウ</t>
    </rPh>
    <rPh sb="169" eb="170">
      <t>トウ</t>
    </rPh>
    <phoneticPr fontId="1"/>
  </si>
  <si>
    <t>http://www.pref.kagoshima.jp/pr/shima/furusato/index.html</t>
    <phoneticPr fontId="1"/>
  </si>
  <si>
    <t>離島振興課
離島振興係
099-286-2445</t>
    <phoneticPr fontId="1"/>
  </si>
  <si>
    <t>鹿児島県</t>
    <rPh sb="0" eb="4">
      <t>カゴシマケン</t>
    </rPh>
    <phoneticPr fontId="3"/>
  </si>
  <si>
    <t>指定航路補助事業</t>
    <rPh sb="6" eb="8">
      <t>ジギョウ</t>
    </rPh>
    <phoneticPr fontId="3"/>
  </si>
  <si>
    <t>地域住民の生活物資の購入など生活航路として必要不可欠な「弊串～水俣」，「知之浦～古仁屋」の２航路を指定航路に指定し，欠損額の補助を行っている。</t>
  </si>
  <si>
    <t>交通政策課
海上交通係
099-286-3302</t>
    <rPh sb="0" eb="2">
      <t>コウツウ</t>
    </rPh>
    <rPh sb="2" eb="5">
      <t>セイサクカ</t>
    </rPh>
    <rPh sb="6" eb="8">
      <t>カイジョウ</t>
    </rPh>
    <rPh sb="8" eb="10">
      <t>コウツウ</t>
    </rPh>
    <rPh sb="10" eb="11">
      <t>カカリ</t>
    </rPh>
    <phoneticPr fontId="3"/>
  </si>
  <si>
    <t>商店街活性化デジタル活用支援事業</t>
    <rPh sb="0" eb="6">
      <t>ショウテンガイカッセイカ</t>
    </rPh>
    <rPh sb="10" eb="16">
      <t>カツヨウシエンジギョウ</t>
    </rPh>
    <phoneticPr fontId="1"/>
  </si>
  <si>
    <t>商店街におけるDX推進</t>
    <rPh sb="0" eb="3">
      <t>ショウテンガイ</t>
    </rPh>
    <rPh sb="9" eb="11">
      <t>スイシン</t>
    </rPh>
    <phoneticPr fontId="1"/>
  </si>
  <si>
    <t>商店街の活性化を図るため，デジタル技術を活用して商店街の魅力向上などに取り組む市町村を支援する。</t>
    <rPh sb="0" eb="3">
      <t>ショウテンガイ</t>
    </rPh>
    <rPh sb="4" eb="7">
      <t>カッセイカ</t>
    </rPh>
    <rPh sb="8" eb="9">
      <t>ハカ</t>
    </rPh>
    <rPh sb="17" eb="19">
      <t>ギジュツ</t>
    </rPh>
    <rPh sb="20" eb="22">
      <t>カツヨウ</t>
    </rPh>
    <rPh sb="24" eb="27">
      <t>ショウテンガイ</t>
    </rPh>
    <rPh sb="28" eb="30">
      <t>ミリョク</t>
    </rPh>
    <rPh sb="30" eb="32">
      <t>コウジョウ</t>
    </rPh>
    <rPh sb="35" eb="36">
      <t>ト</t>
    </rPh>
    <rPh sb="37" eb="38">
      <t>ク</t>
    </rPh>
    <rPh sb="39" eb="42">
      <t>シチョウソン</t>
    </rPh>
    <rPh sb="43" eb="45">
      <t>シエン</t>
    </rPh>
    <phoneticPr fontId="1"/>
  </si>
  <si>
    <t>商工政策課
099-286-2931</t>
    <rPh sb="0" eb="2">
      <t>ショウコウ</t>
    </rPh>
    <rPh sb="2" eb="5">
      <t>セイサクカ</t>
    </rPh>
    <phoneticPr fontId="1"/>
  </si>
  <si>
    <t>鹿児島市</t>
    <rPh sb="0" eb="4">
      <t>カゴシマシ</t>
    </rPh>
    <phoneticPr fontId="1"/>
  </si>
  <si>
    <t>公共交通不便地対策事業</t>
    <rPh sb="0" eb="2">
      <t>コウキョウ</t>
    </rPh>
    <rPh sb="2" eb="4">
      <t>コウツウ</t>
    </rPh>
    <rPh sb="4" eb="6">
      <t>フベン</t>
    </rPh>
    <rPh sb="6" eb="7">
      <t>チ</t>
    </rPh>
    <rPh sb="7" eb="9">
      <t>タイサク</t>
    </rPh>
    <rPh sb="9" eb="11">
      <t>ジギョウ</t>
    </rPh>
    <phoneticPr fontId="1"/>
  </si>
  <si>
    <t>公共交通不便地等における日常生活の交通手段を確保するため、コミュニティバスあいばすや乗合タクシー等について、改善を図りながら運行する。</t>
    <phoneticPr fontId="1"/>
  </si>
  <si>
    <t>https://www.city.kagoshima.lg.jp/kikakuzaisei/kikaku/kotuseisaku/machizukuri/igai/kokyo/bus/kessan_h27.html</t>
    <phoneticPr fontId="1"/>
  </si>
  <si>
    <t>企画財政局企画部
交通政策課
099-216-1113</t>
    <phoneticPr fontId="1"/>
  </si>
  <si>
    <t>路線バス廃止地域支援
事業</t>
    <rPh sb="0" eb="2">
      <t>ロセン</t>
    </rPh>
    <rPh sb="4" eb="6">
      <t>ハイシ</t>
    </rPh>
    <rPh sb="6" eb="8">
      <t>チイキ</t>
    </rPh>
    <rPh sb="8" eb="10">
      <t>シエン</t>
    </rPh>
    <rPh sb="11" eb="13">
      <t>ジギョウ</t>
    </rPh>
    <phoneticPr fontId="1"/>
  </si>
  <si>
    <t>民間路線バスが廃止された地域において、地域住民の交通手段を確保するため、乗合タクシーを運行する。</t>
    <phoneticPr fontId="1"/>
  </si>
  <si>
    <t>頑張る商店街支援事業</t>
    <rPh sb="0" eb="2">
      <t>ガンバ</t>
    </rPh>
    <rPh sb="3" eb="6">
      <t>ショウテンガイ</t>
    </rPh>
    <rPh sb="6" eb="8">
      <t>シエン</t>
    </rPh>
    <rPh sb="8" eb="10">
      <t>ジギョウ</t>
    </rPh>
    <phoneticPr fontId="1"/>
  </si>
  <si>
    <t>商店街等が活性化を図るため独自のアイデアや創意工夫を生かし実施する事業に対して助成するもので、商店街等が商品宅配や買物代行サービスなどの買物弱者支援に取り組む場合に活用が可能である。</t>
    <phoneticPr fontId="1"/>
  </si>
  <si>
    <t>商店街等</t>
    <rPh sb="0" eb="4">
      <t>ショウテンガイトウ</t>
    </rPh>
    <phoneticPr fontId="1"/>
  </si>
  <si>
    <t>https://www.city.kagoshima.lg.jp/san-shien/sangyo/shokogyo/shogyo/sho.html</t>
    <phoneticPr fontId="1"/>
  </si>
  <si>
    <t>産業支援課
099-216-1322</t>
    <phoneticPr fontId="1"/>
  </si>
  <si>
    <t>鹿屋市</t>
    <rPh sb="0" eb="3">
      <t>カノヤシ</t>
    </rPh>
    <phoneticPr fontId="1"/>
  </si>
  <si>
    <t>コミュニティバス（くるりんバス）</t>
    <phoneticPr fontId="1"/>
  </si>
  <si>
    <t>交通不便地域に居住する高齢者等の日常生活の移動手段を確保するため、コミュニティバスの運行をバス事業者へ委託</t>
    <phoneticPr fontId="1"/>
  </si>
  <si>
    <t>https://www.city.kanoya.lg.jp/index.html</t>
    <phoneticPr fontId="1"/>
  </si>
  <si>
    <t>地域活力推進課
0994-31-1147</t>
    <phoneticPr fontId="1"/>
  </si>
  <si>
    <t>デマンド交通（かのや市乗合ワゴン）</t>
    <rPh sb="4" eb="6">
      <t>コウツウ</t>
    </rPh>
    <rPh sb="10" eb="11">
      <t>シ</t>
    </rPh>
    <rPh sb="11" eb="13">
      <t>ノリアイ</t>
    </rPh>
    <phoneticPr fontId="1"/>
  </si>
  <si>
    <t>交通不便地域に居住する高齢者等の日常生活の移動手段を確保するため、デマンド交通の運行をタクシー事業者へ委託</t>
    <rPh sb="37" eb="39">
      <t>コウツウ</t>
    </rPh>
    <phoneticPr fontId="1"/>
  </si>
  <si>
    <t>自家用有償旅客運送（かのや市乗合ワゴン）</t>
    <rPh sb="0" eb="3">
      <t>ジカヨウ</t>
    </rPh>
    <rPh sb="3" eb="5">
      <t>ユウショウ</t>
    </rPh>
    <rPh sb="5" eb="7">
      <t>リョカク</t>
    </rPh>
    <rPh sb="7" eb="9">
      <t>ウンソウ</t>
    </rPh>
    <rPh sb="13" eb="14">
      <t>シ</t>
    </rPh>
    <rPh sb="14" eb="16">
      <t>ノリアイ</t>
    </rPh>
    <phoneticPr fontId="1"/>
  </si>
  <si>
    <t>交通不便地域に居住する高齢者等の日常生活の移動手段を確保するため、自家用有償旅客運送を鹿屋市社会福祉協議会へ委託</t>
    <rPh sb="33" eb="36">
      <t>ジカヨウ</t>
    </rPh>
    <rPh sb="36" eb="38">
      <t>ユウショウ</t>
    </rPh>
    <rPh sb="38" eb="40">
      <t>リョカク</t>
    </rPh>
    <rPh sb="40" eb="42">
      <t>ウンソウ</t>
    </rPh>
    <rPh sb="43" eb="46">
      <t>カノヤシ</t>
    </rPh>
    <rPh sb="46" eb="48">
      <t>シャカイ</t>
    </rPh>
    <rPh sb="48" eb="50">
      <t>フクシ</t>
    </rPh>
    <rPh sb="50" eb="53">
      <t>キョウギカイ</t>
    </rPh>
    <phoneticPr fontId="1"/>
  </si>
  <si>
    <t>重層的支援体制整備事業</t>
    <rPh sb="0" eb="11">
      <t>ジュウソウテキシエンタイセイセイビジギョウ</t>
    </rPh>
    <phoneticPr fontId="1"/>
  </si>
  <si>
    <t>重層的支援体制整備事業の一環として、自らの課題を解決する地域福祉協議会の育成を社会福祉協議会に委託している。
社会福祉協議会は、高齢者の買物弱者に対し買物支援（送迎）を行う地域福祉協議会に車両の貸出を行うなどの支援を行っている。</t>
    <rPh sb="0" eb="11">
      <t>ジュウソウテキシエンタイセイセイビジギョウ</t>
    </rPh>
    <rPh sb="12" eb="14">
      <t>イッカン</t>
    </rPh>
    <rPh sb="18" eb="19">
      <t>ミズカ</t>
    </rPh>
    <rPh sb="21" eb="23">
      <t>カダイ</t>
    </rPh>
    <rPh sb="24" eb="26">
      <t>カイケツ</t>
    </rPh>
    <rPh sb="64" eb="67">
      <t>コウレイシャ</t>
    </rPh>
    <rPh sb="68" eb="72">
      <t>カイモノジャクシャ</t>
    </rPh>
    <rPh sb="73" eb="74">
      <t>タイ</t>
    </rPh>
    <rPh sb="75" eb="79">
      <t>カイモノシエン</t>
    </rPh>
    <rPh sb="80" eb="82">
      <t>ソウゲイ</t>
    </rPh>
    <rPh sb="84" eb="85">
      <t>オコナ</t>
    </rPh>
    <rPh sb="86" eb="93">
      <t>チイキフクシキョウギカイ</t>
    </rPh>
    <rPh sb="94" eb="96">
      <t>シャリョウ</t>
    </rPh>
    <rPh sb="97" eb="99">
      <t>カシダシ</t>
    </rPh>
    <rPh sb="100" eb="101">
      <t>オコナ</t>
    </rPh>
    <rPh sb="105" eb="107">
      <t>シエン</t>
    </rPh>
    <rPh sb="108" eb="109">
      <t>オコナ</t>
    </rPh>
    <phoneticPr fontId="1"/>
  </si>
  <si>
    <t>福祉政策課
0994-31-1113</t>
    <rPh sb="0" eb="5">
      <t>フクシセイサクカ</t>
    </rPh>
    <phoneticPr fontId="1"/>
  </si>
  <si>
    <t>鹿屋市敬老バス乗車賃助成事業</t>
    <phoneticPr fontId="1"/>
  </si>
  <si>
    <t>高齢者が心身の健康を保持し、明るく楽しい老後を過ごすため、市内のバス乗車賃の一部を助成することにより外出を促すもの。</t>
    <phoneticPr fontId="1"/>
  </si>
  <si>
    <t>自治体,
バス事業者等,</t>
    <phoneticPr fontId="1"/>
  </si>
  <si>
    <t>https://www.city.kanoya.lg.jp/kaifuku/kenko/fukushi/koresha/basu.html</t>
    <phoneticPr fontId="1"/>
  </si>
  <si>
    <t>高齢福祉課
0994-31-1116</t>
    <phoneticPr fontId="1"/>
  </si>
  <si>
    <t>枕崎市</t>
    <rPh sb="0" eb="3">
      <t>マクラザキシ</t>
    </rPh>
    <phoneticPr fontId="1"/>
  </si>
  <si>
    <t>買い物弱者地域生活支援対策事業</t>
    <phoneticPr fontId="1"/>
  </si>
  <si>
    <t>商店数の減少や高齢化の進行等により，近隣に店舗がないため日常生活に必要な食料品，日用雑貨等の日用生活物資の買物が困難な者に対し，地域における生活の支援及び高齢者等の安否の確認を兼ねて日用生活物資の移動販売を行うものに補助する。</t>
    <phoneticPr fontId="1"/>
  </si>
  <si>
    <t>交通弱者に対するタクシー運賃助成事業</t>
    <phoneticPr fontId="1"/>
  </si>
  <si>
    <t>交通弱者に対する移動手段の確保策として、タクシー利用に係る運賃の一部助成（該当者1人当たり利用券（1枚300円）を36枚交付）している。</t>
    <phoneticPr fontId="1"/>
  </si>
  <si>
    <t>出水市</t>
    <rPh sb="0" eb="3">
      <t>イズミシ</t>
    </rPh>
    <phoneticPr fontId="1"/>
  </si>
  <si>
    <t>出水ふれあいバス運行事業</t>
    <rPh sb="0" eb="2">
      <t>イズミ</t>
    </rPh>
    <rPh sb="8" eb="10">
      <t>ウンコウ</t>
    </rPh>
    <rPh sb="10" eb="12">
      <t>ジギョウ</t>
    </rPh>
    <phoneticPr fontId="1"/>
  </si>
  <si>
    <t>市民の日常生活の移動手段の確保及び利便性向上のため、出水市内にコミュニティバスを６路線運行する。
※国交省の地域間フィーダー補助（R7年度事）に申請予定</t>
    <rPh sb="0" eb="2">
      <t>シミン</t>
    </rPh>
    <rPh sb="3" eb="5">
      <t>ニチジョウ</t>
    </rPh>
    <rPh sb="5" eb="7">
      <t>セイカツ</t>
    </rPh>
    <rPh sb="8" eb="12">
      <t>イドウシュダン</t>
    </rPh>
    <rPh sb="13" eb="15">
      <t>カクホ</t>
    </rPh>
    <rPh sb="15" eb="16">
      <t>オヨ</t>
    </rPh>
    <rPh sb="17" eb="20">
      <t>リベンセイ</t>
    </rPh>
    <rPh sb="20" eb="22">
      <t>コウジョウ</t>
    </rPh>
    <rPh sb="26" eb="29">
      <t>イズミシ</t>
    </rPh>
    <rPh sb="29" eb="30">
      <t>ナイ</t>
    </rPh>
    <rPh sb="41" eb="43">
      <t>ロセン</t>
    </rPh>
    <rPh sb="43" eb="45">
      <t>ウンコウ</t>
    </rPh>
    <rPh sb="50" eb="53">
      <t>コッコウショウ</t>
    </rPh>
    <rPh sb="54" eb="56">
      <t>チイキ</t>
    </rPh>
    <rPh sb="56" eb="57">
      <t>カン</t>
    </rPh>
    <rPh sb="62" eb="64">
      <t>ホジョ</t>
    </rPh>
    <rPh sb="67" eb="68">
      <t>ネン</t>
    </rPh>
    <rPh sb="68" eb="69">
      <t>ド</t>
    </rPh>
    <rPh sb="69" eb="70">
      <t>ゴト</t>
    </rPh>
    <rPh sb="72" eb="74">
      <t>シンセイ</t>
    </rPh>
    <rPh sb="74" eb="76">
      <t>ヨテイ</t>
    </rPh>
    <phoneticPr fontId="1"/>
  </si>
  <si>
    <t>政策経営部
くらし安心課地域政策係
0996-63-4036</t>
    <rPh sb="0" eb="2">
      <t>セイサク</t>
    </rPh>
    <rPh sb="2" eb="4">
      <t>ケイエイ</t>
    </rPh>
    <rPh sb="4" eb="5">
      <t>ブ</t>
    </rPh>
    <rPh sb="9" eb="12">
      <t>アンシンカ</t>
    </rPh>
    <rPh sb="12" eb="14">
      <t>チイキ</t>
    </rPh>
    <phoneticPr fontId="1"/>
  </si>
  <si>
    <t>日常生活に必要な食料品や日用雑貨等の買い物が困難な方（買い物弱者）を対象とした移動販売事業を行っている。</t>
    <rPh sb="0" eb="4">
      <t>ニチジョウセイカツ</t>
    </rPh>
    <rPh sb="5" eb="7">
      <t>ヒツヨウ</t>
    </rPh>
    <rPh sb="8" eb="11">
      <t>ショクリョウヒン</t>
    </rPh>
    <rPh sb="12" eb="14">
      <t>ニチヨウ</t>
    </rPh>
    <rPh sb="14" eb="16">
      <t>ザッカ</t>
    </rPh>
    <rPh sb="16" eb="17">
      <t>トウ</t>
    </rPh>
    <rPh sb="18" eb="19">
      <t>カ</t>
    </rPh>
    <rPh sb="20" eb="21">
      <t>モノ</t>
    </rPh>
    <rPh sb="22" eb="24">
      <t>コンナン</t>
    </rPh>
    <rPh sb="25" eb="26">
      <t>カタ</t>
    </rPh>
    <rPh sb="27" eb="28">
      <t>カ</t>
    </rPh>
    <rPh sb="29" eb="30">
      <t>モノ</t>
    </rPh>
    <rPh sb="30" eb="32">
      <t>ジャクシャ</t>
    </rPh>
    <rPh sb="34" eb="36">
      <t>タイショウ</t>
    </rPh>
    <rPh sb="39" eb="41">
      <t>イドウ</t>
    </rPh>
    <rPh sb="41" eb="43">
      <t>ハンバイ</t>
    </rPh>
    <rPh sb="43" eb="45">
      <t>ジギョウ</t>
    </rPh>
    <rPh sb="46" eb="47">
      <t>オコナ</t>
    </rPh>
    <phoneticPr fontId="1"/>
  </si>
  <si>
    <t>乗合タクシー事業</t>
    <rPh sb="0" eb="2">
      <t>ノリアイ</t>
    </rPh>
    <rPh sb="6" eb="8">
      <t>ジギョウ</t>
    </rPh>
    <phoneticPr fontId="1"/>
  </si>
  <si>
    <t>バス路線等がない交通空白地にて、デマンドタクシーを運行し、買い物への移動手段の確保を行っている。委託料については、タクシーメーターと利用料金の差額を委託料として支出している。</t>
    <rPh sb="2" eb="5">
      <t>ロセントウ</t>
    </rPh>
    <rPh sb="8" eb="10">
      <t>コウツウ</t>
    </rPh>
    <rPh sb="10" eb="12">
      <t>クウハク</t>
    </rPh>
    <rPh sb="12" eb="13">
      <t>チ</t>
    </rPh>
    <rPh sb="25" eb="27">
      <t>ウンコウ</t>
    </rPh>
    <rPh sb="29" eb="30">
      <t>カ</t>
    </rPh>
    <rPh sb="31" eb="32">
      <t>モノ</t>
    </rPh>
    <rPh sb="34" eb="36">
      <t>イドウ</t>
    </rPh>
    <rPh sb="36" eb="38">
      <t>シュダン</t>
    </rPh>
    <rPh sb="39" eb="41">
      <t>カクホ</t>
    </rPh>
    <rPh sb="42" eb="43">
      <t>オコナ</t>
    </rPh>
    <rPh sb="48" eb="51">
      <t>イタクリョウ</t>
    </rPh>
    <rPh sb="66" eb="68">
      <t>リヨウ</t>
    </rPh>
    <rPh sb="68" eb="70">
      <t>リョウキン</t>
    </rPh>
    <rPh sb="71" eb="73">
      <t>サガク</t>
    </rPh>
    <rPh sb="74" eb="77">
      <t>イタクリョウ</t>
    </rPh>
    <rPh sb="80" eb="82">
      <t>シシュツ</t>
    </rPh>
    <phoneticPr fontId="1"/>
  </si>
  <si>
    <t>出水市ＡＩオンデマンド交通運行事業</t>
    <phoneticPr fontId="1"/>
  </si>
  <si>
    <t>市民の日常生活の移動手段の確保及び利便性の向上のため、旧高尾野町及び旧野田町において、ＡＩを活用したオンデマンド交通「チョイソコいずん」を１０月から運行する。
※デジタル田園都市国家構想推進交付金へ採択済</t>
    <rPh sb="85" eb="87">
      <t>デンエン</t>
    </rPh>
    <rPh sb="87" eb="89">
      <t>トシ</t>
    </rPh>
    <rPh sb="89" eb="91">
      <t>コッカ</t>
    </rPh>
    <rPh sb="91" eb="93">
      <t>コウソウ</t>
    </rPh>
    <rPh sb="93" eb="95">
      <t>スイシン</t>
    </rPh>
    <rPh sb="95" eb="98">
      <t>コウフキン</t>
    </rPh>
    <rPh sb="99" eb="101">
      <t>サイタク</t>
    </rPh>
    <rPh sb="101" eb="102">
      <t>ズ</t>
    </rPh>
    <phoneticPr fontId="1"/>
  </si>
  <si>
    <t>鹿児島県</t>
    <rPh sb="0" eb="4">
      <t>カゴシマケン</t>
    </rPh>
    <phoneticPr fontId="14"/>
  </si>
  <si>
    <t>指宿市</t>
    <rPh sb="0" eb="3">
      <t>イブスキシ</t>
    </rPh>
    <phoneticPr fontId="14"/>
  </si>
  <si>
    <t>指宿市地域公共交通活性化協議会運営事業</t>
  </si>
  <si>
    <t>負担金</t>
    <rPh sb="0" eb="3">
      <t>フタンキン</t>
    </rPh>
    <phoneticPr fontId="14"/>
  </si>
  <si>
    <t>交通不便地域の市民や高齢者等の交通弱者の移動手段及び市街地間の移動手段を確保するため、「予約型乗合タクシー（あいタク）」及び「指宿市コミュニティバス（イッシーバス）」の運行主体である市地域公共交通活性化協議会への運営費を負担している。令和５年度に地域公共交通計画を策定。</t>
  </si>
  <si>
    <t>事業主体：協議会
※実際の運行は交通事業者に委託</t>
    <rPh sb="0" eb="4">
      <t>ジギ</t>
    </rPh>
    <rPh sb="5" eb="8">
      <t>キョウギカイ</t>
    </rPh>
    <rPh sb="10" eb="12">
      <t>ジッサイ</t>
    </rPh>
    <rPh sb="16" eb="24">
      <t>コウツウジギ</t>
    </rPh>
    <phoneticPr fontId="14"/>
  </si>
  <si>
    <t>https://www.city.ibusuki.lg.jp/main/machi/syakaikiban/kotsu/page027052.html
https://www.city.ibusuki.lg.jp/main/machi/syakaikiban/kotsu/page018112.html
https://www.city.ibusuki.lg.jp/main/machi/syakaikiban/kotsu/page018111.html</t>
  </si>
  <si>
    <t>協議会事務局
産業振興部商工水産課商工運輸係
0993-22-2111</t>
  </si>
  <si>
    <t>指宿市民限定鹿児島交通路線バス回数券事業</t>
  </si>
  <si>
    <t>運賃助成</t>
    <rPh sb="0" eb="4">
      <t>ウンチン</t>
    </rPh>
    <phoneticPr fontId="14"/>
  </si>
  <si>
    <t>これまで市内循環バスと路線バスが同一経路を運行していた区間については，市内循環バスを廃止し，路線バスへの利用転換を促すため，額面3,000円の回数券を2,000円で販売する。
※定住自立圏構想特別交付税対象事業</t>
    <phoneticPr fontId="14"/>
  </si>
  <si>
    <t>https://www.city.ibusuki.lg.jp/main/machi/syakaikiban/kotsu/page018158.html</t>
  </si>
  <si>
    <t>産業振興部商工水産課商工運輸係
0993-22-2111</t>
  </si>
  <si>
    <t>西之表市</t>
    <rPh sb="0" eb="4">
      <t>ニシノオモテシ</t>
    </rPh>
    <phoneticPr fontId="1"/>
  </si>
  <si>
    <t>地域公共交通活性化協議会運営事業</t>
    <rPh sb="0" eb="2">
      <t>チイキ</t>
    </rPh>
    <rPh sb="2" eb="4">
      <t>コウキョウ</t>
    </rPh>
    <rPh sb="4" eb="6">
      <t>コウツウ</t>
    </rPh>
    <rPh sb="6" eb="9">
      <t>カッセイカ</t>
    </rPh>
    <rPh sb="9" eb="12">
      <t>キョウギカイ</t>
    </rPh>
    <rPh sb="12" eb="14">
      <t>ウンエイ</t>
    </rPh>
    <rPh sb="14" eb="16">
      <t>ジギョウ</t>
    </rPh>
    <phoneticPr fontId="1"/>
  </si>
  <si>
    <t>再編交付金を活用。
交通不便地域の市民や高齢者等の交通弱者の移動手段及び市街地間の移動手段を確保するため、「デマンド型乗合タクシー」及び「市街地巡回バス」の運航主体である市地域公共交通活性化協議会への運営補助を行っている。（令和５年10月より運賃無償化を実施）</t>
    <rPh sb="0" eb="2">
      <t>サイヘン</t>
    </rPh>
    <rPh sb="2" eb="5">
      <t>コウフキン</t>
    </rPh>
    <rPh sb="6" eb="8">
      <t>カツヨウ</t>
    </rPh>
    <rPh sb="10" eb="12">
      <t>コウツウ</t>
    </rPh>
    <rPh sb="12" eb="14">
      <t>フベン</t>
    </rPh>
    <rPh sb="14" eb="16">
      <t>チイキ</t>
    </rPh>
    <rPh sb="17" eb="19">
      <t>シミン</t>
    </rPh>
    <rPh sb="20" eb="24">
      <t>コウレイシャトウ</t>
    </rPh>
    <rPh sb="25" eb="27">
      <t>コウツウ</t>
    </rPh>
    <rPh sb="27" eb="29">
      <t>ジャクシャ</t>
    </rPh>
    <rPh sb="30" eb="32">
      <t>イドウ</t>
    </rPh>
    <rPh sb="32" eb="34">
      <t>シュダン</t>
    </rPh>
    <rPh sb="34" eb="35">
      <t>オヨ</t>
    </rPh>
    <rPh sb="36" eb="39">
      <t>シガイチ</t>
    </rPh>
    <rPh sb="39" eb="40">
      <t>カン</t>
    </rPh>
    <rPh sb="41" eb="45">
      <t>イドウシュダン</t>
    </rPh>
    <rPh sb="46" eb="48">
      <t>カクホ</t>
    </rPh>
    <rPh sb="58" eb="59">
      <t>ガタ</t>
    </rPh>
    <rPh sb="59" eb="61">
      <t>ノリアイ</t>
    </rPh>
    <rPh sb="66" eb="67">
      <t>オヨ</t>
    </rPh>
    <rPh sb="69" eb="72">
      <t>シガイチ</t>
    </rPh>
    <rPh sb="72" eb="74">
      <t>ジュンカイ</t>
    </rPh>
    <rPh sb="78" eb="80">
      <t>ウンコウ</t>
    </rPh>
    <rPh sb="80" eb="82">
      <t>シュタイ</t>
    </rPh>
    <rPh sb="85" eb="86">
      <t>シ</t>
    </rPh>
    <rPh sb="86" eb="88">
      <t>チイキ</t>
    </rPh>
    <rPh sb="88" eb="90">
      <t>コウキョウ</t>
    </rPh>
    <rPh sb="90" eb="92">
      <t>コウツウ</t>
    </rPh>
    <rPh sb="92" eb="95">
      <t>カッセイカ</t>
    </rPh>
    <rPh sb="95" eb="98">
      <t>キョウギカイ</t>
    </rPh>
    <rPh sb="100" eb="102">
      <t>ウンエイ</t>
    </rPh>
    <rPh sb="102" eb="104">
      <t>ホジョ</t>
    </rPh>
    <rPh sb="105" eb="106">
      <t>オコナ</t>
    </rPh>
    <rPh sb="112" eb="114">
      <t>レイワ</t>
    </rPh>
    <rPh sb="115" eb="116">
      <t>ネン</t>
    </rPh>
    <rPh sb="118" eb="119">
      <t>ガツ</t>
    </rPh>
    <rPh sb="121" eb="123">
      <t>ウンチン</t>
    </rPh>
    <rPh sb="123" eb="126">
      <t>ムショウカ</t>
    </rPh>
    <rPh sb="127" eb="129">
      <t>ジッシ</t>
    </rPh>
    <phoneticPr fontId="1"/>
  </si>
  <si>
    <t>https://www.city.nishinoomote.lg.jp/admin/soshiki/kikaku/seisakusuishin/koutuu/3915.html</t>
  </si>
  <si>
    <t>企画課政策推進係
0997-22-1111（内線211）</t>
    <rPh sb="0" eb="2">
      <t>キカク</t>
    </rPh>
    <rPh sb="2" eb="3">
      <t>カ</t>
    </rPh>
    <rPh sb="3" eb="5">
      <t>セイサク</t>
    </rPh>
    <rPh sb="5" eb="7">
      <t>スイシン</t>
    </rPh>
    <rPh sb="7" eb="8">
      <t>カカリ</t>
    </rPh>
    <rPh sb="22" eb="24">
      <t>ナイセン</t>
    </rPh>
    <phoneticPr fontId="1"/>
  </si>
  <si>
    <t>高齢者支援協議会による生活支援</t>
    <rPh sb="0" eb="3">
      <t>コウレイシャ</t>
    </rPh>
    <rPh sb="3" eb="5">
      <t>シエン</t>
    </rPh>
    <rPh sb="5" eb="8">
      <t>キョウギカイ</t>
    </rPh>
    <rPh sb="11" eb="15">
      <t>セイカツシエン</t>
    </rPh>
    <phoneticPr fontId="1"/>
  </si>
  <si>
    <t>各校区・地域に設立されている高齢者支援協議会において、買物（代行・地競い）等高齢者の生活支援を行ってもらう。</t>
    <rPh sb="0" eb="3">
      <t>カクコウク</t>
    </rPh>
    <rPh sb="4" eb="6">
      <t>チイキ</t>
    </rPh>
    <rPh sb="7" eb="9">
      <t>セツリツ</t>
    </rPh>
    <rPh sb="14" eb="16">
      <t>コウレイ</t>
    </rPh>
    <rPh sb="16" eb="17">
      <t>シャ</t>
    </rPh>
    <rPh sb="17" eb="19">
      <t>シエン</t>
    </rPh>
    <rPh sb="19" eb="22">
      <t>キョウギカイ</t>
    </rPh>
    <rPh sb="27" eb="29">
      <t>カイモノ</t>
    </rPh>
    <rPh sb="30" eb="32">
      <t>ダイコウ</t>
    </rPh>
    <rPh sb="33" eb="35">
      <t>チキソ</t>
    </rPh>
    <rPh sb="37" eb="38">
      <t>トウ</t>
    </rPh>
    <rPh sb="38" eb="41">
      <t>コウレイシャ</t>
    </rPh>
    <rPh sb="42" eb="44">
      <t>セイカツ</t>
    </rPh>
    <rPh sb="44" eb="46">
      <t>シエン</t>
    </rPh>
    <rPh sb="47" eb="48">
      <t>オコナ</t>
    </rPh>
    <phoneticPr fontId="1"/>
  </si>
  <si>
    <t>高齢者支援課高齢者支援係
0997-22-1111（内線330）</t>
    <rPh sb="0" eb="3">
      <t>コウレイシャ</t>
    </rPh>
    <rPh sb="3" eb="6">
      <t>シエンカ</t>
    </rPh>
    <rPh sb="6" eb="9">
      <t>コウレイシャ</t>
    </rPh>
    <rPh sb="9" eb="11">
      <t>シエン</t>
    </rPh>
    <rPh sb="11" eb="12">
      <t>カカリ</t>
    </rPh>
    <rPh sb="26" eb="28">
      <t>ナイセン</t>
    </rPh>
    <phoneticPr fontId="1"/>
  </si>
  <si>
    <t>垂水市</t>
    <rPh sb="0" eb="3">
      <t>タルミズシ</t>
    </rPh>
    <phoneticPr fontId="1"/>
  </si>
  <si>
    <t>たるたるおでかけチケット交付事業</t>
    <phoneticPr fontId="1"/>
  </si>
  <si>
    <t>高齢者の積極的な社会参加と健康保持・促進、移動支援を目的として、市内のバス及びタクシーの乗車賃の一部を助成することにより外出を促すもの。</t>
    <phoneticPr fontId="1"/>
  </si>
  <si>
    <t>https://www.city.tarumizu.lg.jp/fukushi/kurashi/fukushi/chikifukushi/odekake_ticket02.html</t>
    <phoneticPr fontId="1"/>
  </si>
  <si>
    <t>福祉課地域福祉係
0994-32-1115</t>
    <phoneticPr fontId="1"/>
  </si>
  <si>
    <t>事前予約型乗合タクシー</t>
    <phoneticPr fontId="1"/>
  </si>
  <si>
    <t>コミュニティバスの廃止等による空白地域の交通弱者の交通手段を確保するため、乗合タクシーを運行している。</t>
    <phoneticPr fontId="1"/>
  </si>
  <si>
    <t>垂水市地域公共交通活性化協議会</t>
    <phoneticPr fontId="1"/>
  </si>
  <si>
    <t>http://ｗｗｗ.city.tarumizu.lg.jp/chiiki/kurashi/machi/kotsu/taxi/noriai.html</t>
    <phoneticPr fontId="1"/>
  </si>
  <si>
    <t>企画政策課地域振興係
0994-32-1143</t>
    <phoneticPr fontId="1"/>
  </si>
  <si>
    <t>高齢者運転免許証返納支援事業</t>
    <phoneticPr fontId="1"/>
  </si>
  <si>
    <t>免許返納支援</t>
    <rPh sb="0" eb="2">
      <t>メンキョ</t>
    </rPh>
    <rPh sb="2" eb="4">
      <t>ヘンノウ</t>
    </rPh>
    <rPh sb="4" eb="6">
      <t>シエン</t>
    </rPh>
    <phoneticPr fontId="1"/>
  </si>
  <si>
    <t>市内に住所がある65歳以上の方が免許返納をした際に，市商工会発行商品券10,000円を支給（１人につき１回限り）</t>
    <phoneticPr fontId="1"/>
  </si>
  <si>
    <t>https://www.city.tarumizu.lg.jp/kikikanri/kurashi/koutu/menkyo-hennou.html</t>
    <phoneticPr fontId="1"/>
  </si>
  <si>
    <t>総務課安心安全係
0994-32-1097</t>
    <phoneticPr fontId="1"/>
  </si>
  <si>
    <t>訪問給食サービス</t>
    <phoneticPr fontId="1"/>
  </si>
  <si>
    <t>一般会計　　　21,000
介護特別会計　  7,800</t>
    <phoneticPr fontId="1"/>
  </si>
  <si>
    <t>おおむね65歳以上の在宅高齢者または心身障害者等の利用対象者に対し、食事の配送支援を行うことにより、健康を維持しながら自立した生活ができるよう支援をすると共に安否の確認を行うもの。</t>
    <phoneticPr fontId="1"/>
  </si>
  <si>
    <t>事業主体の垂水市が、有限会社木場商店及び株式会社ワタミに委託を行っている。</t>
    <rPh sb="0" eb="2">
      <t>ジギョウ</t>
    </rPh>
    <rPh sb="2" eb="4">
      <t>シュタイ</t>
    </rPh>
    <rPh sb="5" eb="8">
      <t>タルミズシ</t>
    </rPh>
    <rPh sb="10" eb="14">
      <t>ユウゲンカイシャ</t>
    </rPh>
    <rPh sb="14" eb="16">
      <t>コバ</t>
    </rPh>
    <rPh sb="16" eb="18">
      <t>ショウテン</t>
    </rPh>
    <rPh sb="18" eb="19">
      <t>オヨ</t>
    </rPh>
    <rPh sb="20" eb="24">
      <t>カブシキカイシャ</t>
    </rPh>
    <rPh sb="28" eb="30">
      <t>イタク</t>
    </rPh>
    <rPh sb="31" eb="32">
      <t>オコナ</t>
    </rPh>
    <phoneticPr fontId="1"/>
  </si>
  <si>
    <t>http://www.city.tarumizu.lg.jp/fukushi/kurashi/fukushi/koresha/sonota/kyushoku.html</t>
    <phoneticPr fontId="1"/>
  </si>
  <si>
    <t>薩摩川内市</t>
    <rPh sb="0" eb="5">
      <t>サツマセンダイシ</t>
    </rPh>
    <phoneticPr fontId="1"/>
  </si>
  <si>
    <t>コミュニティバス等運行事業</t>
    <rPh sb="8" eb="9">
      <t>トウ</t>
    </rPh>
    <rPh sb="9" eb="11">
      <t>ウンコウ</t>
    </rPh>
    <rPh sb="11" eb="13">
      <t>ジギョウ</t>
    </rPh>
    <phoneticPr fontId="1"/>
  </si>
  <si>
    <t>交通不便地域・交通空白地域等の市民及び来訪者の交通移動手段を確保することを目的に、コミュニティバスやデマンド交通の運行を行っている。
なお、６５歳以上の運転免許自主返納者は、運転経歴証明書等の提示により運賃の割引を受けられる。</t>
    <rPh sb="0" eb="6">
      <t>コウツウフベンチイキ</t>
    </rPh>
    <rPh sb="7" eb="13">
      <t>コウツウクウハクチイキ</t>
    </rPh>
    <rPh sb="13" eb="14">
      <t>トウ</t>
    </rPh>
    <rPh sb="15" eb="17">
      <t>シミン</t>
    </rPh>
    <rPh sb="17" eb="18">
      <t>オヨ</t>
    </rPh>
    <rPh sb="19" eb="22">
      <t>ライホウシャ</t>
    </rPh>
    <rPh sb="23" eb="29">
      <t>コウツウイドウシュダン</t>
    </rPh>
    <rPh sb="30" eb="32">
      <t>カクホ</t>
    </rPh>
    <rPh sb="37" eb="39">
      <t>モクテキ</t>
    </rPh>
    <rPh sb="54" eb="56">
      <t>コウツウ</t>
    </rPh>
    <rPh sb="57" eb="59">
      <t>ウンコウ</t>
    </rPh>
    <rPh sb="60" eb="61">
      <t>オコナ</t>
    </rPh>
    <rPh sb="72" eb="73">
      <t>サイ</t>
    </rPh>
    <rPh sb="73" eb="75">
      <t>イジョウ</t>
    </rPh>
    <rPh sb="76" eb="80">
      <t>ウンテンメンキョ</t>
    </rPh>
    <rPh sb="80" eb="85">
      <t>ジシュヘンノウシャ</t>
    </rPh>
    <rPh sb="87" eb="93">
      <t>ウンテンケイレキショウメイ</t>
    </rPh>
    <rPh sb="93" eb="94">
      <t>ショ</t>
    </rPh>
    <rPh sb="94" eb="95">
      <t>トウ</t>
    </rPh>
    <rPh sb="96" eb="98">
      <t>テイジ</t>
    </rPh>
    <rPh sb="101" eb="103">
      <t>ウンチン</t>
    </rPh>
    <rPh sb="104" eb="106">
      <t>ワリビキ</t>
    </rPh>
    <rPh sb="107" eb="108">
      <t>ウ</t>
    </rPh>
    <phoneticPr fontId="1"/>
  </si>
  <si>
    <t>https://www.city.satsumasendai.lg.jp/kurashi_tetsuzuki/doro_kotsu/1/1/index.html</t>
  </si>
  <si>
    <t>経済シティセールス部経済政策課企画総務・施設交通グループ
0996-22-8115（※ガイダンス後）内線5747</t>
    <rPh sb="0" eb="2">
      <t>ケイザイ</t>
    </rPh>
    <rPh sb="9" eb="10">
      <t>ブ</t>
    </rPh>
    <rPh sb="10" eb="15">
      <t>ケイザイセイサクカ</t>
    </rPh>
    <rPh sb="15" eb="19">
      <t>キカクソウム</t>
    </rPh>
    <rPh sb="20" eb="24">
      <t>シセツコウツウ</t>
    </rPh>
    <rPh sb="48" eb="49">
      <t>ゴ</t>
    </rPh>
    <rPh sb="50" eb="52">
      <t>ナイセン</t>
    </rPh>
    <phoneticPr fontId="1"/>
  </si>
  <si>
    <t>福祉タクシー等利用料助成事業</t>
    <rPh sb="0" eb="2">
      <t>フクシ</t>
    </rPh>
    <rPh sb="6" eb="7">
      <t>トウ</t>
    </rPh>
    <rPh sb="7" eb="14">
      <t>リヨウリョウジョセイジギョウ</t>
    </rPh>
    <phoneticPr fontId="1"/>
  </si>
  <si>
    <t>重度障害者へのタクシー等利用料助成</t>
    <rPh sb="0" eb="5">
      <t>ジュウドショウガイシャ</t>
    </rPh>
    <rPh sb="11" eb="12">
      <t>トウ</t>
    </rPh>
    <rPh sb="12" eb="17">
      <t>リヨウリョウジョセイ</t>
    </rPh>
    <phoneticPr fontId="1"/>
  </si>
  <si>
    <t>在宅（施設入所を除く）の重度障害のある方に、市と契約しているタクシー会社、福祉有償運送車両及び甑島定期航路船の利用券を1年度に１冊交付している。（年間500円×20枚）
　</t>
    <rPh sb="0" eb="2">
      <t>ザイタク</t>
    </rPh>
    <rPh sb="3" eb="5">
      <t>シセツ</t>
    </rPh>
    <rPh sb="5" eb="7">
      <t>ニュウショ</t>
    </rPh>
    <rPh sb="8" eb="9">
      <t>ノゾ</t>
    </rPh>
    <rPh sb="12" eb="14">
      <t>ジュウド</t>
    </rPh>
    <rPh sb="14" eb="16">
      <t>ショウガイ</t>
    </rPh>
    <rPh sb="19" eb="20">
      <t>カタ</t>
    </rPh>
    <rPh sb="22" eb="23">
      <t>シ</t>
    </rPh>
    <rPh sb="24" eb="26">
      <t>ケイヤク</t>
    </rPh>
    <rPh sb="34" eb="36">
      <t>ガイシャ</t>
    </rPh>
    <rPh sb="37" eb="39">
      <t>フクシ</t>
    </rPh>
    <rPh sb="39" eb="41">
      <t>ユウショウ</t>
    </rPh>
    <rPh sb="41" eb="43">
      <t>ウンソウ</t>
    </rPh>
    <rPh sb="43" eb="45">
      <t>シャリョウ</t>
    </rPh>
    <rPh sb="45" eb="46">
      <t>オヨ</t>
    </rPh>
    <rPh sb="47" eb="49">
      <t>コシキシマ</t>
    </rPh>
    <rPh sb="49" eb="51">
      <t>テイキ</t>
    </rPh>
    <rPh sb="51" eb="53">
      <t>コウロ</t>
    </rPh>
    <rPh sb="53" eb="54">
      <t>セン</t>
    </rPh>
    <rPh sb="55" eb="57">
      <t>リヨウ</t>
    </rPh>
    <rPh sb="57" eb="58">
      <t>ケン</t>
    </rPh>
    <rPh sb="60" eb="62">
      <t>ネンド</t>
    </rPh>
    <rPh sb="64" eb="65">
      <t>サツ</t>
    </rPh>
    <rPh sb="65" eb="67">
      <t>コウフ</t>
    </rPh>
    <rPh sb="73" eb="75">
      <t>ネンカン</t>
    </rPh>
    <rPh sb="78" eb="79">
      <t>エン</t>
    </rPh>
    <rPh sb="82" eb="83">
      <t>マイ</t>
    </rPh>
    <phoneticPr fontId="5"/>
  </si>
  <si>
    <t>タクシー、定期航路事業者等</t>
    <rPh sb="5" eb="9">
      <t>テイキコウロ</t>
    </rPh>
    <rPh sb="9" eb="13">
      <t>ジギョウシャトウ</t>
    </rPh>
    <phoneticPr fontId="1"/>
  </si>
  <si>
    <t>https://www.city.satsumasendai.lg.jp/lifescene/shogai_fukushi/5617.html</t>
    <phoneticPr fontId="1"/>
  </si>
  <si>
    <t>保健福祉部障害福祉課
支援グループ
0996-22-8115（※ガイダンス後）内線2172</t>
    <rPh sb="0" eb="2">
      <t>ホケン</t>
    </rPh>
    <rPh sb="2" eb="4">
      <t>フクシ</t>
    </rPh>
    <rPh sb="4" eb="5">
      <t>ブ</t>
    </rPh>
    <rPh sb="5" eb="10">
      <t>ショウガイフクシカ</t>
    </rPh>
    <rPh sb="11" eb="13">
      <t>シエン</t>
    </rPh>
    <rPh sb="37" eb="38">
      <t>ゴ</t>
    </rPh>
    <phoneticPr fontId="1"/>
  </si>
  <si>
    <t>曽於市</t>
    <rPh sb="0" eb="3">
      <t>ソオシ</t>
    </rPh>
    <phoneticPr fontId="1"/>
  </si>
  <si>
    <t>代替バス運行補助金</t>
    <phoneticPr fontId="1"/>
  </si>
  <si>
    <t>広域的・幹線的なバス路線の確保・維持を図り，地域住民の福祉を確保するため，予算の定めるところにより補助対象事業者に対し，予算の範囲内において補助金を交付する。</t>
    <phoneticPr fontId="1"/>
  </si>
  <si>
    <t>https://www.city.soo.kagoshima.jp/kurashi/koukyoukoutu/index.html</t>
    <phoneticPr fontId="1"/>
  </si>
  <si>
    <t>企画政策課
0986-76-8802</t>
    <phoneticPr fontId="1"/>
  </si>
  <si>
    <t>思いやりタクシー運行事業</t>
  </si>
  <si>
    <t>市内におけるバス廃止路線及び市長がこれと同等と認めた地区における市民の交通手段を確保し，地域の活性化と市民福祉の向上に寄与することを目的とする曽於市思いやりバス又は思いやりタクシーを運行する事業者に対し，当該運行に要する経費の一部を補助する。</t>
    <phoneticPr fontId="1"/>
  </si>
  <si>
    <t>思いやりバス運行事業</t>
    <phoneticPr fontId="1"/>
  </si>
  <si>
    <t>地域間幹線系統確保維持費補助金</t>
    <phoneticPr fontId="1"/>
  </si>
  <si>
    <t>霧島市</t>
    <rPh sb="0" eb="3">
      <t>キリシマシ</t>
    </rPh>
    <phoneticPr fontId="1"/>
  </si>
  <si>
    <t>コミュニティバス等運行事業</t>
    <rPh sb="8" eb="9">
      <t>トウ</t>
    </rPh>
    <rPh sb="9" eb="13">
      <t>ウンコウジギョウ</t>
    </rPh>
    <phoneticPr fontId="1"/>
  </si>
  <si>
    <t>交通不便地域に居住する高齢者等の日常生活の移動手段を確保するため、コミュニティバス等の運行をバス事業者等へ委託</t>
    <rPh sb="41" eb="42">
      <t>トウ</t>
    </rPh>
    <rPh sb="51" eb="52">
      <t>トウ</t>
    </rPh>
    <phoneticPr fontId="1"/>
  </si>
  <si>
    <t>https://www.city-kirishima.jp/kikaku/kurashi/kotsukikan/bus/fureai-bus.html</t>
    <phoneticPr fontId="1"/>
  </si>
  <si>
    <t>地域政策課
0995-64-0952</t>
    <rPh sb="0" eb="5">
      <t>チイキセイサクカ</t>
    </rPh>
    <phoneticPr fontId="1"/>
  </si>
  <si>
    <t>路線バス支援事業</t>
    <rPh sb="0" eb="2">
      <t>ロセン</t>
    </rPh>
    <rPh sb="4" eb="8">
      <t>シエンジギョウ</t>
    </rPh>
    <phoneticPr fontId="1"/>
  </si>
  <si>
    <t>市民の日常生活の移動手段を確保するため、民間事業者が運行している路線バスを維持するための費用を負担</t>
    <rPh sb="0" eb="2">
      <t>シミン</t>
    </rPh>
    <rPh sb="3" eb="7">
      <t>ニチジョウセイカツ</t>
    </rPh>
    <rPh sb="8" eb="12">
      <t>イドウシュダン</t>
    </rPh>
    <rPh sb="13" eb="15">
      <t>カクホ</t>
    </rPh>
    <rPh sb="20" eb="25">
      <t>ミンカンジギョウシャ</t>
    </rPh>
    <rPh sb="26" eb="28">
      <t>ウンコウ</t>
    </rPh>
    <rPh sb="32" eb="34">
      <t>ロセン</t>
    </rPh>
    <rPh sb="37" eb="39">
      <t>イジ</t>
    </rPh>
    <rPh sb="44" eb="46">
      <t>ヒヨウ</t>
    </rPh>
    <rPh sb="47" eb="49">
      <t>フタン</t>
    </rPh>
    <phoneticPr fontId="1"/>
  </si>
  <si>
    <t>バス事業者</t>
    <rPh sb="2" eb="5">
      <t>ジギョウシャ</t>
    </rPh>
    <phoneticPr fontId="1"/>
  </si>
  <si>
    <t>https://www.city-kirishima.jp/kikaku/kurashi/kotsukikan/bus/jikokuhyo.html</t>
    <phoneticPr fontId="1"/>
  </si>
  <si>
    <t>いちき串木野市</t>
    <rPh sb="3" eb="7">
      <t>クシキノシ</t>
    </rPh>
    <phoneticPr fontId="1"/>
  </si>
  <si>
    <t>いきいきタクシー</t>
  </si>
  <si>
    <t>買い物弱者の支援と位置付けた事業ではないが、公共交通の利用に不便を感じている地域に対する移動支援策として、市の委託事業で郊外部の自宅と市街地を結ぶタクシーを運行している。</t>
    <rPh sb="0" eb="1">
      <t>カ</t>
    </rPh>
    <rPh sb="2" eb="3">
      <t>モノ</t>
    </rPh>
    <rPh sb="3" eb="5">
      <t>ジャクシャ</t>
    </rPh>
    <rPh sb="6" eb="8">
      <t>シエン</t>
    </rPh>
    <rPh sb="9" eb="12">
      <t>イチヅ</t>
    </rPh>
    <rPh sb="14" eb="16">
      <t>ジギョウ</t>
    </rPh>
    <rPh sb="22" eb="24">
      <t>コウキョウ</t>
    </rPh>
    <rPh sb="24" eb="26">
      <t>コウツウ</t>
    </rPh>
    <rPh sb="27" eb="29">
      <t>リヨウ</t>
    </rPh>
    <rPh sb="30" eb="32">
      <t>フベン</t>
    </rPh>
    <rPh sb="33" eb="34">
      <t>カン</t>
    </rPh>
    <rPh sb="38" eb="40">
      <t>チイキ</t>
    </rPh>
    <rPh sb="41" eb="42">
      <t>タイ</t>
    </rPh>
    <rPh sb="44" eb="46">
      <t>イドウ</t>
    </rPh>
    <rPh sb="46" eb="48">
      <t>シエン</t>
    </rPh>
    <rPh sb="48" eb="49">
      <t>サク</t>
    </rPh>
    <rPh sb="53" eb="54">
      <t>シ</t>
    </rPh>
    <rPh sb="55" eb="57">
      <t>イタク</t>
    </rPh>
    <rPh sb="57" eb="59">
      <t>ジギョウ</t>
    </rPh>
    <rPh sb="60" eb="63">
      <t>コウガイブ</t>
    </rPh>
    <rPh sb="64" eb="66">
      <t>ジタク</t>
    </rPh>
    <rPh sb="67" eb="70">
      <t>シガイチ</t>
    </rPh>
    <rPh sb="71" eb="72">
      <t>ムス</t>
    </rPh>
    <rPh sb="78" eb="80">
      <t>ウンコウ</t>
    </rPh>
    <phoneticPr fontId="5"/>
  </si>
  <si>
    <t>https://www.city.ichikikushikino.lg.jp/shokan1/kurashi/seikatsu/ikiikitaxi.html</t>
    <phoneticPr fontId="1"/>
  </si>
  <si>
    <t>水産商工課商工係
0996-33-5638</t>
    <rPh sb="0" eb="2">
      <t>スイサン</t>
    </rPh>
    <rPh sb="2" eb="5">
      <t>ショウコウカ</t>
    </rPh>
    <rPh sb="5" eb="7">
      <t>ショウコウ</t>
    </rPh>
    <rPh sb="7" eb="8">
      <t>カカリ</t>
    </rPh>
    <phoneticPr fontId="1"/>
  </si>
  <si>
    <t>いきいきバス</t>
  </si>
  <si>
    <t>買い物弱者の支援と位置付けた事業ではないが、公共交通の利用に不便を感じている地域に対する移動支援策として、市の委託事業で郊外部と市街地を結ぶコミュニティバスを運行している。</t>
    <rPh sb="0" eb="1">
      <t>カ</t>
    </rPh>
    <rPh sb="2" eb="3">
      <t>モノ</t>
    </rPh>
    <rPh sb="3" eb="5">
      <t>ジャクシャ</t>
    </rPh>
    <rPh sb="6" eb="8">
      <t>シエン</t>
    </rPh>
    <rPh sb="9" eb="12">
      <t>イチヅ</t>
    </rPh>
    <rPh sb="14" eb="16">
      <t>ジギョウ</t>
    </rPh>
    <rPh sb="22" eb="24">
      <t>コウキョウ</t>
    </rPh>
    <rPh sb="24" eb="26">
      <t>コウツウ</t>
    </rPh>
    <rPh sb="27" eb="29">
      <t>リヨウ</t>
    </rPh>
    <rPh sb="30" eb="32">
      <t>フベン</t>
    </rPh>
    <rPh sb="33" eb="34">
      <t>カン</t>
    </rPh>
    <rPh sb="38" eb="40">
      <t>チイキ</t>
    </rPh>
    <rPh sb="41" eb="42">
      <t>タイ</t>
    </rPh>
    <rPh sb="44" eb="46">
      <t>イドウ</t>
    </rPh>
    <rPh sb="46" eb="48">
      <t>シエン</t>
    </rPh>
    <rPh sb="48" eb="49">
      <t>サク</t>
    </rPh>
    <rPh sb="53" eb="54">
      <t>シ</t>
    </rPh>
    <rPh sb="55" eb="57">
      <t>イタク</t>
    </rPh>
    <rPh sb="57" eb="59">
      <t>ジギョウ</t>
    </rPh>
    <rPh sb="60" eb="63">
      <t>コウガイブ</t>
    </rPh>
    <rPh sb="64" eb="67">
      <t>シガイチ</t>
    </rPh>
    <rPh sb="68" eb="69">
      <t>ムス</t>
    </rPh>
    <rPh sb="79" eb="81">
      <t>ウンコウ</t>
    </rPh>
    <phoneticPr fontId="5"/>
  </si>
  <si>
    <t>https://www.city.ichikikushikino.lg.jp/shokan1/kurashi/seikatsu/kokyokotsu.html</t>
    <phoneticPr fontId="1"/>
  </si>
  <si>
    <t>南さつま市</t>
    <rPh sb="0" eb="1">
      <t>ミナミ</t>
    </rPh>
    <rPh sb="4" eb="5">
      <t>シ</t>
    </rPh>
    <phoneticPr fontId="1"/>
  </si>
  <si>
    <t>井戸端マーケット事業</t>
    <rPh sb="0" eb="3">
      <t>イドバタ</t>
    </rPh>
    <rPh sb="8" eb="10">
      <t>ジギョウ</t>
    </rPh>
    <phoneticPr fontId="3"/>
  </si>
  <si>
    <t>日用生活物資の購入支援及び生活の利便性の向上を図るため、移動販売に使用する車両購入費等に要する経費に対し、補助金を交付する。
・購入費及び改造費　1/2以内（上限100万円）　
・燃料費　1kmあたり10円
・移動販売車申請許可費　実費</t>
    <rPh sb="0" eb="2">
      <t>ニチヨウ</t>
    </rPh>
    <rPh sb="2" eb="4">
      <t>セイカツ</t>
    </rPh>
    <rPh sb="4" eb="6">
      <t>ブッシ</t>
    </rPh>
    <rPh sb="7" eb="9">
      <t>コウニュウ</t>
    </rPh>
    <rPh sb="9" eb="11">
      <t>シエン</t>
    </rPh>
    <rPh sb="11" eb="12">
      <t>オヨ</t>
    </rPh>
    <rPh sb="13" eb="15">
      <t>セイカツ</t>
    </rPh>
    <rPh sb="16" eb="18">
      <t>リベン</t>
    </rPh>
    <rPh sb="18" eb="19">
      <t>セイ</t>
    </rPh>
    <rPh sb="20" eb="22">
      <t>コウジョウ</t>
    </rPh>
    <rPh sb="23" eb="24">
      <t>ハカ</t>
    </rPh>
    <rPh sb="28" eb="30">
      <t>イドウ</t>
    </rPh>
    <rPh sb="30" eb="32">
      <t>ハンバイ</t>
    </rPh>
    <rPh sb="33" eb="35">
      <t>シヨウ</t>
    </rPh>
    <rPh sb="37" eb="39">
      <t>シャリョウ</t>
    </rPh>
    <rPh sb="39" eb="41">
      <t>コウニュウ</t>
    </rPh>
    <rPh sb="41" eb="42">
      <t>ヒ</t>
    </rPh>
    <rPh sb="42" eb="43">
      <t>トウ</t>
    </rPh>
    <rPh sb="44" eb="45">
      <t>ヨウ</t>
    </rPh>
    <rPh sb="47" eb="49">
      <t>ケイヒ</t>
    </rPh>
    <rPh sb="50" eb="51">
      <t>タイ</t>
    </rPh>
    <rPh sb="53" eb="56">
      <t>ホジョキン</t>
    </rPh>
    <rPh sb="57" eb="59">
      <t>コウフ</t>
    </rPh>
    <rPh sb="64" eb="66">
      <t>コウニュウ</t>
    </rPh>
    <rPh sb="66" eb="67">
      <t>ヒ</t>
    </rPh>
    <rPh sb="67" eb="68">
      <t>オヨ</t>
    </rPh>
    <rPh sb="69" eb="72">
      <t>カイゾウヒ</t>
    </rPh>
    <rPh sb="76" eb="78">
      <t>イナイ</t>
    </rPh>
    <rPh sb="79" eb="81">
      <t>ジョウゲン</t>
    </rPh>
    <rPh sb="84" eb="86">
      <t>マンエン</t>
    </rPh>
    <rPh sb="90" eb="93">
      <t>ネンリョウヒ</t>
    </rPh>
    <rPh sb="102" eb="103">
      <t>エン</t>
    </rPh>
    <rPh sb="105" eb="110">
      <t>イドウハンバイシャ</t>
    </rPh>
    <rPh sb="110" eb="112">
      <t>シンセイ</t>
    </rPh>
    <rPh sb="112" eb="115">
      <t>キョカヒ</t>
    </rPh>
    <rPh sb="116" eb="118">
      <t>ジッピ</t>
    </rPh>
    <phoneticPr fontId="3"/>
  </si>
  <si>
    <t>市内で移動販売を行う事業者</t>
    <phoneticPr fontId="1"/>
  </si>
  <si>
    <t>産業おこし部
商工水産課商工振興係
0993-76-1606</t>
    <rPh sb="0" eb="2">
      <t>サンギョウ</t>
    </rPh>
    <rPh sb="5" eb="6">
      <t>ブ</t>
    </rPh>
    <rPh sb="7" eb="12">
      <t>ショウコウスイサンカ</t>
    </rPh>
    <rPh sb="12" eb="14">
      <t>ショウコウ</t>
    </rPh>
    <rPh sb="14" eb="16">
      <t>シンコウ</t>
    </rPh>
    <rPh sb="16" eb="17">
      <t>カカリ</t>
    </rPh>
    <phoneticPr fontId="3"/>
  </si>
  <si>
    <t>つわちゃんタクシー事業</t>
    <rPh sb="9" eb="11">
      <t>ジギョウ</t>
    </rPh>
    <phoneticPr fontId="3"/>
  </si>
  <si>
    <t>日常生活の移動手段を確保するため、予約型乗合タクシーの運行をタクシー事業者へ委託。令和6年度にはバス運転手不足もあり、4路線から8路線へ拡大した。</t>
    <rPh sb="41" eb="43">
      <t>レイワ</t>
    </rPh>
    <rPh sb="44" eb="46">
      <t>ネンド</t>
    </rPh>
    <rPh sb="50" eb="53">
      <t>ウンテンシュ</t>
    </rPh>
    <rPh sb="53" eb="55">
      <t>ブソク</t>
    </rPh>
    <rPh sb="60" eb="62">
      <t>ロセン</t>
    </rPh>
    <rPh sb="65" eb="67">
      <t>ロセン</t>
    </rPh>
    <rPh sb="68" eb="70">
      <t>カクダイ</t>
    </rPh>
    <phoneticPr fontId="25"/>
  </si>
  <si>
    <t>https://www.city.minamisatsuma.lg.jp/living/e016151.html</t>
    <phoneticPr fontId="3"/>
  </si>
  <si>
    <t>総務企画部
総合政策課政策推進係
0993-76-1506</t>
  </si>
  <si>
    <t>シニア健康増進「よか日だな」事業</t>
    <rPh sb="3" eb="7">
      <t>ケンコウゾウシン</t>
    </rPh>
    <rPh sb="10" eb="11">
      <t>ヒ</t>
    </rPh>
    <rPh sb="14" eb="16">
      <t>ジギョウ</t>
    </rPh>
    <phoneticPr fontId="3"/>
  </si>
  <si>
    <t>バス・タクシー・温泉施設及びスポーツジム・はりきゅう施術師の免許を有する者が施術する施術所の利用助成チケット</t>
    <rPh sb="46" eb="50">
      <t>リヨウジョセイ</t>
    </rPh>
    <phoneticPr fontId="1"/>
  </si>
  <si>
    <t>65歳以上の高齢者に対し、1冊200円×100枚＝20,000円分（1回の利用枚数制限なし）の助成券を交付。</t>
    <rPh sb="2" eb="3">
      <t>サイ</t>
    </rPh>
    <rPh sb="3" eb="5">
      <t>イジョウ</t>
    </rPh>
    <rPh sb="6" eb="9">
      <t>コウレイシャ</t>
    </rPh>
    <rPh sb="10" eb="11">
      <t>タイ</t>
    </rPh>
    <rPh sb="14" eb="15">
      <t>サツ</t>
    </rPh>
    <rPh sb="18" eb="19">
      <t>エン</t>
    </rPh>
    <rPh sb="23" eb="24">
      <t>マイ</t>
    </rPh>
    <rPh sb="31" eb="33">
      <t>エンブン</t>
    </rPh>
    <rPh sb="35" eb="36">
      <t>カイ</t>
    </rPh>
    <rPh sb="37" eb="39">
      <t>リヨウ</t>
    </rPh>
    <rPh sb="39" eb="41">
      <t>マイスウ</t>
    </rPh>
    <rPh sb="41" eb="43">
      <t>セイゲン</t>
    </rPh>
    <rPh sb="47" eb="49">
      <t>ジョセイ</t>
    </rPh>
    <rPh sb="49" eb="50">
      <t>ケン</t>
    </rPh>
    <rPh sb="51" eb="53">
      <t>コウフ</t>
    </rPh>
    <phoneticPr fontId="3"/>
  </si>
  <si>
    <t>バス事業者・タクシー事業者・温泉施設及びスポーツジム・はりきゅう施術師の免許を有する者が施術する施術所</t>
    <phoneticPr fontId="1"/>
  </si>
  <si>
    <t>https://www.city.minamisatsuma.lg.jp/living/kenko-iryo-fukushi/koreisha/ikigaikenkou/e029518.html</t>
    <phoneticPr fontId="25"/>
  </si>
  <si>
    <t>市民福祉部
福祉課社会係
0993-76-1536</t>
    <rPh sb="0" eb="2">
      <t>シミン</t>
    </rPh>
    <rPh sb="2" eb="4">
      <t>フクシ</t>
    </rPh>
    <rPh sb="4" eb="5">
      <t>ブ</t>
    </rPh>
    <rPh sb="6" eb="9">
      <t>フクシカ</t>
    </rPh>
    <rPh sb="9" eb="11">
      <t>シャカイ</t>
    </rPh>
    <rPh sb="11" eb="12">
      <t>カカリ</t>
    </rPh>
    <phoneticPr fontId="3"/>
  </si>
  <si>
    <t>鹿児島県</t>
    <rPh sb="0" eb="2">
      <t>カゴシマ</t>
    </rPh>
    <rPh sb="2" eb="3">
      <t>ケン</t>
    </rPh>
    <phoneticPr fontId="1"/>
  </si>
  <si>
    <t>志布志市</t>
    <rPh sb="0" eb="3">
      <t>シブシシ</t>
    </rPh>
    <phoneticPr fontId="1"/>
  </si>
  <si>
    <t>099‐472‐1111</t>
    <phoneticPr fontId="1"/>
  </si>
  <si>
    <t>生活支援体制整備事業</t>
    <rPh sb="0" eb="1">
      <t>セイカツ</t>
    </rPh>
    <rPh sb="1" eb="3">
      <t>シエン</t>
    </rPh>
    <rPh sb="3" eb="5">
      <t>タイセイ</t>
    </rPh>
    <rPh sb="5" eb="7">
      <t>セイビ</t>
    </rPh>
    <rPh sb="7" eb="9">
      <t>ジギョウ</t>
    </rPh>
    <phoneticPr fontId="1"/>
  </si>
  <si>
    <t>ニーズや現状把握</t>
    <rPh sb="4" eb="6">
      <t>ゲンジョウ</t>
    </rPh>
    <rPh sb="6" eb="8">
      <t>ハアク</t>
    </rPh>
    <phoneticPr fontId="1"/>
  </si>
  <si>
    <t>地域で高齢者等の在宅生活を支えるために、生活支援サービスを担う事業主体と連携しながら、制度内の提供のみならず、多様な日常生活上の充実・強化を図る。
（主な財源：地域支援事業交付金（包括的支援事業・任意事業））</t>
    <phoneticPr fontId="1"/>
  </si>
  <si>
    <t>南九州市</t>
    <rPh sb="0" eb="4">
      <t>ミナミキュウシュウシ</t>
    </rPh>
    <phoneticPr fontId="1"/>
  </si>
  <si>
    <t>地域交通対策事業</t>
    <phoneticPr fontId="1"/>
  </si>
  <si>
    <t>交通空白地域等の解消を図り，交通弱者の日常生活に必要な交通手段を確保することを目的に，コミュニティバスの運行を行っている。また，一部地域においては，予約があった場合のみ運行を行う予約型乗合タクシー（デマンド交通）を導入している。</t>
    <phoneticPr fontId="1"/>
  </si>
  <si>
    <t>南九州市地域公共交通協議会</t>
    <rPh sb="0" eb="4">
      <t>ミナミキュウシュウシ</t>
    </rPh>
    <rPh sb="4" eb="6">
      <t>チイキ</t>
    </rPh>
    <rPh sb="6" eb="8">
      <t>コウキョウ</t>
    </rPh>
    <rPh sb="8" eb="10">
      <t>コウツウ</t>
    </rPh>
    <rPh sb="10" eb="13">
      <t>キョウギカイ</t>
    </rPh>
    <phoneticPr fontId="1"/>
  </si>
  <si>
    <t>https://www.city.minamikyushu.lg.jp/kurashi_tetsuzuki/doro_kotsu/2/2713.html</t>
    <phoneticPr fontId="1"/>
  </si>
  <si>
    <t>南九州市企画課
0993-83-2511（代表）</t>
    <rPh sb="0" eb="4">
      <t>ミナミキュウシュウシ</t>
    </rPh>
    <rPh sb="4" eb="7">
      <t>キカクカ</t>
    </rPh>
    <rPh sb="21" eb="23">
      <t>ダイヒョウ</t>
    </rPh>
    <phoneticPr fontId="1"/>
  </si>
  <si>
    <t>移動スーパー事業支援補助金</t>
    <phoneticPr fontId="1"/>
  </si>
  <si>
    <t>買物が困難な状況に置かれた市民の需給調整のため，移動販売を行うための車両改造及び燃料費に要する経費に対し補助金を交付する。
・改造費　補助率1/2　1台あたり上限50万円
・燃料費　1kmあたり10円　1台あたり上限20万円（1者につき上限50万円）</t>
    <phoneticPr fontId="1"/>
  </si>
  <si>
    <t>https://www.city.minamikyushu.lg.jp/soshikikarasagasu/shokokankoka/shokosuisan/1/1531.html</t>
    <phoneticPr fontId="1"/>
  </si>
  <si>
    <t>南九州市商工観光課
0993-83-2511（代表）</t>
    <rPh sb="0" eb="4">
      <t>ミナミキュウシュウシ</t>
    </rPh>
    <phoneticPr fontId="1"/>
  </si>
  <si>
    <t>伊佐市</t>
    <rPh sb="0" eb="3">
      <t>イサシ</t>
    </rPh>
    <phoneticPr fontId="1"/>
  </si>
  <si>
    <t>福祉タクシー利用料助成事業</t>
    <rPh sb="0" eb="2">
      <t>フクシ</t>
    </rPh>
    <rPh sb="6" eb="9">
      <t>リヨウリョウ</t>
    </rPh>
    <rPh sb="9" eb="13">
      <t>ジョセイジギョウ</t>
    </rPh>
    <phoneticPr fontId="1"/>
  </si>
  <si>
    <t>タクシー利用券の交付</t>
    <rPh sb="4" eb="7">
      <t>リヨウケン</t>
    </rPh>
    <rPh sb="8" eb="10">
      <t>コウフ</t>
    </rPh>
    <phoneticPr fontId="1"/>
  </si>
  <si>
    <t>申請により75歳以上の在宅高齢者又は身体障害者手帳（1・2級）、療育手帳、精神障害者保健福祉手帳所持者が、買い物、通院、公共施設利用の際に使えるタクシー利用券を交付。（年間500円×24枚）</t>
    <phoneticPr fontId="1"/>
  </si>
  <si>
    <t>長寿介護課
0995-23-1329</t>
    <rPh sb="0" eb="5">
      <t>チョウジュカイゴカ</t>
    </rPh>
    <phoneticPr fontId="1"/>
  </si>
  <si>
    <t>市内公共交通確保維持事業</t>
    <rPh sb="0" eb="2">
      <t>シナイ</t>
    </rPh>
    <rPh sb="2" eb="4">
      <t>コウキョウ</t>
    </rPh>
    <rPh sb="4" eb="6">
      <t>コウツウ</t>
    </rPh>
    <rPh sb="6" eb="8">
      <t>カクホ</t>
    </rPh>
    <rPh sb="8" eb="10">
      <t>イジ</t>
    </rPh>
    <rPh sb="10" eb="12">
      <t>ジギョウ</t>
    </rPh>
    <phoneticPr fontId="1"/>
  </si>
  <si>
    <t>申請により既定路線、時刻で事前予約により利用できる、のりあいタクシーを運行。75歳以上者等については自宅前公道で乗降できるサービスもある。利用料金は100円、300円（75歳以上は150円）。</t>
    <phoneticPr fontId="1"/>
  </si>
  <si>
    <t>地域振興課
0995-29-4113</t>
    <rPh sb="0" eb="5">
      <t>チイキシンコウカ</t>
    </rPh>
    <phoneticPr fontId="1"/>
  </si>
  <si>
    <t>移動販売支援事業</t>
    <rPh sb="0" eb="4">
      <t>イドウハンバイ</t>
    </rPh>
    <rPh sb="4" eb="8">
      <t>シエンジギョウ</t>
    </rPh>
    <phoneticPr fontId="1"/>
  </si>
  <si>
    <t>事業開始前の車両購入、改造及び改修並びに備品購入</t>
    <rPh sb="0" eb="5">
      <t>ジギョウカイシマエ</t>
    </rPh>
    <rPh sb="6" eb="10">
      <t>シャリョウコウニュウ</t>
    </rPh>
    <rPh sb="11" eb="14">
      <t>カイゾウオヨ</t>
    </rPh>
    <rPh sb="15" eb="17">
      <t>カイシュウ</t>
    </rPh>
    <rPh sb="17" eb="18">
      <t>ナラ</t>
    </rPh>
    <rPh sb="20" eb="24">
      <t>ビヒンコウニュウ</t>
    </rPh>
    <phoneticPr fontId="1"/>
  </si>
  <si>
    <t>移動手段を持たない高齢者等をはじめとする市民の利便性向上を図るため、車両による定期的な移動販売を行う事業者に対し補助金を交付する。
・移動販売車両の購入、改造及び改修に係る費用並びに看板等の備品購入に要する経費の合計に対し３分の２（1,000円未満切捨て；200万円上限）を補助。</t>
    <phoneticPr fontId="1"/>
  </si>
  <si>
    <t>企画政策課
0995-23-1322</t>
    <rPh sb="0" eb="5">
      <t>キカクセイサクカ</t>
    </rPh>
    <phoneticPr fontId="1"/>
  </si>
  <si>
    <t>鹿児島県</t>
    <rPh sb="0" eb="3">
      <t>カゴシマ</t>
    </rPh>
    <rPh sb="3" eb="4">
      <t>ケン</t>
    </rPh>
    <phoneticPr fontId="1"/>
  </si>
  <si>
    <t>姶良市</t>
    <rPh sb="0" eb="3">
      <t>アイラシ</t>
    </rPh>
    <phoneticPr fontId="1"/>
  </si>
  <si>
    <t>姶良市空き店舗活用事業</t>
    <rPh sb="0" eb="3">
      <t>アイラシ</t>
    </rPh>
    <rPh sb="3" eb="4">
      <t>ア</t>
    </rPh>
    <rPh sb="5" eb="7">
      <t>テンポ</t>
    </rPh>
    <rPh sb="7" eb="9">
      <t>カツヨウ</t>
    </rPh>
    <rPh sb="9" eb="11">
      <t>ジギョウ</t>
    </rPh>
    <phoneticPr fontId="1"/>
  </si>
  <si>
    <t>一定の条件を満たした事業者が空き店舗棟を利用して事業を行う場合に家賃（3分の2又は、2分の1）を1年間に限り補助する。</t>
    <rPh sb="0" eb="2">
      <t>イッテイ</t>
    </rPh>
    <rPh sb="3" eb="5">
      <t>ジョウケン</t>
    </rPh>
    <rPh sb="6" eb="7">
      <t>ミ</t>
    </rPh>
    <rPh sb="10" eb="13">
      <t>ジギョウシャ</t>
    </rPh>
    <rPh sb="14" eb="15">
      <t>ア</t>
    </rPh>
    <rPh sb="16" eb="18">
      <t>テンポ</t>
    </rPh>
    <rPh sb="18" eb="19">
      <t>トウ</t>
    </rPh>
    <rPh sb="20" eb="22">
      <t>リヨウ</t>
    </rPh>
    <rPh sb="24" eb="26">
      <t>ジギョウ</t>
    </rPh>
    <rPh sb="27" eb="28">
      <t>オコナ</t>
    </rPh>
    <rPh sb="29" eb="31">
      <t>バアイ</t>
    </rPh>
    <rPh sb="32" eb="34">
      <t>ヤチン</t>
    </rPh>
    <rPh sb="36" eb="37">
      <t>ブン</t>
    </rPh>
    <rPh sb="39" eb="40">
      <t>マタ</t>
    </rPh>
    <rPh sb="43" eb="44">
      <t>ブン</t>
    </rPh>
    <rPh sb="49" eb="51">
      <t>ネンカン</t>
    </rPh>
    <rPh sb="52" eb="53">
      <t>カギ</t>
    </rPh>
    <rPh sb="54" eb="56">
      <t>ホジョ</t>
    </rPh>
    <phoneticPr fontId="1"/>
  </si>
  <si>
    <t>http://www.city.aira.lg.jp/kigyo/sangyo/sangyo/akitenpo.html</t>
  </si>
  <si>
    <t>商工観光課
0995-66-3145</t>
    <rPh sb="0" eb="2">
      <t>ショウコウ</t>
    </rPh>
    <rPh sb="2" eb="5">
      <t>カンコウカ</t>
    </rPh>
    <phoneticPr fontId="1"/>
  </si>
  <si>
    <t>公共交通対策事業
（予約型乗合タクシー運行業務委託）</t>
    <rPh sb="0" eb="2">
      <t>コウキョウ</t>
    </rPh>
    <rPh sb="2" eb="4">
      <t>コウツウ</t>
    </rPh>
    <rPh sb="4" eb="6">
      <t>タイサク</t>
    </rPh>
    <rPh sb="6" eb="8">
      <t>ジギョウ</t>
    </rPh>
    <rPh sb="10" eb="12">
      <t>ヨヤク</t>
    </rPh>
    <rPh sb="12" eb="13">
      <t>ガタ</t>
    </rPh>
    <rPh sb="13" eb="15">
      <t>ノリアイ</t>
    </rPh>
    <rPh sb="19" eb="21">
      <t>ウンコウ</t>
    </rPh>
    <rPh sb="21" eb="23">
      <t>ギョウム</t>
    </rPh>
    <rPh sb="23" eb="25">
      <t>イタク</t>
    </rPh>
    <phoneticPr fontId="1"/>
  </si>
  <si>
    <t>買物弱者への支援を目的とした直接的な事業ではないが、交通空白地の解消と高齢者等の交通移動手段を持たない住民の日常生活における交通手段の確保等を目的とした事業。</t>
    <rPh sb="0" eb="1">
      <t>カ</t>
    </rPh>
    <rPh sb="1" eb="2">
      <t>モノ</t>
    </rPh>
    <rPh sb="2" eb="4">
      <t>ジャクシャ</t>
    </rPh>
    <rPh sb="6" eb="8">
      <t>シエン</t>
    </rPh>
    <rPh sb="9" eb="11">
      <t>モクテキ</t>
    </rPh>
    <rPh sb="14" eb="16">
      <t>チョクセツ</t>
    </rPh>
    <rPh sb="16" eb="17">
      <t>テキ</t>
    </rPh>
    <rPh sb="18" eb="20">
      <t>ジギョウ</t>
    </rPh>
    <rPh sb="26" eb="28">
      <t>コウツウ</t>
    </rPh>
    <rPh sb="28" eb="30">
      <t>クウハク</t>
    </rPh>
    <rPh sb="30" eb="31">
      <t>チ</t>
    </rPh>
    <rPh sb="32" eb="34">
      <t>カイショウ</t>
    </rPh>
    <rPh sb="35" eb="38">
      <t>コウレイシャ</t>
    </rPh>
    <rPh sb="38" eb="39">
      <t>トウ</t>
    </rPh>
    <rPh sb="40" eb="42">
      <t>コウツウ</t>
    </rPh>
    <rPh sb="42" eb="44">
      <t>イドウ</t>
    </rPh>
    <rPh sb="44" eb="46">
      <t>シュダン</t>
    </rPh>
    <rPh sb="47" eb="48">
      <t>モ</t>
    </rPh>
    <rPh sb="51" eb="53">
      <t>ジュウミン</t>
    </rPh>
    <rPh sb="54" eb="56">
      <t>ニチジョウ</t>
    </rPh>
    <rPh sb="56" eb="58">
      <t>セイカツ</t>
    </rPh>
    <rPh sb="62" eb="64">
      <t>コウツウ</t>
    </rPh>
    <rPh sb="64" eb="66">
      <t>シュダン</t>
    </rPh>
    <rPh sb="67" eb="69">
      <t>カクホ</t>
    </rPh>
    <rPh sb="69" eb="70">
      <t>トウ</t>
    </rPh>
    <rPh sb="71" eb="73">
      <t>モクテキ</t>
    </rPh>
    <rPh sb="76" eb="78">
      <t>ジギョウ</t>
    </rPh>
    <phoneticPr fontId="1"/>
  </si>
  <si>
    <t>https://www.city.aira.lg.jp/seisaku/kurashi/kotsu/bus/bus.html</t>
  </si>
  <si>
    <t>地域政策課
0995-66-3121</t>
    <rPh sb="0" eb="2">
      <t>チイキ</t>
    </rPh>
    <rPh sb="2" eb="4">
      <t>セイサク</t>
    </rPh>
    <rPh sb="4" eb="5">
      <t>カ</t>
    </rPh>
    <phoneticPr fontId="1"/>
  </si>
  <si>
    <t>健康・長寿支援チケット交付事業</t>
    <rPh sb="0" eb="2">
      <t>ケンコウ</t>
    </rPh>
    <rPh sb="3" eb="5">
      <t>チョウジュ</t>
    </rPh>
    <rPh sb="5" eb="7">
      <t>シエン</t>
    </rPh>
    <rPh sb="11" eb="13">
      <t>コウフ</t>
    </rPh>
    <rPh sb="13" eb="15">
      <t>ジギョウ</t>
    </rPh>
    <phoneticPr fontId="1"/>
  </si>
  <si>
    <t>70歳以上の高齢者の社会参加の促進を図り、福祉増進及び健康寿命の延伸を目的として、年間6,000円を限度に「健康チケットあいあい」を交付している。バス、タクシーに利用でき、外出支援の一助となっている。（温泉、はり・きゅう、健康増進施設でも利用可）</t>
    <rPh sb="2" eb="5">
      <t>サイイジョウ</t>
    </rPh>
    <rPh sb="6" eb="9">
      <t>コウレイシャ</t>
    </rPh>
    <rPh sb="10" eb="12">
      <t>シャカイ</t>
    </rPh>
    <rPh sb="12" eb="14">
      <t>サンカ</t>
    </rPh>
    <rPh sb="15" eb="17">
      <t>ソクシン</t>
    </rPh>
    <rPh sb="18" eb="19">
      <t>ハカ</t>
    </rPh>
    <rPh sb="21" eb="23">
      <t>フクシ</t>
    </rPh>
    <rPh sb="23" eb="25">
      <t>ゾウシン</t>
    </rPh>
    <rPh sb="25" eb="26">
      <t>オヨ</t>
    </rPh>
    <rPh sb="27" eb="29">
      <t>ケンコウ</t>
    </rPh>
    <rPh sb="29" eb="31">
      <t>ジュミョウ</t>
    </rPh>
    <rPh sb="32" eb="34">
      <t>エンシン</t>
    </rPh>
    <rPh sb="35" eb="37">
      <t>モクテキ</t>
    </rPh>
    <rPh sb="41" eb="43">
      <t>ネンカン</t>
    </rPh>
    <rPh sb="48" eb="49">
      <t>エン</t>
    </rPh>
    <rPh sb="50" eb="52">
      <t>ゲンド</t>
    </rPh>
    <rPh sb="54" eb="56">
      <t>ケンコウ</t>
    </rPh>
    <rPh sb="66" eb="68">
      <t>コウフ</t>
    </rPh>
    <rPh sb="81" eb="83">
      <t>リヨウ</t>
    </rPh>
    <rPh sb="86" eb="88">
      <t>ガイシュツ</t>
    </rPh>
    <rPh sb="88" eb="90">
      <t>シエン</t>
    </rPh>
    <rPh sb="91" eb="93">
      <t>イチジョ</t>
    </rPh>
    <rPh sb="101" eb="103">
      <t>オンセン</t>
    </rPh>
    <rPh sb="111" eb="113">
      <t>ケンコウ</t>
    </rPh>
    <rPh sb="113" eb="115">
      <t>ゾウシン</t>
    </rPh>
    <rPh sb="115" eb="117">
      <t>シセツ</t>
    </rPh>
    <rPh sb="119" eb="122">
      <t>リヨウカ</t>
    </rPh>
    <phoneticPr fontId="1"/>
  </si>
  <si>
    <t>http://www.city.aira.lg.jp/choju/kurashi/fukushi/koresha/onsenhoyo.html</t>
  </si>
  <si>
    <t>長寿・障害福祉課
0995-66-3251</t>
    <rPh sb="0" eb="2">
      <t>チョウジュ</t>
    </rPh>
    <rPh sb="3" eb="5">
      <t>ショウガイ</t>
    </rPh>
    <rPh sb="5" eb="7">
      <t>フクシ</t>
    </rPh>
    <rPh sb="7" eb="8">
      <t>カ</t>
    </rPh>
    <phoneticPr fontId="1"/>
  </si>
  <si>
    <t>三島村</t>
    <rPh sb="0" eb="3">
      <t>ミシマムラ</t>
    </rPh>
    <phoneticPr fontId="1"/>
  </si>
  <si>
    <t>電動車いす貸出事業</t>
    <rPh sb="7" eb="9">
      <t>ジギョウ</t>
    </rPh>
    <phoneticPr fontId="1"/>
  </si>
  <si>
    <t>移動に不自由をかかえる70歳以上の高齢者で、かつ、介護保険事業による電動車いすの貸与の対象とならない者に日常生活の支援を目的として村で整備した電動車いす(シニアカー)の貸出を行うもの。</t>
    <rPh sb="0" eb="2">
      <t>イドウ</t>
    </rPh>
    <rPh sb="3" eb="6">
      <t>フジユウ</t>
    </rPh>
    <rPh sb="13" eb="16">
      <t>サイイジョウ</t>
    </rPh>
    <rPh sb="17" eb="20">
      <t>コウレイシャ</t>
    </rPh>
    <rPh sb="25" eb="27">
      <t>カイゴ</t>
    </rPh>
    <rPh sb="27" eb="29">
      <t>ホケン</t>
    </rPh>
    <rPh sb="29" eb="31">
      <t>ジギョウ</t>
    </rPh>
    <rPh sb="34" eb="36">
      <t>デンドウ</t>
    </rPh>
    <rPh sb="36" eb="37">
      <t>クルマ</t>
    </rPh>
    <rPh sb="40" eb="42">
      <t>タイヨ</t>
    </rPh>
    <rPh sb="43" eb="45">
      <t>タイショウ</t>
    </rPh>
    <rPh sb="50" eb="51">
      <t>モノ</t>
    </rPh>
    <rPh sb="52" eb="54">
      <t>ニチジョウ</t>
    </rPh>
    <rPh sb="54" eb="56">
      <t>セイカツ</t>
    </rPh>
    <rPh sb="57" eb="59">
      <t>シエン</t>
    </rPh>
    <rPh sb="60" eb="62">
      <t>モクテキ</t>
    </rPh>
    <rPh sb="65" eb="66">
      <t>ムラ</t>
    </rPh>
    <rPh sb="67" eb="69">
      <t>セイビ</t>
    </rPh>
    <rPh sb="71" eb="73">
      <t>デンドウ</t>
    </rPh>
    <rPh sb="73" eb="74">
      <t>クルマ</t>
    </rPh>
    <rPh sb="84" eb="86">
      <t>カシダシ</t>
    </rPh>
    <rPh sb="87" eb="88">
      <t>オコナ</t>
    </rPh>
    <phoneticPr fontId="1"/>
  </si>
  <si>
    <t>さつま町</t>
    <rPh sb="3" eb="4">
      <t>チョウ</t>
    </rPh>
    <phoneticPr fontId="1"/>
  </si>
  <si>
    <t>訪問型サービスD事業</t>
    <rPh sb="0" eb="2">
      <t>ホウモン</t>
    </rPh>
    <rPh sb="2" eb="3">
      <t>ガタ</t>
    </rPh>
    <rPh sb="8" eb="10">
      <t>ジギョウ</t>
    </rPh>
    <phoneticPr fontId="1"/>
  </si>
  <si>
    <t>介護タクシーの空き時間を利用して移動困難な高齢者に対して通院及び買い物等について自宅から移動先への移送及び移動先での簡易な支援を行う（事前予約が必要）。</t>
    <rPh sb="0" eb="2">
      <t>カイゴ</t>
    </rPh>
    <rPh sb="7" eb="8">
      <t>ア</t>
    </rPh>
    <rPh sb="9" eb="11">
      <t>ジカン</t>
    </rPh>
    <rPh sb="12" eb="14">
      <t>リヨウ</t>
    </rPh>
    <rPh sb="16" eb="20">
      <t>イドウコンナン</t>
    </rPh>
    <rPh sb="21" eb="24">
      <t>コウレイシャ</t>
    </rPh>
    <rPh sb="25" eb="26">
      <t>タイ</t>
    </rPh>
    <rPh sb="28" eb="30">
      <t>ツウイン</t>
    </rPh>
    <rPh sb="30" eb="31">
      <t>オヨ</t>
    </rPh>
    <rPh sb="32" eb="33">
      <t>カ</t>
    </rPh>
    <rPh sb="34" eb="35">
      <t>モノ</t>
    </rPh>
    <rPh sb="35" eb="36">
      <t>トウ</t>
    </rPh>
    <rPh sb="40" eb="42">
      <t>ジタク</t>
    </rPh>
    <rPh sb="44" eb="47">
      <t>イドウサキ</t>
    </rPh>
    <rPh sb="49" eb="51">
      <t>イソウ</t>
    </rPh>
    <rPh sb="51" eb="52">
      <t>オヨ</t>
    </rPh>
    <rPh sb="53" eb="56">
      <t>イドウサキ</t>
    </rPh>
    <rPh sb="58" eb="60">
      <t>カンイ</t>
    </rPh>
    <rPh sb="61" eb="63">
      <t>シエン</t>
    </rPh>
    <rPh sb="64" eb="65">
      <t>オコナ</t>
    </rPh>
    <rPh sb="67" eb="71">
      <t>ジゼンヨヤク</t>
    </rPh>
    <rPh sb="72" eb="74">
      <t>ヒツヨウ</t>
    </rPh>
    <phoneticPr fontId="1"/>
  </si>
  <si>
    <t>ほけん福祉課
高齢者支援係
0996-24-8934</t>
    <rPh sb="3" eb="6">
      <t>フクシカ</t>
    </rPh>
    <rPh sb="7" eb="10">
      <t>コウレイシャ</t>
    </rPh>
    <rPh sb="10" eb="12">
      <t>シエン</t>
    </rPh>
    <rPh sb="12" eb="13">
      <t>カカリ</t>
    </rPh>
    <phoneticPr fontId="1"/>
  </si>
  <si>
    <t>さつま町高齢者いきいきチケット事業</t>
    <rPh sb="3" eb="4">
      <t>チョウ</t>
    </rPh>
    <rPh sb="4" eb="7">
      <t>コウレイシャ</t>
    </rPh>
    <rPh sb="15" eb="17">
      <t>ジギョウ</t>
    </rPh>
    <phoneticPr fontId="1"/>
  </si>
  <si>
    <t>町の住民基本台帳に記載のある75歳以上の高齢者に温泉・バス・タクシー・針灸あんまマッサージに使える4,000円分のチケットを交付する。</t>
    <rPh sb="0" eb="1">
      <t>チョウ</t>
    </rPh>
    <rPh sb="2" eb="8">
      <t>ジュウミンキホンダイチョウ</t>
    </rPh>
    <rPh sb="9" eb="11">
      <t>キサイ</t>
    </rPh>
    <rPh sb="16" eb="17">
      <t>サイ</t>
    </rPh>
    <rPh sb="17" eb="19">
      <t>イジョウ</t>
    </rPh>
    <rPh sb="20" eb="23">
      <t>コウレイシャ</t>
    </rPh>
    <rPh sb="24" eb="26">
      <t>オンセン</t>
    </rPh>
    <rPh sb="35" eb="37">
      <t>ハリキュウ</t>
    </rPh>
    <rPh sb="46" eb="47">
      <t>ツカ</t>
    </rPh>
    <rPh sb="54" eb="55">
      <t>エン</t>
    </rPh>
    <rPh sb="55" eb="56">
      <t>ブン</t>
    </rPh>
    <rPh sb="62" eb="64">
      <t>コウフ</t>
    </rPh>
    <phoneticPr fontId="1"/>
  </si>
  <si>
    <t>湧水町</t>
    <rPh sb="0" eb="3">
      <t>ユウスイチョウ</t>
    </rPh>
    <phoneticPr fontId="1"/>
  </si>
  <si>
    <t>湧水町移動販売車導入支援事業</t>
  </si>
  <si>
    <t>商店のなくなった周辺集落で取り組む移動販売車購入費の一部を支援
補助金　事業費1/2　上限１００万円</t>
    <rPh sb="22" eb="24">
      <t>コウニュウ</t>
    </rPh>
    <rPh sb="24" eb="25">
      <t>ヒ</t>
    </rPh>
    <rPh sb="26" eb="28">
      <t>イチブ</t>
    </rPh>
    <rPh sb="32" eb="35">
      <t>ホジョキン</t>
    </rPh>
    <rPh sb="36" eb="38">
      <t>ジギョウ</t>
    </rPh>
    <rPh sb="38" eb="39">
      <t>ヒ</t>
    </rPh>
    <rPh sb="43" eb="45">
      <t>ジョウゲン</t>
    </rPh>
    <rPh sb="48" eb="50">
      <t>マンエン</t>
    </rPh>
    <phoneticPr fontId="3"/>
  </si>
  <si>
    <t>商工観光PR課
0995-74-3111</t>
    <rPh sb="0" eb="4">
      <t>ショウコウカンコウ</t>
    </rPh>
    <rPh sb="6" eb="7">
      <t>カ</t>
    </rPh>
    <phoneticPr fontId="3"/>
  </si>
  <si>
    <t>湧水町タクシー利用料金助成事業</t>
    <rPh sb="7" eb="9">
      <t>リヨウ</t>
    </rPh>
    <rPh sb="9" eb="11">
      <t>リョウキン</t>
    </rPh>
    <rPh sb="11" eb="13">
      <t>ジョセイ</t>
    </rPh>
    <rPh sb="13" eb="15">
      <t>ジギョウ</t>
    </rPh>
    <phoneticPr fontId="3"/>
  </si>
  <si>
    <t>タクシー利用券による助成</t>
    <rPh sb="4" eb="7">
      <t>リヨウケン</t>
    </rPh>
    <rPh sb="10" eb="12">
      <t>ジョセイ</t>
    </rPh>
    <phoneticPr fontId="1"/>
  </si>
  <si>
    <t>高齢者等の交通手段に不便を感じている方の移動支援として，タクシー利用料金の助成制度を実施
対象者：65歳以上の方等
助成額：タクシー料金の7割　上限/1回の乗車につき2,000円
利用券交付枚数：月/6枚・申請月に応じて交付　年間72枚
利用可能区間：町内</t>
    <rPh sb="0" eb="3">
      <t>コウレイシャ</t>
    </rPh>
    <rPh sb="3" eb="4">
      <t>トウ</t>
    </rPh>
    <rPh sb="5" eb="7">
      <t>コウツウ</t>
    </rPh>
    <rPh sb="7" eb="9">
      <t>シュダン</t>
    </rPh>
    <rPh sb="10" eb="12">
      <t>フビン</t>
    </rPh>
    <rPh sb="13" eb="14">
      <t>カン</t>
    </rPh>
    <rPh sb="18" eb="19">
      <t>カタ</t>
    </rPh>
    <rPh sb="20" eb="22">
      <t>イドウ</t>
    </rPh>
    <rPh sb="22" eb="24">
      <t>シエン</t>
    </rPh>
    <rPh sb="32" eb="34">
      <t>リヨウ</t>
    </rPh>
    <rPh sb="34" eb="36">
      <t>リョウキン</t>
    </rPh>
    <rPh sb="37" eb="39">
      <t>ジョセイ</t>
    </rPh>
    <rPh sb="39" eb="41">
      <t>セイド</t>
    </rPh>
    <rPh sb="42" eb="44">
      <t>ジッシ</t>
    </rPh>
    <rPh sb="45" eb="47">
      <t>タイショウ</t>
    </rPh>
    <rPh sb="47" eb="48">
      <t>シャ</t>
    </rPh>
    <rPh sb="51" eb="52">
      <t>サイ</t>
    </rPh>
    <rPh sb="52" eb="54">
      <t>イジョウ</t>
    </rPh>
    <rPh sb="55" eb="56">
      <t>カタ</t>
    </rPh>
    <rPh sb="56" eb="57">
      <t>トウ</t>
    </rPh>
    <rPh sb="58" eb="61">
      <t>ジョセイガク</t>
    </rPh>
    <rPh sb="66" eb="68">
      <t>リョウキン</t>
    </rPh>
    <rPh sb="70" eb="71">
      <t>ワリ</t>
    </rPh>
    <rPh sb="72" eb="74">
      <t>ジョウゲン</t>
    </rPh>
    <rPh sb="76" eb="77">
      <t>カイ</t>
    </rPh>
    <rPh sb="78" eb="80">
      <t>ジョウシャ</t>
    </rPh>
    <rPh sb="84" eb="89">
      <t>０００エン</t>
    </rPh>
    <rPh sb="95" eb="97">
      <t>マイスウ</t>
    </rPh>
    <rPh sb="98" eb="99">
      <t>ツキ</t>
    </rPh>
    <rPh sb="101" eb="102">
      <t>マイ</t>
    </rPh>
    <rPh sb="103" eb="105">
      <t>シンセイ</t>
    </rPh>
    <rPh sb="105" eb="106">
      <t>ツキ</t>
    </rPh>
    <rPh sb="107" eb="108">
      <t>オウ</t>
    </rPh>
    <rPh sb="110" eb="112">
      <t>コウフ</t>
    </rPh>
    <rPh sb="113" eb="115">
      <t>ネンカン</t>
    </rPh>
    <rPh sb="117" eb="118">
      <t>マイ</t>
    </rPh>
    <rPh sb="119" eb="121">
      <t>リヨウ</t>
    </rPh>
    <rPh sb="121" eb="123">
      <t>カノウ</t>
    </rPh>
    <rPh sb="123" eb="125">
      <t>クカン</t>
    </rPh>
    <rPh sb="127" eb="128">
      <t>ナイ</t>
    </rPh>
    <phoneticPr fontId="3"/>
  </si>
  <si>
    <t>https://www.town.yusui.kagoshima.jp/site/kanko/5944.html</t>
    <phoneticPr fontId="25"/>
  </si>
  <si>
    <t>企画財政課
0995-74-3111</t>
    <rPh sb="0" eb="2">
      <t>キカク</t>
    </rPh>
    <rPh sb="2" eb="4">
      <t>ザイセイ</t>
    </rPh>
    <rPh sb="4" eb="5">
      <t>カ</t>
    </rPh>
    <phoneticPr fontId="3"/>
  </si>
  <si>
    <t>高齢者訪問給食サービス</t>
    <rPh sb="0" eb="3">
      <t>コウレイシャ</t>
    </rPh>
    <rPh sb="3" eb="7">
      <t>ホウモンキュウショク</t>
    </rPh>
    <phoneticPr fontId="1"/>
  </si>
  <si>
    <t>一人暮らし，若しくは夫婦くらし等で身体が虚弱なおおむね65歳以上の高齢者及び重度の身体障害者等で，食事の調理・準備等が困難な方を対象に昼食及び夕食を訪問配食</t>
    <rPh sb="0" eb="2">
      <t>ヒトリ</t>
    </rPh>
    <rPh sb="2" eb="3">
      <t>ク</t>
    </rPh>
    <rPh sb="6" eb="7">
      <t>モ</t>
    </rPh>
    <rPh sb="10" eb="12">
      <t>フウフ</t>
    </rPh>
    <rPh sb="15" eb="16">
      <t>トウ</t>
    </rPh>
    <rPh sb="17" eb="19">
      <t>カラダ</t>
    </rPh>
    <rPh sb="20" eb="22">
      <t>キョジャク</t>
    </rPh>
    <rPh sb="29" eb="30">
      <t>サイ</t>
    </rPh>
    <rPh sb="30" eb="32">
      <t>イジョウ</t>
    </rPh>
    <rPh sb="33" eb="36">
      <t>コウレイシャ</t>
    </rPh>
    <rPh sb="36" eb="37">
      <t>オヨ</t>
    </rPh>
    <rPh sb="38" eb="40">
      <t>ジュウド</t>
    </rPh>
    <rPh sb="41" eb="43">
      <t>シンタイ</t>
    </rPh>
    <rPh sb="43" eb="45">
      <t>ショウガイ</t>
    </rPh>
    <rPh sb="45" eb="46">
      <t>シャ</t>
    </rPh>
    <rPh sb="46" eb="47">
      <t>ナド</t>
    </rPh>
    <rPh sb="49" eb="51">
      <t>ショクジ</t>
    </rPh>
    <rPh sb="52" eb="54">
      <t>チョウリ</t>
    </rPh>
    <rPh sb="55" eb="57">
      <t>ジュンビ</t>
    </rPh>
    <rPh sb="57" eb="58">
      <t>トウ</t>
    </rPh>
    <rPh sb="59" eb="61">
      <t>コンナン</t>
    </rPh>
    <rPh sb="62" eb="63">
      <t>カタ</t>
    </rPh>
    <rPh sb="64" eb="66">
      <t>タイショウ</t>
    </rPh>
    <rPh sb="67" eb="69">
      <t>チュウショク</t>
    </rPh>
    <rPh sb="69" eb="70">
      <t>オヨ</t>
    </rPh>
    <rPh sb="71" eb="73">
      <t>ユウショク</t>
    </rPh>
    <rPh sb="74" eb="76">
      <t>ホウモン</t>
    </rPh>
    <rPh sb="76" eb="78">
      <t>ハイショク</t>
    </rPh>
    <phoneticPr fontId="1"/>
  </si>
  <si>
    <t>長寿福祉課
0995-74-3111</t>
    <rPh sb="0" eb="2">
      <t>チョウジュ</t>
    </rPh>
    <rPh sb="2" eb="5">
      <t>フクシカ</t>
    </rPh>
    <phoneticPr fontId="1"/>
  </si>
  <si>
    <t>大崎町</t>
    <rPh sb="0" eb="3">
      <t>オオサキチョウ</t>
    </rPh>
    <phoneticPr fontId="1"/>
  </si>
  <si>
    <t>福祉バス</t>
    <rPh sb="0" eb="2">
      <t>フクシ</t>
    </rPh>
    <phoneticPr fontId="1"/>
  </si>
  <si>
    <t>買い物弱者など移動手段がない方が，身近な地域で気軽に利用できる交通手段として，週二回コミュニティバスを運行している。※運転免許証を持っていても利用可能</t>
    <rPh sb="0" eb="1">
      <t>カ</t>
    </rPh>
    <rPh sb="2" eb="3">
      <t>モノ</t>
    </rPh>
    <rPh sb="3" eb="5">
      <t>ジャクシャ</t>
    </rPh>
    <rPh sb="7" eb="9">
      <t>イドウ</t>
    </rPh>
    <rPh sb="9" eb="11">
      <t>シュダン</t>
    </rPh>
    <rPh sb="14" eb="15">
      <t>カタ</t>
    </rPh>
    <rPh sb="17" eb="19">
      <t>ミヂカ</t>
    </rPh>
    <rPh sb="20" eb="22">
      <t>チイキ</t>
    </rPh>
    <rPh sb="23" eb="25">
      <t>キガル</t>
    </rPh>
    <rPh sb="26" eb="28">
      <t>リヨウ</t>
    </rPh>
    <rPh sb="31" eb="33">
      <t>コウツウ</t>
    </rPh>
    <rPh sb="33" eb="35">
      <t>シュダン</t>
    </rPh>
    <rPh sb="39" eb="40">
      <t>シュウ</t>
    </rPh>
    <rPh sb="40" eb="42">
      <t>ニカイ</t>
    </rPh>
    <rPh sb="51" eb="53">
      <t>ウンコウ</t>
    </rPh>
    <rPh sb="59" eb="61">
      <t>ウンテン</t>
    </rPh>
    <rPh sb="61" eb="64">
      <t>メンキョショウ</t>
    </rPh>
    <rPh sb="65" eb="66">
      <t>モ</t>
    </rPh>
    <rPh sb="71" eb="73">
      <t>リヨウ</t>
    </rPh>
    <rPh sb="73" eb="75">
      <t>カノウ</t>
    </rPh>
    <phoneticPr fontId="1"/>
  </si>
  <si>
    <t>おでかけサポート事業</t>
    <rPh sb="8" eb="10">
      <t>ジギョウ</t>
    </rPh>
    <phoneticPr fontId="1"/>
  </si>
  <si>
    <t>高齢者が，健康で生きがいを感じる生活を送るため，社会との交流を促し，孤立・閉じこもり予防を図る。買い物や施設見学などの送迎を実施している。</t>
    <rPh sb="0" eb="3">
      <t>コウレイシャ</t>
    </rPh>
    <rPh sb="5" eb="7">
      <t>ケンコウ</t>
    </rPh>
    <rPh sb="8" eb="9">
      <t>イ</t>
    </rPh>
    <rPh sb="13" eb="14">
      <t>カン</t>
    </rPh>
    <rPh sb="16" eb="18">
      <t>セイカツ</t>
    </rPh>
    <rPh sb="19" eb="20">
      <t>オク</t>
    </rPh>
    <rPh sb="24" eb="26">
      <t>シャカイ</t>
    </rPh>
    <rPh sb="28" eb="30">
      <t>コウリュウ</t>
    </rPh>
    <rPh sb="31" eb="32">
      <t>ウナガ</t>
    </rPh>
    <rPh sb="34" eb="36">
      <t>コリツ</t>
    </rPh>
    <rPh sb="37" eb="38">
      <t>ト</t>
    </rPh>
    <rPh sb="42" eb="44">
      <t>ヨボウ</t>
    </rPh>
    <rPh sb="45" eb="46">
      <t>ハカ</t>
    </rPh>
    <rPh sb="48" eb="49">
      <t>カ</t>
    </rPh>
    <rPh sb="50" eb="51">
      <t>モノ</t>
    </rPh>
    <rPh sb="52" eb="54">
      <t>シセツ</t>
    </rPh>
    <rPh sb="54" eb="56">
      <t>ケンガク</t>
    </rPh>
    <rPh sb="59" eb="61">
      <t>ソウゲイ</t>
    </rPh>
    <rPh sb="62" eb="64">
      <t>ジッシ</t>
    </rPh>
    <phoneticPr fontId="1"/>
  </si>
  <si>
    <t>大崎町おでかけタクシー利用助成事業</t>
    <phoneticPr fontId="1"/>
  </si>
  <si>
    <t>対象者（運転免許証がなく，下記のいずれかに該当する町民①75歳以上の方②下記の手帳をお持ちの方・身体障がい者手帳（軽自動車税の減免資格がある範囲の手帳）・療育（A1またはA2）手帳・精神障がい者保健福祉（1級）手帳・精神障がい者保健福祉（1級）手帳③介護保険の要介護度が1以上の方）1人当たり年間利用券72枚（1枚500円，36,000円分）を交付する。</t>
    <phoneticPr fontId="1"/>
  </si>
  <si>
    <t>企画政策課企画調整係
099-476-1111
（内線222・223）</t>
    <rPh sb="0" eb="2">
      <t>キカク</t>
    </rPh>
    <rPh sb="2" eb="4">
      <t>セイサク</t>
    </rPh>
    <rPh sb="4" eb="5">
      <t>カ</t>
    </rPh>
    <rPh sb="5" eb="7">
      <t>キカク</t>
    </rPh>
    <rPh sb="7" eb="9">
      <t>チョウセイ</t>
    </rPh>
    <rPh sb="9" eb="10">
      <t>カカリ</t>
    </rPh>
    <rPh sb="25" eb="27">
      <t>ナイセン</t>
    </rPh>
    <phoneticPr fontId="1"/>
  </si>
  <si>
    <t>東串良町</t>
    <rPh sb="0" eb="4">
      <t>ヒガシクシラチョウ</t>
    </rPh>
    <phoneticPr fontId="1"/>
  </si>
  <si>
    <t>東串良町バス廃止路線代替タクシー運行事業</t>
  </si>
  <si>
    <t>交通不便地域に居住する高齢者等の日常生活の移動手段を確保するため、予約型タクシーの運行をタクシー事業者へ委託。</t>
    <phoneticPr fontId="1"/>
  </si>
  <si>
    <t>企画課、0994-63-3122</t>
    <rPh sb="0" eb="3">
      <t>キカクカ</t>
    </rPh>
    <phoneticPr fontId="1"/>
  </si>
  <si>
    <t>買い物支援事業</t>
    <rPh sb="0" eb="1">
      <t>カ</t>
    </rPh>
    <rPh sb="2" eb="3">
      <t>モノ</t>
    </rPh>
    <rPh sb="3" eb="5">
      <t>シエン</t>
    </rPh>
    <rPh sb="5" eb="7">
      <t>ジギョウ</t>
    </rPh>
    <phoneticPr fontId="5"/>
  </si>
  <si>
    <t>買い物不便地域の自家用車を持たない世帯において、日用品や食料品の買い物代行を行いながら、見守り活動を実施。利用者は商品代のみで配送手数料はかからない。</t>
    <phoneticPr fontId="1"/>
  </si>
  <si>
    <t>錦江町</t>
    <rPh sb="0" eb="3">
      <t>キンコウチョウ</t>
    </rPh>
    <phoneticPr fontId="1"/>
  </si>
  <si>
    <t>錦江町あいのりタクシー利用助成事業</t>
    <rPh sb="0" eb="3">
      <t>キンコウチョウ</t>
    </rPh>
    <rPh sb="11" eb="13">
      <t>リヨウ</t>
    </rPh>
    <rPh sb="13" eb="15">
      <t>ジョセイ</t>
    </rPh>
    <rPh sb="15" eb="17">
      <t>ジギョウ</t>
    </rPh>
    <phoneticPr fontId="1"/>
  </si>
  <si>
    <t>18歳以上の免許を持たない人、障害者手帳の所持者、要介護認定を受けた方にタクシー助成券を支給する</t>
    <rPh sb="2" eb="5">
      <t>サイイジョウ</t>
    </rPh>
    <rPh sb="6" eb="8">
      <t>メンキョ</t>
    </rPh>
    <rPh sb="9" eb="10">
      <t>モ</t>
    </rPh>
    <rPh sb="13" eb="14">
      <t>ヒト</t>
    </rPh>
    <rPh sb="15" eb="18">
      <t>ショウガイシャ</t>
    </rPh>
    <rPh sb="18" eb="20">
      <t>テチョウ</t>
    </rPh>
    <rPh sb="21" eb="24">
      <t>ショジシャ</t>
    </rPh>
    <rPh sb="25" eb="26">
      <t>ヨウ</t>
    </rPh>
    <rPh sb="26" eb="28">
      <t>カイゴ</t>
    </rPh>
    <rPh sb="28" eb="30">
      <t>ニンテイ</t>
    </rPh>
    <rPh sb="31" eb="32">
      <t>ウ</t>
    </rPh>
    <rPh sb="34" eb="35">
      <t>カタ</t>
    </rPh>
    <rPh sb="40" eb="42">
      <t>ジョセイ</t>
    </rPh>
    <rPh sb="42" eb="43">
      <t>ケン</t>
    </rPh>
    <rPh sb="44" eb="46">
      <t>シキュウ</t>
    </rPh>
    <phoneticPr fontId="1"/>
  </si>
  <si>
    <t>介護福祉課　0994-22-3042</t>
    <rPh sb="0" eb="2">
      <t>カイゴ</t>
    </rPh>
    <rPh sb="2" eb="4">
      <t>フクシ</t>
    </rPh>
    <rPh sb="4" eb="5">
      <t>カ</t>
    </rPh>
    <phoneticPr fontId="1"/>
  </si>
  <si>
    <t>田代地区コミュニティバス運行補助金</t>
    <rPh sb="0" eb="2">
      <t>タシロ</t>
    </rPh>
    <rPh sb="2" eb="4">
      <t>チク</t>
    </rPh>
    <rPh sb="12" eb="14">
      <t>ウンコウ</t>
    </rPh>
    <rPh sb="14" eb="17">
      <t>ホジョキン</t>
    </rPh>
    <phoneticPr fontId="1"/>
  </si>
  <si>
    <t>公共交通の利用に不便を感じている地域に対する移動支援策</t>
    <rPh sb="0" eb="2">
      <t>コウキョウ</t>
    </rPh>
    <rPh sb="2" eb="4">
      <t>コウツウ</t>
    </rPh>
    <rPh sb="5" eb="7">
      <t>リヨウ</t>
    </rPh>
    <rPh sb="8" eb="10">
      <t>フベン</t>
    </rPh>
    <rPh sb="11" eb="12">
      <t>カン</t>
    </rPh>
    <rPh sb="16" eb="18">
      <t>チイキ</t>
    </rPh>
    <rPh sb="19" eb="20">
      <t>タイ</t>
    </rPh>
    <rPh sb="22" eb="24">
      <t>イドウ</t>
    </rPh>
    <rPh sb="24" eb="26">
      <t>シエン</t>
    </rPh>
    <rPh sb="26" eb="27">
      <t>サク</t>
    </rPh>
    <phoneticPr fontId="1"/>
  </si>
  <si>
    <t>政策企画課　0994-22-3032</t>
    <rPh sb="0" eb="2">
      <t>セイサク</t>
    </rPh>
    <rPh sb="2" eb="4">
      <t>キカク</t>
    </rPh>
    <rPh sb="4" eb="5">
      <t>カ</t>
    </rPh>
    <phoneticPr fontId="1"/>
  </si>
  <si>
    <t>南大隅町</t>
    <rPh sb="0" eb="4">
      <t>ミナミダイスミチョウ</t>
    </rPh>
    <phoneticPr fontId="1"/>
  </si>
  <si>
    <t>南大隅町買い物支援移動販売車導入支援事業補助金</t>
  </si>
  <si>
    <t>　高齢者をはじめとする町民の生活を守り、生活の利便性を確保するため、生活必需品の定期的な移動販売を行う事業者に対し、係る経費を予算の範囲内で補助金を交付する。</t>
    <phoneticPr fontId="1"/>
  </si>
  <si>
    <t>重度障害者タクシー利用券</t>
  </si>
  <si>
    <t>在宅の重度障害者がタクシーを利用した場合に、その料金の一部を助成する重度障害タクシー利用券を交付する</t>
    <phoneticPr fontId="1"/>
  </si>
  <si>
    <t>介護福祉課
0994-24-3126</t>
    <phoneticPr fontId="1"/>
  </si>
  <si>
    <t>75歳以上で運転免許を所持していない方や原付、小型特殊のみ免許を所持している方、75歳以上に関わらず運転免許を自主返納した方に、タクシーを利用した料金の一部を助成し、移動経費の軽減を図る。</t>
    <phoneticPr fontId="1"/>
  </si>
  <si>
    <t>スクールバス（佐多地区）　　一般混乗事業</t>
  </si>
  <si>
    <t>買物弱者の支援と位置付けた事業ではないが、公共交通の利用に不便を感じている地域に対する移動支援策として、町の委託事業で運行しているスクールバスに、地域の一般住民混乗を実施。</t>
    <phoneticPr fontId="1"/>
  </si>
  <si>
    <t>企画観光課政策統計係
0994-24-3113</t>
    <phoneticPr fontId="1"/>
  </si>
  <si>
    <t>交通空白地域・不便地域の解消を図るコミュニティバス。</t>
    <phoneticPr fontId="1"/>
  </si>
  <si>
    <t>乗合タクシー運行補助</t>
  </si>
  <si>
    <t>交通空白地域・不便地域の解消を図る乗合タクシー。</t>
    <phoneticPr fontId="1"/>
  </si>
  <si>
    <t>肝付町</t>
    <rPh sb="0" eb="3">
      <t>キモツキチョウ</t>
    </rPh>
    <phoneticPr fontId="1"/>
  </si>
  <si>
    <t>おでかけタクシー事業</t>
    <rPh sb="8" eb="10">
      <t>ジギョウ</t>
    </rPh>
    <phoneticPr fontId="1"/>
  </si>
  <si>
    <t>肝付町おでかけタクシーは、2019年9月30日（月曜日）から、高山エリア・内之浦エリア・岸良エリアの地域内で、AI（人工知能）を使用した乗合タクシーを運行しています。また、 AIはエリア内の主要施設および既存路線のバス停、利用者自宅を乗降ポイントとし、電話やWeb版アプリでの予約を受け、AIが最適なルートや乗合マッチングを自動計算するシステムです。</t>
    <phoneticPr fontId="1"/>
  </si>
  <si>
    <t>自治体,_x000D_
タクシー、バス事業者等,_x000D_
,</t>
    <phoneticPr fontId="1"/>
  </si>
  <si>
    <t>https://kimotsuki-town.jp/soshiki/kikakuchoseika/1/kimotukicyouodekake/4587.html</t>
    <phoneticPr fontId="1"/>
  </si>
  <si>
    <t>企画調整課企画調整第一係
0994-65-8422</t>
    <rPh sb="0" eb="2">
      <t>キカク</t>
    </rPh>
    <rPh sb="2" eb="4">
      <t>チョウセイ</t>
    </rPh>
    <rPh sb="4" eb="5">
      <t>カ</t>
    </rPh>
    <rPh sb="5" eb="7">
      <t>キカク</t>
    </rPh>
    <rPh sb="7" eb="9">
      <t>チョウセイ</t>
    </rPh>
    <rPh sb="9" eb="11">
      <t>ダイイチ</t>
    </rPh>
    <rPh sb="11" eb="12">
      <t>カカリ</t>
    </rPh>
    <phoneticPr fontId="1"/>
  </si>
  <si>
    <t>中種子町</t>
    <rPh sb="0" eb="4">
      <t>ナカタネチョウ</t>
    </rPh>
    <phoneticPr fontId="1"/>
  </si>
  <si>
    <t>町民が買い物や，通院，余暇活動など日常生活を支える交通手段を確保する目的で，幹線バスが通らない地域に，「コミュニティバス」の運行業務委託を行う。</t>
    <rPh sb="0" eb="2">
      <t>チョウミン</t>
    </rPh>
    <rPh sb="3" eb="4">
      <t>カ</t>
    </rPh>
    <rPh sb="5" eb="6">
      <t>モノ</t>
    </rPh>
    <rPh sb="8" eb="10">
      <t>ツウイン</t>
    </rPh>
    <rPh sb="11" eb="15">
      <t>ヨカカツドウ</t>
    </rPh>
    <rPh sb="17" eb="19">
      <t>ニチジョウ</t>
    </rPh>
    <rPh sb="19" eb="21">
      <t>セイカツ</t>
    </rPh>
    <rPh sb="22" eb="23">
      <t>ササ</t>
    </rPh>
    <rPh sb="25" eb="29">
      <t>コウツウシュダン</t>
    </rPh>
    <rPh sb="30" eb="32">
      <t>カクホ</t>
    </rPh>
    <rPh sb="34" eb="36">
      <t>モクテキ</t>
    </rPh>
    <rPh sb="38" eb="40">
      <t>カンセン</t>
    </rPh>
    <rPh sb="43" eb="44">
      <t>トオ</t>
    </rPh>
    <rPh sb="47" eb="49">
      <t>チイキ</t>
    </rPh>
    <rPh sb="62" eb="66">
      <t>ウンコウギョウム</t>
    </rPh>
    <rPh sb="66" eb="68">
      <t>イタク</t>
    </rPh>
    <rPh sb="69" eb="70">
      <t>オコナ</t>
    </rPh>
    <phoneticPr fontId="1"/>
  </si>
  <si>
    <t>企画課企画調整係
0997－27－1111(内線286)</t>
    <rPh sb="0" eb="3">
      <t>キカクカ</t>
    </rPh>
    <rPh sb="3" eb="8">
      <t>キカクチョウセイカカリ</t>
    </rPh>
    <rPh sb="22" eb="24">
      <t>ナイセン</t>
    </rPh>
    <phoneticPr fontId="1"/>
  </si>
  <si>
    <t>予約型乗合タクシー運行事業</t>
    <rPh sb="0" eb="3">
      <t>ヨヤクガタ</t>
    </rPh>
    <rPh sb="3" eb="5">
      <t>ノリアイ</t>
    </rPh>
    <rPh sb="9" eb="13">
      <t>ウンコウジギョウ</t>
    </rPh>
    <phoneticPr fontId="1"/>
  </si>
  <si>
    <t>町民が買い物や，通院，余暇活動など日常生活を支える交通手段を確保する目的で，コミュニティバス等の運行が非効率的で困難な地域に，効率的な運行が可能な「予約型乗合タクシー」の運行業務委託を行う。</t>
    <rPh sb="0" eb="2">
      <t>チョウミン</t>
    </rPh>
    <rPh sb="3" eb="4">
      <t>カ</t>
    </rPh>
    <rPh sb="5" eb="6">
      <t>モノ</t>
    </rPh>
    <rPh sb="8" eb="10">
      <t>ツウイン</t>
    </rPh>
    <rPh sb="11" eb="15">
      <t>ヨカカツドウ</t>
    </rPh>
    <rPh sb="17" eb="21">
      <t>ニチジョウセイカツ</t>
    </rPh>
    <rPh sb="22" eb="23">
      <t>ササ</t>
    </rPh>
    <rPh sb="25" eb="29">
      <t>コウツウシュダン</t>
    </rPh>
    <rPh sb="30" eb="32">
      <t>カクホ</t>
    </rPh>
    <rPh sb="34" eb="36">
      <t>モクテキ</t>
    </rPh>
    <rPh sb="46" eb="47">
      <t>ナド</t>
    </rPh>
    <rPh sb="48" eb="50">
      <t>ウンコウ</t>
    </rPh>
    <rPh sb="51" eb="52">
      <t>ヒ</t>
    </rPh>
    <rPh sb="52" eb="55">
      <t>コウリツテキ</t>
    </rPh>
    <rPh sb="56" eb="58">
      <t>コンナン</t>
    </rPh>
    <rPh sb="59" eb="61">
      <t>チイキ</t>
    </rPh>
    <rPh sb="63" eb="66">
      <t>コウリツテキ</t>
    </rPh>
    <rPh sb="67" eb="69">
      <t>ウンコウ</t>
    </rPh>
    <rPh sb="70" eb="72">
      <t>カノウ</t>
    </rPh>
    <rPh sb="74" eb="77">
      <t>ヨヤクガタ</t>
    </rPh>
    <rPh sb="77" eb="79">
      <t>ノリアイ</t>
    </rPh>
    <rPh sb="85" eb="89">
      <t>ウンコウギョウム</t>
    </rPh>
    <rPh sb="89" eb="91">
      <t>イタク</t>
    </rPh>
    <rPh sb="92" eb="93">
      <t>オコナ</t>
    </rPh>
    <phoneticPr fontId="1"/>
  </si>
  <si>
    <t>南種子町</t>
    <rPh sb="0" eb="4">
      <t>ミナミタネチョウ</t>
    </rPh>
    <phoneticPr fontId="3"/>
  </si>
  <si>
    <t>地域公共交通活性化再生
協議会負担金</t>
  </si>
  <si>
    <t>高校・中学校通学バスの空いた時間を活用し、南種子町コミュニ
ティバスを運行している。特に利用者の多い病院や温泉センター
を経由地とし、町役場での手続きやスーパーへの買い出し等、
町民が安心して日常生活を送るうえで必要不可欠な交通手段と
して機能している。・利用料金：大型バス　片道100円（70歳以上、生活保護者等は無料）　　　　　　　 小型バス　無料</t>
  </si>
  <si>
    <t>地域公共交通活性化再生協議会</t>
  </si>
  <si>
    <t>企画課企画開発係
0997-26-1111（内線
175）</t>
    <phoneticPr fontId="25"/>
  </si>
  <si>
    <t>屋久島町</t>
    <rPh sb="0" eb="4">
      <t>ヤクシマチョウ</t>
    </rPh>
    <phoneticPr fontId="1"/>
  </si>
  <si>
    <t>屋久島町高齢者等バス利用カード事業</t>
    <phoneticPr fontId="1"/>
  </si>
  <si>
    <t>路線バスの年間パス</t>
    <rPh sb="0" eb="2">
      <t>ロセン</t>
    </rPh>
    <rPh sb="5" eb="7">
      <t>ネンカン</t>
    </rPh>
    <phoneticPr fontId="1"/>
  </si>
  <si>
    <t>買物弱者の支援と位置付けた事業ではないが、町内に住所を有する70歳以上の者及び運転免許証の自主返納者へ、路線バスを年間4,000円で利用できる乗車カードを交付している。
※町負担6,000円/1人あたり</t>
    <phoneticPr fontId="1"/>
  </si>
  <si>
    <t>福祉支援課
0997-43-5900（直通なし）</t>
    <phoneticPr fontId="1"/>
  </si>
  <si>
    <t>大和村</t>
    <rPh sb="0" eb="3">
      <t>ヤマトムラ</t>
    </rPh>
    <phoneticPr fontId="1"/>
  </si>
  <si>
    <t>移動支援事業</t>
    <rPh sb="0" eb="4">
      <t>イドウシエン</t>
    </rPh>
    <rPh sb="4" eb="6">
      <t>ジギョウ</t>
    </rPh>
    <phoneticPr fontId="1"/>
  </si>
  <si>
    <t>約8,000</t>
    <rPh sb="0" eb="1">
      <t>ヤク</t>
    </rPh>
    <phoneticPr fontId="1"/>
  </si>
  <si>
    <t>　現在，大和村直行バスは，平日５便，土日祝日３便となっており，交通弱者の日常的な利便性が低下している状況であるため，大和村直行バスを補完すうる交通手段として，交通空白地有償運送を導入し，村内・集落内巡回運行を実施。　</t>
    <phoneticPr fontId="1"/>
  </si>
  <si>
    <t xml:space="preserve">
http://www.vill.yamato.lg.jp/kikaku/kurashi/yamatobasu/kibikibigo.html</t>
    <phoneticPr fontId="1"/>
  </si>
  <si>
    <t>企画観光課
TEL：0997-57-2117</t>
    <rPh sb="0" eb="2">
      <t>キカク</t>
    </rPh>
    <rPh sb="2" eb="5">
      <t>カンコウカ</t>
    </rPh>
    <phoneticPr fontId="1"/>
  </si>
  <si>
    <t>瀬戸内町</t>
    <rPh sb="0" eb="4">
      <t>セトウチチョウ</t>
    </rPh>
    <phoneticPr fontId="14"/>
  </si>
  <si>
    <t>町営定期船欠航に対する補助金交付</t>
  </si>
  <si>
    <t xml:space="preserve">請島及び与路島の集落に対し，町営定期船が3日以上連続で欠航し、４日目以降欠航した際に集落が海上タクシー等を利用したときに発生する使用料に対する補助金
</t>
    <rPh sb="21" eb="24">
      <t>ニチイジョウ</t>
    </rPh>
    <rPh sb="24" eb="26">
      <t>レンゾク</t>
    </rPh>
    <rPh sb="27" eb="29">
      <t>ケッコウ</t>
    </rPh>
    <rPh sb="32" eb="33">
      <t>ニチ</t>
    </rPh>
    <rPh sb="33" eb="34">
      <t>メ</t>
    </rPh>
    <rPh sb="34" eb="36">
      <t>イコウ</t>
    </rPh>
    <phoneticPr fontId="15"/>
  </si>
  <si>
    <t>請島及び与路島の集落</t>
  </si>
  <si>
    <t>総務課・0997-72-1111</t>
    <rPh sb="0" eb="2">
      <t>ソウム</t>
    </rPh>
    <rPh sb="2" eb="3">
      <t>カ</t>
    </rPh>
    <phoneticPr fontId="14"/>
  </si>
  <si>
    <t>高齢者無料乗車・乗船資格者証交付事業</t>
    <rPh sb="0" eb="3">
      <t>コウレイシャ</t>
    </rPh>
    <rPh sb="3" eb="5">
      <t>ムリョウ</t>
    </rPh>
    <rPh sb="5" eb="7">
      <t>ジョウシャ</t>
    </rPh>
    <rPh sb="8" eb="10">
      <t>ジョウセン</t>
    </rPh>
    <rPh sb="10" eb="13">
      <t>シカクシャ</t>
    </rPh>
    <rPh sb="13" eb="14">
      <t>ショウ</t>
    </rPh>
    <rPh sb="14" eb="16">
      <t>コウフ</t>
    </rPh>
    <rPh sb="16" eb="18">
      <t>ジギョウ</t>
    </rPh>
    <phoneticPr fontId="15"/>
  </si>
  <si>
    <t xml:space="preserve">町内在住の80歳以上の高齢者に対し、町内定期運航バス及び定期運航船を無料で利用できる乗車・乗船資格者証を発行する。
</t>
    <rPh sb="0" eb="2">
      <t>チョウナイ</t>
    </rPh>
    <rPh sb="2" eb="4">
      <t>ザイジュウ</t>
    </rPh>
    <rPh sb="7" eb="8">
      <t>サイ</t>
    </rPh>
    <rPh sb="8" eb="10">
      <t>イジョウ</t>
    </rPh>
    <rPh sb="11" eb="14">
      <t>コウレイシャ</t>
    </rPh>
    <rPh sb="15" eb="16">
      <t>タイ</t>
    </rPh>
    <rPh sb="18" eb="20">
      <t>チョウナイ</t>
    </rPh>
    <rPh sb="20" eb="22">
      <t>テイキ</t>
    </rPh>
    <rPh sb="22" eb="24">
      <t>ウンコウ</t>
    </rPh>
    <rPh sb="26" eb="27">
      <t>オヨ</t>
    </rPh>
    <rPh sb="28" eb="30">
      <t>テイキ</t>
    </rPh>
    <rPh sb="30" eb="32">
      <t>ウンコウ</t>
    </rPh>
    <rPh sb="32" eb="33">
      <t>セン</t>
    </rPh>
    <rPh sb="34" eb="36">
      <t>ムリョウ</t>
    </rPh>
    <rPh sb="37" eb="39">
      <t>リヨウ</t>
    </rPh>
    <rPh sb="42" eb="44">
      <t>ジョウシャ</t>
    </rPh>
    <rPh sb="45" eb="47">
      <t>ジョウセン</t>
    </rPh>
    <rPh sb="47" eb="50">
      <t>シカクシャ</t>
    </rPh>
    <rPh sb="50" eb="51">
      <t>ショウ</t>
    </rPh>
    <rPh sb="52" eb="54">
      <t>ハッコウ</t>
    </rPh>
    <phoneticPr fontId="15"/>
  </si>
  <si>
    <t>町内定期運航バス・定期運航路線運航事業者</t>
    <rPh sb="0" eb="2">
      <t>チョウナイ</t>
    </rPh>
    <rPh sb="2" eb="4">
      <t>テイキ</t>
    </rPh>
    <rPh sb="4" eb="6">
      <t>ウンコウ</t>
    </rPh>
    <rPh sb="9" eb="11">
      <t>テイキ</t>
    </rPh>
    <rPh sb="11" eb="13">
      <t>ウンコウ</t>
    </rPh>
    <rPh sb="13" eb="15">
      <t>ロセン</t>
    </rPh>
    <rPh sb="15" eb="17">
      <t>ウンコウ</t>
    </rPh>
    <rPh sb="17" eb="19">
      <t>ジギョウ</t>
    </rPh>
    <rPh sb="19" eb="20">
      <t>シャ</t>
    </rPh>
    <phoneticPr fontId="15"/>
  </si>
  <si>
    <t>保健福祉課・0997-72-1068</t>
    <rPh sb="0" eb="5">
      <t>ホケンフク</t>
    </rPh>
    <phoneticPr fontId="14"/>
  </si>
  <si>
    <t>移動販売車運行事業</t>
  </si>
  <si>
    <t xml:space="preserve">瀬戸内町の中心地から車で４０分から１時間ほどのところにある西方地区においては、自家用車を持たない高齢者が多く生活しており、当地区住民の買物に係る時間や経費等を支援することを目的に移動販売車を運行させる。
</t>
  </si>
  <si>
    <t>一般社団法人チーム西方</t>
    <rPh sb="0" eb="2">
      <t>イッパン</t>
    </rPh>
    <rPh sb="2" eb="4">
      <t>シャダン</t>
    </rPh>
    <rPh sb="4" eb="6">
      <t>ホウジン</t>
    </rPh>
    <rPh sb="9" eb="11">
      <t>ニシカタ</t>
    </rPh>
    <phoneticPr fontId="15"/>
  </si>
  <si>
    <t>企画課・0997-72-1112</t>
    <rPh sb="0" eb="3">
      <t>キカク</t>
    </rPh>
    <phoneticPr fontId="14"/>
  </si>
  <si>
    <t>ドローン活用サービス事業</t>
  </si>
  <si>
    <t>平時、有事両面における物資輸送</t>
    <rPh sb="0" eb="2">
      <t>ヘイジ</t>
    </rPh>
    <rPh sb="3" eb="5">
      <t>ユウジ</t>
    </rPh>
    <rPh sb="5" eb="7">
      <t>リョウメン</t>
    </rPh>
    <rPh sb="11" eb="13">
      <t>ブッシ</t>
    </rPh>
    <rPh sb="13" eb="15">
      <t>ユソウ</t>
    </rPh>
    <phoneticPr fontId="14"/>
  </si>
  <si>
    <t xml:space="preserve">買物弱者の支援と位置付けた事業ではないが、災害時及び平時の両面から安定的で効率的な物資配送を行うことで、住民生活の利便性向上を図ることを目的に、ドローンを活用した事業を推進する。
</t>
    <rPh sb="46" eb="47">
      <t>オコナ</t>
    </rPh>
    <rPh sb="63" eb="64">
      <t>ハカ</t>
    </rPh>
    <rPh sb="68" eb="70">
      <t>モクテキ</t>
    </rPh>
    <rPh sb="81" eb="83">
      <t>ジギョウ</t>
    </rPh>
    <rPh sb="84" eb="86">
      <t>スイシン</t>
    </rPh>
    <phoneticPr fontId="15"/>
  </si>
  <si>
    <t>奄美アイランドドローン株式会社</t>
    <rPh sb="0" eb="2">
      <t>アマミ</t>
    </rPh>
    <rPh sb="3" eb="15">
      <t>イランドドローンカブシキガイシャ</t>
    </rPh>
    <phoneticPr fontId="15"/>
  </si>
  <si>
    <t>龍郷町</t>
    <rPh sb="0" eb="3">
      <t>タツゴウチョウ</t>
    </rPh>
    <phoneticPr fontId="1"/>
  </si>
  <si>
    <t>龍郷町高齢者バス助成金</t>
    <rPh sb="0" eb="3">
      <t>タツゴウチョウ</t>
    </rPh>
    <rPh sb="3" eb="6">
      <t>コウレイシャ</t>
    </rPh>
    <rPh sb="8" eb="11">
      <t>ジョセイキン</t>
    </rPh>
    <phoneticPr fontId="1"/>
  </si>
  <si>
    <t>龍郷町在住の７０歳以上の方及び、６５歳以上で運転免許証を自主返納した方を対象に、町内全区間の定期運航バスを無料で、利用することができる無料乗車証を発行している。</t>
    <phoneticPr fontId="1"/>
  </si>
  <si>
    <t>保健福祉課
地域包括支援センター
0997-69-4516</t>
    <rPh sb="0" eb="5">
      <t>ホケンフクシカ</t>
    </rPh>
    <rPh sb="6" eb="10">
      <t>チイキホウカツ</t>
    </rPh>
    <rPh sb="10" eb="12">
      <t>シエン</t>
    </rPh>
    <phoneticPr fontId="1"/>
  </si>
  <si>
    <t>喜界町</t>
    <rPh sb="0" eb="3">
      <t>キカイチョウ</t>
    </rPh>
    <phoneticPr fontId="1"/>
  </si>
  <si>
    <t>敬老パス・お出かけパス事業</t>
    <rPh sb="0" eb="2">
      <t>ケイロウ</t>
    </rPh>
    <rPh sb="6" eb="7">
      <t>デ</t>
    </rPh>
    <rPh sb="11" eb="13">
      <t>ジギョウ</t>
    </rPh>
    <phoneticPr fontId="1"/>
  </si>
  <si>
    <t>町内の70歳以上の方と身体障害者手帳、療育手帳、精神障害者保健福祉手帳をお持ちの方を対象に、町内路線バスを年間1,200円で何度でも利用することができるパスを交付。</t>
    <rPh sb="0" eb="2">
      <t>チョウナイ</t>
    </rPh>
    <rPh sb="5" eb="6">
      <t>サイ</t>
    </rPh>
    <rPh sb="6" eb="8">
      <t>イジョウ</t>
    </rPh>
    <rPh sb="9" eb="10">
      <t>カタ</t>
    </rPh>
    <rPh sb="11" eb="13">
      <t>シンタイ</t>
    </rPh>
    <rPh sb="13" eb="16">
      <t>ショウガイシャ</t>
    </rPh>
    <rPh sb="16" eb="18">
      <t>テチョウ</t>
    </rPh>
    <rPh sb="19" eb="21">
      <t>リョウイク</t>
    </rPh>
    <rPh sb="21" eb="23">
      <t>テチョウ</t>
    </rPh>
    <rPh sb="24" eb="26">
      <t>セイシン</t>
    </rPh>
    <rPh sb="26" eb="29">
      <t>ショウガイシャ</t>
    </rPh>
    <rPh sb="29" eb="31">
      <t>ホケン</t>
    </rPh>
    <rPh sb="31" eb="33">
      <t>フクシ</t>
    </rPh>
    <rPh sb="33" eb="35">
      <t>テチョウ</t>
    </rPh>
    <rPh sb="37" eb="38">
      <t>モ</t>
    </rPh>
    <rPh sb="40" eb="41">
      <t>カタ</t>
    </rPh>
    <rPh sb="42" eb="44">
      <t>タイショウ</t>
    </rPh>
    <rPh sb="46" eb="48">
      <t>チョウナイ</t>
    </rPh>
    <rPh sb="48" eb="50">
      <t>ロセン</t>
    </rPh>
    <rPh sb="53" eb="55">
      <t>ネンカン</t>
    </rPh>
    <rPh sb="60" eb="61">
      <t>エン</t>
    </rPh>
    <rPh sb="62" eb="64">
      <t>ナンド</t>
    </rPh>
    <rPh sb="66" eb="68">
      <t>リヨウ</t>
    </rPh>
    <rPh sb="79" eb="81">
      <t>コウフ</t>
    </rPh>
    <phoneticPr fontId="1"/>
  </si>
  <si>
    <t>https://www.town.kikai.lg.jp/fukushi/kurashi/fukushi-kaigo/fukushi/koresha.html
https://www.town.kikai.lg.jp/fukushi/syogai001.html</t>
    <phoneticPr fontId="1"/>
  </si>
  <si>
    <t>保健福祉課
0997-65-3685</t>
    <rPh sb="0" eb="5">
      <t>ホケンフクシカ</t>
    </rPh>
    <phoneticPr fontId="1"/>
  </si>
  <si>
    <t>喜界町「食」の自立支援事業</t>
    <rPh sb="0" eb="3">
      <t>キカイチョウ</t>
    </rPh>
    <rPh sb="4" eb="5">
      <t>ショク</t>
    </rPh>
    <rPh sb="7" eb="9">
      <t>ジリツ</t>
    </rPh>
    <rPh sb="9" eb="11">
      <t>シエン</t>
    </rPh>
    <rPh sb="11" eb="13">
      <t>ジギョウ</t>
    </rPh>
    <phoneticPr fontId="1"/>
  </si>
  <si>
    <t>在宅で調理が困難な高齢者等に、栄養バランスの取れた食事を配食するとともに、安否確認などを行う。</t>
    <rPh sb="0" eb="2">
      <t>ザイタク</t>
    </rPh>
    <rPh sb="3" eb="5">
      <t>チョウリ</t>
    </rPh>
    <rPh sb="6" eb="8">
      <t>コンナン</t>
    </rPh>
    <rPh sb="9" eb="12">
      <t>コウレイシャ</t>
    </rPh>
    <rPh sb="12" eb="13">
      <t>ナド</t>
    </rPh>
    <rPh sb="15" eb="17">
      <t>エイヨウ</t>
    </rPh>
    <rPh sb="22" eb="23">
      <t>ト</t>
    </rPh>
    <rPh sb="25" eb="27">
      <t>ショクジ</t>
    </rPh>
    <rPh sb="28" eb="30">
      <t>ハイショク</t>
    </rPh>
    <rPh sb="37" eb="41">
      <t>アンピカクニン</t>
    </rPh>
    <rPh sb="44" eb="45">
      <t>オコナ</t>
    </rPh>
    <phoneticPr fontId="1"/>
  </si>
  <si>
    <t>https://www.town.kikai.lg.jp/fukushi/kurashi/fukushi-kaigo/fukushi/koresha.html</t>
    <phoneticPr fontId="1"/>
  </si>
  <si>
    <t>鹿児島県</t>
    <rPh sb="0" eb="3">
      <t>カゴシマケン</t>
    </rPh>
    <phoneticPr fontId="1"/>
  </si>
  <si>
    <t>徳之島町</t>
    <rPh sb="0" eb="3">
      <t>トクノシマチョウ</t>
    </rPh>
    <phoneticPr fontId="1"/>
  </si>
  <si>
    <t>敬老バス乗車補助事業</t>
    <rPh sb="0" eb="1">
      <t>ケイロウ</t>
    </rPh>
    <rPh sb="3" eb="5">
      <t>ジョウシャ</t>
    </rPh>
    <rPh sb="5" eb="9">
      <t>ホジョジギョウ</t>
    </rPh>
    <phoneticPr fontId="1"/>
  </si>
  <si>
    <t>2,200</t>
    <phoneticPr fontId="1"/>
  </si>
  <si>
    <t>75歳以上の高齢者を対象としてバス乗車料金を全額補助。経済的な負担を軽減することでバス利用による通院や買い物等の外出を容易にし、日常生活活動の維持を図る。</t>
    <phoneticPr fontId="1"/>
  </si>
  <si>
    <t>介護福祉課、0997-82-1115</t>
    <rPh sb="0" eb="5">
      <t>カイゴフクシカ</t>
    </rPh>
    <phoneticPr fontId="1"/>
  </si>
  <si>
    <t>天城町</t>
    <rPh sb="0" eb="3">
      <t>アマギチョウ</t>
    </rPh>
    <phoneticPr fontId="14"/>
  </si>
  <si>
    <t>敬老バス無料乗車委託</t>
    <rPh sb="0" eb="2">
      <t>ケイロウ</t>
    </rPh>
    <rPh sb="4" eb="6">
      <t>ムリョウ</t>
    </rPh>
    <rPh sb="6" eb="8">
      <t>ジョウシャ</t>
    </rPh>
    <rPh sb="8" eb="10">
      <t>イタク</t>
    </rPh>
    <phoneticPr fontId="14"/>
  </si>
  <si>
    <t>天城町在住の75歳以上の方を対象に、総合陸運が定期運航する町内全区間のバスを無料で利用することができる、敬老バス無料乗車証を交付している。</t>
    <phoneticPr fontId="1"/>
  </si>
  <si>
    <t>長寿子育て課
0997-85-5333</t>
    <rPh sb="0" eb="2">
      <t>チョウジュ</t>
    </rPh>
    <rPh sb="2" eb="4">
      <t>コソダ</t>
    </rPh>
    <rPh sb="5" eb="6">
      <t>カ</t>
    </rPh>
    <phoneticPr fontId="14"/>
  </si>
  <si>
    <t>伊仙町</t>
    <rPh sb="0" eb="3">
      <t>イセンチョウ</t>
    </rPh>
    <phoneticPr fontId="1"/>
  </si>
  <si>
    <t>地域コミュニティバス運行事業</t>
    <rPh sb="0" eb="2">
      <t>チイキ</t>
    </rPh>
    <rPh sb="10" eb="12">
      <t>ウンコウ</t>
    </rPh>
    <rPh sb="12" eb="14">
      <t>ジギョウ</t>
    </rPh>
    <phoneticPr fontId="1"/>
  </si>
  <si>
    <t>買物弱者支援と位置付けた事業ではないが，「ひと・まち・しごと」を繋ぐことを目的に無料の町内巡回バス運行を実施。役場・健康増進施設・商店街・スーパー・郵便局等，ご利用いただいている。</t>
    <phoneticPr fontId="1"/>
  </si>
  <si>
    <t>一般社団法人</t>
    <rPh sb="0" eb="2">
      <t>イッパン</t>
    </rPh>
    <rPh sb="2" eb="4">
      <t>シャダン</t>
    </rPh>
    <rPh sb="4" eb="6">
      <t>ホウジン</t>
    </rPh>
    <phoneticPr fontId="1"/>
  </si>
  <si>
    <t>健康増進課(ほーらい館)
0997-86-3319</t>
    <rPh sb="0" eb="2">
      <t>ケンコウ</t>
    </rPh>
    <rPh sb="2" eb="4">
      <t>ゾウシン</t>
    </rPh>
    <rPh sb="4" eb="5">
      <t>カ</t>
    </rPh>
    <rPh sb="10" eb="11">
      <t>カン</t>
    </rPh>
    <phoneticPr fontId="1"/>
  </si>
  <si>
    <t>移動販売車とくし丸の運行</t>
    <rPh sb="0" eb="2">
      <t>イドウ</t>
    </rPh>
    <rPh sb="2" eb="4">
      <t>ハンバイ</t>
    </rPh>
    <rPh sb="4" eb="5">
      <t>シャ</t>
    </rPh>
    <rPh sb="8" eb="9">
      <t>マル</t>
    </rPh>
    <rPh sb="10" eb="12">
      <t>ウンコウ</t>
    </rPh>
    <phoneticPr fontId="1"/>
  </si>
  <si>
    <t>買物に不便を感じている町民への買い物支援を行うとともに、地域と連携しながら見守り活動も行う。</t>
    <phoneticPr fontId="1"/>
  </si>
  <si>
    <t>和泊町</t>
    <rPh sb="0" eb="3">
      <t>ワドマリチョウ</t>
    </rPh>
    <phoneticPr fontId="1"/>
  </si>
  <si>
    <t>敬老バス事業</t>
    <rPh sb="0" eb="2">
      <t>ケイロウ</t>
    </rPh>
    <rPh sb="4" eb="6">
      <t>ジギョウ</t>
    </rPh>
    <phoneticPr fontId="1"/>
  </si>
  <si>
    <t>町内在住で70歳以上の方を対象に、1乗車160円で利用できる敬老バス乗車資格証を交付している。</t>
    <phoneticPr fontId="1"/>
  </si>
  <si>
    <t>保健福祉課
0997-84-3517</t>
    <rPh sb="0" eb="5">
      <t>ホケンフクシカ</t>
    </rPh>
    <phoneticPr fontId="1"/>
  </si>
  <si>
    <t>与論町</t>
    <rPh sb="0" eb="3">
      <t>ヨロンチョウ</t>
    </rPh>
    <phoneticPr fontId="1"/>
  </si>
  <si>
    <t>敬老バス及びタクシー乗車助成券事業</t>
    <rPh sb="14" eb="15">
      <t>ケン</t>
    </rPh>
    <rPh sb="15" eb="17">
      <t>ジギョウ</t>
    </rPh>
    <phoneticPr fontId="1"/>
  </si>
  <si>
    <t>本町に住民登録している７５歳以上の高齢者に一般乗合バスと
タクシーで使える助成券を発行している。（月上限5,000円）</t>
    <rPh sb="0" eb="2">
      <t>ホンチョウ</t>
    </rPh>
    <rPh sb="3" eb="5">
      <t>ジュウミン</t>
    </rPh>
    <rPh sb="5" eb="7">
      <t>トウロク</t>
    </rPh>
    <rPh sb="13" eb="16">
      <t>サイイジョウ</t>
    </rPh>
    <rPh sb="17" eb="20">
      <t>コウレイシャ</t>
    </rPh>
    <rPh sb="21" eb="23">
      <t>イッパン</t>
    </rPh>
    <rPh sb="23" eb="25">
      <t>ノリアイ</t>
    </rPh>
    <rPh sb="34" eb="35">
      <t>ツカ</t>
    </rPh>
    <rPh sb="37" eb="39">
      <t>ジョセイ</t>
    </rPh>
    <rPh sb="39" eb="40">
      <t>ケン</t>
    </rPh>
    <rPh sb="41" eb="43">
      <t>ハッコウ</t>
    </rPh>
    <rPh sb="49" eb="50">
      <t>ツキ</t>
    </rPh>
    <rPh sb="50" eb="52">
      <t>ジョウゲン</t>
    </rPh>
    <rPh sb="57" eb="58">
      <t>エン</t>
    </rPh>
    <phoneticPr fontId="1"/>
  </si>
  <si>
    <t>https://www.yoron.jp/kiji0032086/index.html</t>
    <phoneticPr fontId="1"/>
  </si>
  <si>
    <t>健康長寿課　0997-97-4992</t>
    <rPh sb="0" eb="2">
      <t>ケンコウ</t>
    </rPh>
    <rPh sb="2" eb="4">
      <t>チョウジュ</t>
    </rPh>
    <rPh sb="4" eb="5">
      <t>カ</t>
    </rPh>
    <phoneticPr fontId="1"/>
  </si>
  <si>
    <t>町で土地と建物を購入・改修し、事業者へ賃貸借する「公設民営方式」によるスーパー運営を行う。</t>
    <rPh sb="29" eb="31">
      <t>ホウシキ</t>
    </rPh>
    <phoneticPr fontId="1"/>
  </si>
  <si>
    <t>寝屋川市</t>
    <rPh sb="0" eb="4">
      <t>ネヤガワシ</t>
    </rPh>
    <phoneticPr fontId="1"/>
  </si>
  <si>
    <t>経営支援アドバイザー</t>
    <phoneticPr fontId="1"/>
  </si>
  <si>
    <t>相談事業</t>
  </si>
  <si>
    <t>商業者に対する経営相談を実施する中で、買物弱者対策事業を実施しようとする商業団体等に対し、商業振興の専門家によるアドバイスを行う。</t>
    <phoneticPr fontId="1"/>
  </si>
  <si>
    <t>https://www.city.neyagawa.osaka.jp/Industry_business/sangyoshinkosenta_nigiwaisozokan/advisor/11265.html</t>
    <phoneticPr fontId="3"/>
  </si>
  <si>
    <t>まちづくり推進部
産業振興室　商工担当
072-828-0751</t>
    <phoneticPr fontId="1"/>
  </si>
  <si>
    <t>乗合い事業</t>
    <phoneticPr fontId="1"/>
  </si>
  <si>
    <t>公共交通空白地域（11地区）に乗合い事業を導入し、シルバー世代や妊婦等の交通利便性の向上を図る。</t>
    <phoneticPr fontId="1"/>
  </si>
  <si>
    <t>https://www.city.neyagawa.osaka.jp/organization_list/machizukurisuishin/kotsu/noriai/1595986054480.html</t>
    <phoneticPr fontId="1"/>
  </si>
  <si>
    <t>まちづくり推進部
交通政策課
072-813-1207</t>
    <phoneticPr fontId="1"/>
  </si>
  <si>
    <t>バス利用促進事業</t>
    <phoneticPr fontId="1"/>
  </si>
  <si>
    <t>70歳以上のシルバー世代や、妊婦、障害者の方々の外出促進及び公共交通の利用促進を図るため、通常230円の路線バスが、現金100円（障害者50円）とともに利用できるバス利用券を配布する。</t>
    <phoneticPr fontId="1"/>
  </si>
  <si>
    <t>https://www.city.neyagawa.osaka.jp/organization_list/machizukurisuishin/kotsu/basuriyou/1613357765587.html</t>
    <phoneticPr fontId="1"/>
  </si>
  <si>
    <t>沖縄県</t>
    <rPh sb="0" eb="3">
      <t>オキナワケン</t>
    </rPh>
    <phoneticPr fontId="1"/>
  </si>
  <si>
    <t>那覇市</t>
    <rPh sb="0" eb="3">
      <t>ナハシ</t>
    </rPh>
    <phoneticPr fontId="1"/>
  </si>
  <si>
    <t>コープおきなわまちかど便（移動販売）</t>
    <rPh sb="13" eb="17">
      <t>イドウハンバイ</t>
    </rPh>
    <phoneticPr fontId="1"/>
  </si>
  <si>
    <t>市で配置した生活支援コーディネーターが支援し、コープおきなわの協力のもと、様々な理由により買い物が難しい高齢者やその地域に対し、移動販売を行っている。令和6年8月末時点で、市内約14箇所へ移動販売を行っている。</t>
    <rPh sb="2" eb="4">
      <t>ハイチ</t>
    </rPh>
    <rPh sb="6" eb="10">
      <t>セイカツシエン</t>
    </rPh>
    <rPh sb="19" eb="21">
      <t>シエン</t>
    </rPh>
    <rPh sb="37" eb="39">
      <t>サマザマ</t>
    </rPh>
    <rPh sb="40" eb="42">
      <t>リユウ</t>
    </rPh>
    <rPh sb="45" eb="46">
      <t>カ</t>
    </rPh>
    <rPh sb="47" eb="48">
      <t>モノ</t>
    </rPh>
    <rPh sb="49" eb="50">
      <t>ムズカ</t>
    </rPh>
    <rPh sb="52" eb="55">
      <t>コウレイシャ</t>
    </rPh>
    <rPh sb="58" eb="60">
      <t>チイキ</t>
    </rPh>
    <rPh sb="61" eb="62">
      <t>タイ</t>
    </rPh>
    <rPh sb="64" eb="68">
      <t>イドウハンバイ</t>
    </rPh>
    <rPh sb="69" eb="70">
      <t>オコナ</t>
    </rPh>
    <rPh sb="75" eb="77">
      <t>レイワ</t>
    </rPh>
    <rPh sb="78" eb="79">
      <t>ネン</t>
    </rPh>
    <rPh sb="80" eb="82">
      <t>ガツマツ</t>
    </rPh>
    <rPh sb="82" eb="84">
      <t>ジテン</t>
    </rPh>
    <rPh sb="86" eb="88">
      <t>シナイ</t>
    </rPh>
    <rPh sb="88" eb="89">
      <t>ヤク</t>
    </rPh>
    <rPh sb="91" eb="93">
      <t>カショ</t>
    </rPh>
    <rPh sb="94" eb="98">
      <t>イドウハンバイ</t>
    </rPh>
    <rPh sb="99" eb="100">
      <t>オコナ</t>
    </rPh>
    <phoneticPr fontId="1"/>
  </si>
  <si>
    <t>企業</t>
  </si>
  <si>
    <t xml:space="preserve">福祉部ちゃーがんじゅう課
包括支援Ｇ098-862-9010
</t>
  </si>
  <si>
    <t>コープおきなわ買い物送迎サービス</t>
    <rPh sb="7" eb="8">
      <t>カ</t>
    </rPh>
    <rPh sb="9" eb="10">
      <t>モノ</t>
    </rPh>
    <rPh sb="10" eb="12">
      <t>ソウゲイ</t>
    </rPh>
    <phoneticPr fontId="1"/>
  </si>
  <si>
    <t>市で配置した生活支援コーディネーターが支援し、コープおきなわの協力のもと、様々な理由により買い物が難しい高齢者やその地域に対し、店舗までの無料送迎を行っている。令和6年8月末時点で、市内約10箇所へ店舗までの送迎を行っている。</t>
    <rPh sb="2" eb="4">
      <t>ハイチ</t>
    </rPh>
    <rPh sb="6" eb="10">
      <t>セイカツシエン</t>
    </rPh>
    <rPh sb="19" eb="21">
      <t>シエン</t>
    </rPh>
    <rPh sb="37" eb="39">
      <t>サマザマ</t>
    </rPh>
    <rPh sb="40" eb="42">
      <t>リユウ</t>
    </rPh>
    <rPh sb="45" eb="46">
      <t>カ</t>
    </rPh>
    <rPh sb="47" eb="48">
      <t>モノ</t>
    </rPh>
    <rPh sb="49" eb="50">
      <t>ムズカ</t>
    </rPh>
    <rPh sb="52" eb="55">
      <t>コウレイシャ</t>
    </rPh>
    <rPh sb="58" eb="60">
      <t>チイキ</t>
    </rPh>
    <rPh sb="61" eb="62">
      <t>タイ</t>
    </rPh>
    <rPh sb="64" eb="66">
      <t>テンポ</t>
    </rPh>
    <rPh sb="69" eb="73">
      <t>ムリョウソウゲイ</t>
    </rPh>
    <rPh sb="74" eb="75">
      <t>オコナ</t>
    </rPh>
    <rPh sb="80" eb="82">
      <t>レイワ</t>
    </rPh>
    <rPh sb="83" eb="84">
      <t>ネン</t>
    </rPh>
    <rPh sb="85" eb="87">
      <t>ガツマツ</t>
    </rPh>
    <rPh sb="87" eb="89">
      <t>ジテン</t>
    </rPh>
    <rPh sb="91" eb="93">
      <t>シナイ</t>
    </rPh>
    <rPh sb="93" eb="94">
      <t>ヤク</t>
    </rPh>
    <rPh sb="96" eb="98">
      <t>カショ</t>
    </rPh>
    <rPh sb="99" eb="101">
      <t>テンポ</t>
    </rPh>
    <rPh sb="104" eb="106">
      <t>ソウゲイ</t>
    </rPh>
    <rPh sb="107" eb="108">
      <t>オコナ</t>
    </rPh>
    <phoneticPr fontId="1"/>
  </si>
  <si>
    <t>市で配置した生活支援コーディネーターが支援し、企業や関連事業所の協力のもと、様々な理由により買い物が難しい高齢者やその地域に対し、移動販売を行っている。</t>
    <rPh sb="23" eb="25">
      <t>キギョウ</t>
    </rPh>
    <rPh sb="26" eb="28">
      <t>カンレン</t>
    </rPh>
    <rPh sb="28" eb="31">
      <t>ジギョウショ</t>
    </rPh>
    <rPh sb="32" eb="34">
      <t>キョウリョク</t>
    </rPh>
    <phoneticPr fontId="1"/>
  </si>
  <si>
    <t xml:space="preserve">大名第二団地自治会 買い物移動支援 </t>
  </si>
  <si>
    <t>高齢者が多く公共交通不便地域である大名第二団地において、自治会が主体となり、市で配置した生活支援コーディネーターが支援し、企業や社会福祉法人、ボランティアなどの協力のもと、近隣大型施設への買い物のため、移動支援を行っている。</t>
    <rPh sb="101" eb="103">
      <t>イドウ</t>
    </rPh>
    <rPh sb="103" eb="105">
      <t>シエン</t>
    </rPh>
    <rPh sb="106" eb="107">
      <t>オコナ</t>
    </rPh>
    <phoneticPr fontId="1"/>
  </si>
  <si>
    <t>自治会</t>
  </si>
  <si>
    <t>地域支えあい訪問型サービス事業</t>
    <rPh sb="0" eb="3">
      <t>チイキササ</t>
    </rPh>
    <rPh sb="6" eb="9">
      <t>ホウモンガタ</t>
    </rPh>
    <rPh sb="13" eb="15">
      <t>ジギョウ</t>
    </rPh>
    <phoneticPr fontId="1"/>
  </si>
  <si>
    <r>
      <rPr>
        <u/>
        <sz val="11"/>
        <color theme="1"/>
        <rFont val="游ゴシック"/>
        <family val="3"/>
        <charset val="128"/>
        <scheme val="minor"/>
      </rPr>
      <t>地域支援事業交付金を活用</t>
    </r>
    <r>
      <rPr>
        <sz val="11"/>
        <color theme="1"/>
        <rFont val="游ゴシック"/>
        <family val="3"/>
        <charset val="128"/>
        <scheme val="minor"/>
      </rPr>
      <t>し、介護予防・日常生活支援総合事業の訪問型サービスBとして社会福祉協議会へ業務委託し実施。要支援１・２、及び基本チェックリスト該当者を対象とし、一定の研修を受けた住民ボランティアによる買い物・掃除・洗濯などの生活支援サービスを提供するため、調整や支援を行っている。</t>
    </r>
    <rPh sb="0" eb="6">
      <t>チイキシエンジギョウ</t>
    </rPh>
    <rPh sb="6" eb="9">
      <t>コウフキン</t>
    </rPh>
    <rPh sb="10" eb="12">
      <t>カツヨウ</t>
    </rPh>
    <rPh sb="41" eb="48">
      <t>シャカイフクシキョウギカイ</t>
    </rPh>
    <rPh sb="49" eb="53">
      <t>ギョウムイタク</t>
    </rPh>
    <rPh sb="54" eb="56">
      <t>ジッシ</t>
    </rPh>
    <phoneticPr fontId="1"/>
  </si>
  <si>
    <t xml:space="preserve"> 那覇市高齢者「食」の自立支援事業 </t>
  </si>
  <si>
    <t>65歳以上の一人暮らしまたは高齢者のみの非課税世帯の方を対象に、食生活の改善と健康増進、安否確認を行うため、月曜から土曜の間に最大週4回まで昼食を配達する。
地域支援事業費の任意事業として実施している。</t>
  </si>
  <si>
    <t>企業、生活協同組合</t>
  </si>
  <si>
    <t>https://www.city.naha.okinawa.jp/fukusi/koureisyafukusi/zairakufukusi/koureizaitaku.html</t>
  </si>
  <si>
    <t>福祉部ちゃーがんじゅう課
在宅福祉Ｇ098-862-9010</t>
  </si>
  <si>
    <t xml:space="preserve"> 那覇市福祉バス運行事業 </t>
  </si>
  <si>
    <t>買物弱者の支援と位置付けた事業ではないが、自動車の運転に不安を感じる高齢者の移動手段を含め、市内の福祉施設及び介護予防拠点施設を利用する高齢者の交通手段の確保を図り積極的な社会参加を支援する。</t>
  </si>
  <si>
    <t>https://www.city.naha.okinawa.jp/fukusi/koureisyafukusi/zairakufukusi/sonota/hukusibasujikokuhyou.html</t>
  </si>
  <si>
    <t xml:space="preserve">那覇市軽度生活援助事業  </t>
  </si>
  <si>
    <t>要介護・要支援の認定のない65歳以上の軽度の生活援助が必要な高齢者を対象に、軽度生活援助員を派遣し、自立した生活を継続できるよう支援する事業。部屋の掃除や食材の買い物など日常生活の援助を行う。（月4時間まで）。事業は那覇市シルバー人材センターに委託している。</t>
  </si>
  <si>
    <t>沖縄県</t>
    <rPh sb="0" eb="2">
      <t>オキナワ</t>
    </rPh>
    <rPh sb="2" eb="3">
      <t>ケン</t>
    </rPh>
    <phoneticPr fontId="1"/>
  </si>
  <si>
    <t>宜野湾市</t>
    <rPh sb="0" eb="4">
      <t>ギノワンシ</t>
    </rPh>
    <phoneticPr fontId="1"/>
  </si>
  <si>
    <t>地域見守りネットワーク事業</t>
    <phoneticPr fontId="1"/>
  </si>
  <si>
    <t>地域を回りながら販売等を通じて、高齢者等の見守りを行い、孤立防止及び異変の早期発見により、誰もが安心して暮らせることを目的とする。対象者の日常生活に何らかの異変を察知した場合は市へ連絡する仕組み。協定締結による協力体制の構築。</t>
    <phoneticPr fontId="1"/>
  </si>
  <si>
    <t>宜野湾市
リウボウストア(とくし丸)</t>
    <rPh sb="0" eb="4">
      <t>ギノワンシ</t>
    </rPh>
    <rPh sb="16" eb="17">
      <t>マル</t>
    </rPh>
    <phoneticPr fontId="1"/>
  </si>
  <si>
    <t>石垣市</t>
    <rPh sb="0" eb="3">
      <t>イシガキシ</t>
    </rPh>
    <phoneticPr fontId="1"/>
  </si>
  <si>
    <t>介護長寿課
0980-83-1682</t>
    <rPh sb="0" eb="2">
      <t>カイゴ</t>
    </rPh>
    <rPh sb="2" eb="4">
      <t>チョウジュ</t>
    </rPh>
    <rPh sb="4" eb="5">
      <t>カ</t>
    </rPh>
    <phoneticPr fontId="1"/>
  </si>
  <si>
    <t>石垣市「食」の自立支援事業</t>
    <rPh sb="0" eb="3">
      <t>イシガキシ</t>
    </rPh>
    <rPh sb="4" eb="5">
      <t>ショク</t>
    </rPh>
    <rPh sb="7" eb="11">
      <t>ジリツシエン</t>
    </rPh>
    <rPh sb="11" eb="13">
      <t>ジギョウ</t>
    </rPh>
    <phoneticPr fontId="1"/>
  </si>
  <si>
    <t>日常生活に支障のある一人暮らしの高齢者等に対し、食生活の改善と健康増進、安否確認を行うことにより老人福祉及び健康の増進を図ることを目的とする食の自立支援事業(以下「事業」という。)の実施に関し、必要な事項を定めるものとする。
この事業の対象者は、本市に住所を有し、自ら食事の用意ができない者又は困難な者であって、市内に扶養義務者が居住していないか、居住していても食に関する支援が受けられない状況にある市民税非課税世帯に属する高齢者(市民税課税世帯に属する者のうち、市長が特に市民税非課税世帯に属する者と同様の状況にあると認めた者を含む。)で、次の各号のいずれかに該当するものとする。
(1)　一人暮らしの65歳以上の者
(2)　高齢者の支援ができない者のみの世帯に属する65歳以上の者
(3)　その他特に市長が必要と認めた者
この事業は、食の自立支援事業利用者(以下「利用者」という。)が健康で自立した生活を送ることができるよう、十分なアセスメントを行った上で配食サービスなどの食に関するサービスを提供するものとする。
2　配食は、原則として月曜日から金曜日までの5食以内の夕食とする</t>
    <phoneticPr fontId="1"/>
  </si>
  <si>
    <t>石垣市高齢者おでかけタクシー事業</t>
    <rPh sb="0" eb="3">
      <t>イシガキシ</t>
    </rPh>
    <rPh sb="3" eb="6">
      <t>コウレイシャ</t>
    </rPh>
    <rPh sb="14" eb="16">
      <t>ジギョウ</t>
    </rPh>
    <phoneticPr fontId="1"/>
  </si>
  <si>
    <t>高齢者がタクシーを利用する場合に、その料金の一部又は全部を助成することにより、高齢者の外出の支援、経済的負担の軽減を図り、もって高齢者福祉の増進に寄与することを目的とする。
事業利用対象者は、75歳以上の石垣市民で、非課税世帯に属し、車を所有していない者。
初乗り料金分のタクシーチケットを1月に2枚、半年分を限度に交付する。</t>
    <rPh sb="87" eb="89">
      <t>ジギョウ</t>
    </rPh>
    <rPh sb="89" eb="94">
      <t>リヨウタイショウシャ</t>
    </rPh>
    <rPh sb="98" eb="99">
      <t>サイ</t>
    </rPh>
    <rPh sb="99" eb="101">
      <t>イジョウ</t>
    </rPh>
    <rPh sb="102" eb="106">
      <t>イシガキシミン</t>
    </rPh>
    <rPh sb="108" eb="111">
      <t>ヒカゼイ</t>
    </rPh>
    <rPh sb="111" eb="113">
      <t>セタイ</t>
    </rPh>
    <rPh sb="114" eb="115">
      <t>ゾク</t>
    </rPh>
    <rPh sb="117" eb="118">
      <t>クルマ</t>
    </rPh>
    <rPh sb="119" eb="121">
      <t>ショユウ</t>
    </rPh>
    <rPh sb="126" eb="127">
      <t>モノ</t>
    </rPh>
    <rPh sb="129" eb="130">
      <t>ハツ</t>
    </rPh>
    <rPh sb="146" eb="147">
      <t>ツキ</t>
    </rPh>
    <rPh sb="149" eb="150">
      <t>マイ</t>
    </rPh>
    <rPh sb="151" eb="153">
      <t>ハントシ</t>
    </rPh>
    <rPh sb="153" eb="154">
      <t>ブン</t>
    </rPh>
    <rPh sb="155" eb="157">
      <t>ゲンド</t>
    </rPh>
    <rPh sb="158" eb="160">
      <t>コウフ</t>
    </rPh>
    <phoneticPr fontId="1"/>
  </si>
  <si>
    <t>石垣市高齢者バスチケット事業</t>
    <rPh sb="0" eb="3">
      <t>イシガキシ</t>
    </rPh>
    <rPh sb="3" eb="6">
      <t>コウレイシャ</t>
    </rPh>
    <rPh sb="12" eb="14">
      <t>ジギョウ</t>
    </rPh>
    <phoneticPr fontId="1"/>
  </si>
  <si>
    <t>石垣市高齢者バスチケット事業(以下「事業」という。)を実施することにより、高齢者の社会参加を助長し、もって高齢者の福祉の向上を図ることを目的とする。
利用者居商社は、75歳以上の石垣市民又は、65歳から74歳までの石垣市民で、非課税世帯に属する者。
申請時に交付したバスチケットに必要事項を記載し運転手に渡すことで無料で路線バスを利用できる。枚数制限、使用期限は無し。</t>
    <rPh sb="75" eb="81">
      <t>リヨウシャイショウシャ</t>
    </rPh>
    <rPh sb="85" eb="86">
      <t>サイ</t>
    </rPh>
    <rPh sb="86" eb="88">
      <t>イジョウ</t>
    </rPh>
    <rPh sb="89" eb="93">
      <t>イシガキシミン</t>
    </rPh>
    <rPh sb="93" eb="94">
      <t>マタ</t>
    </rPh>
    <rPh sb="98" eb="99">
      <t>サイ</t>
    </rPh>
    <rPh sb="103" eb="104">
      <t>サイ</t>
    </rPh>
    <rPh sb="107" eb="111">
      <t>イシガキシミン</t>
    </rPh>
    <rPh sb="113" eb="116">
      <t>ヒカゼイ</t>
    </rPh>
    <rPh sb="116" eb="118">
      <t>セタイ</t>
    </rPh>
    <rPh sb="119" eb="120">
      <t>ゾク</t>
    </rPh>
    <rPh sb="122" eb="123">
      <t>モノ</t>
    </rPh>
    <rPh sb="125" eb="127">
      <t>シンセイ</t>
    </rPh>
    <rPh sb="127" eb="128">
      <t>ジ</t>
    </rPh>
    <rPh sb="129" eb="131">
      <t>コウフ</t>
    </rPh>
    <rPh sb="140" eb="144">
      <t>ヒツヨウジコウ</t>
    </rPh>
    <rPh sb="145" eb="147">
      <t>キサイ</t>
    </rPh>
    <rPh sb="148" eb="151">
      <t>ウンテンシュ</t>
    </rPh>
    <rPh sb="152" eb="153">
      <t>ワタ</t>
    </rPh>
    <rPh sb="157" eb="159">
      <t>ムリョウ</t>
    </rPh>
    <rPh sb="160" eb="162">
      <t>ロセン</t>
    </rPh>
    <rPh sb="165" eb="167">
      <t>リヨウ</t>
    </rPh>
    <rPh sb="171" eb="173">
      <t>マイスウ</t>
    </rPh>
    <rPh sb="173" eb="175">
      <t>セイゲン</t>
    </rPh>
    <rPh sb="176" eb="178">
      <t>シヨウ</t>
    </rPh>
    <rPh sb="178" eb="180">
      <t>キゲン</t>
    </rPh>
    <rPh sb="181" eb="182">
      <t>ナ</t>
    </rPh>
    <phoneticPr fontId="1"/>
  </si>
  <si>
    <t>子育て世帯訪問支援事業</t>
    <rPh sb="0" eb="2">
      <t>コソダ</t>
    </rPh>
    <rPh sb="3" eb="11">
      <t>セタイホウモンシエンジギョウ</t>
    </rPh>
    <phoneticPr fontId="1"/>
  </si>
  <si>
    <t>買物同行支援
その他</t>
    <rPh sb="0" eb="2">
      <t>カイモノ</t>
    </rPh>
    <rPh sb="2" eb="4">
      <t>ドウコウ</t>
    </rPh>
    <rPh sb="4" eb="6">
      <t>シエン</t>
    </rPh>
    <rPh sb="9" eb="10">
      <t>タ</t>
    </rPh>
    <phoneticPr fontId="1"/>
  </si>
  <si>
    <t>・子ども子育て支援交付金
・買物同行支援
・養育困難な家庭やヤングケアラー等のいる世帯等の自宅を訪問し必要なサービスを提供する</t>
    <rPh sb="1" eb="2">
      <t>コ</t>
    </rPh>
    <rPh sb="4" eb="6">
      <t>コソダ</t>
    </rPh>
    <rPh sb="7" eb="9">
      <t>シエン</t>
    </rPh>
    <rPh sb="9" eb="12">
      <t>コウフキン</t>
    </rPh>
    <rPh sb="22" eb="24">
      <t>ヨウイク</t>
    </rPh>
    <rPh sb="24" eb="26">
      <t>コンナン</t>
    </rPh>
    <rPh sb="27" eb="29">
      <t>カテイ</t>
    </rPh>
    <rPh sb="37" eb="38">
      <t>トウ</t>
    </rPh>
    <rPh sb="41" eb="44">
      <t>セタイトウ</t>
    </rPh>
    <rPh sb="45" eb="47">
      <t>ジタク</t>
    </rPh>
    <rPh sb="48" eb="50">
      <t>ホウモン</t>
    </rPh>
    <rPh sb="51" eb="53">
      <t>ヒツヨウ</t>
    </rPh>
    <rPh sb="59" eb="61">
      <t>テイキョウ</t>
    </rPh>
    <phoneticPr fontId="1"/>
  </si>
  <si>
    <t>こども家庭課こども家庭センター
0980-87-9009</t>
    <rPh sb="3" eb="6">
      <t>カテイカ</t>
    </rPh>
    <rPh sb="9" eb="11">
      <t>カテイ</t>
    </rPh>
    <phoneticPr fontId="1"/>
  </si>
  <si>
    <t>石垣市移動販売車両HOBO活用支援事業</t>
    <rPh sb="0" eb="3">
      <t>イシガキシ</t>
    </rPh>
    <rPh sb="3" eb="7">
      <t>イドウハンバイ</t>
    </rPh>
    <rPh sb="7" eb="9">
      <t>シャリョウ</t>
    </rPh>
    <rPh sb="9" eb="19">
      <t>ホボカツヨウシエンジギョウ</t>
    </rPh>
    <phoneticPr fontId="1"/>
  </si>
  <si>
    <t>本市、北西部地域に住む単身高齢者等への買い物代行サービス</t>
    <rPh sb="0" eb="2">
      <t>ホンシ</t>
    </rPh>
    <rPh sb="3" eb="8">
      <t>ホクセイブチイキ</t>
    </rPh>
    <rPh sb="9" eb="10">
      <t>ス</t>
    </rPh>
    <rPh sb="11" eb="16">
      <t>タンシンコウレイシャ</t>
    </rPh>
    <rPh sb="16" eb="17">
      <t>トウ</t>
    </rPh>
    <rPh sb="19" eb="20">
      <t>カ</t>
    </rPh>
    <rPh sb="21" eb="24">
      <t>モノダイコウ</t>
    </rPh>
    <phoneticPr fontId="1"/>
  </si>
  <si>
    <t>石垣市北部農村集落活性化協議会</t>
    <rPh sb="0" eb="3">
      <t>イシガキシ</t>
    </rPh>
    <rPh sb="3" eb="15">
      <t>ホクブノウソンシュウラクカッセイカキョウギカイ</t>
    </rPh>
    <phoneticPr fontId="1"/>
  </si>
  <si>
    <t>石垣市北部農村集落活性化協議会事務局
（農政経済課内）
0980-82-1307</t>
    <rPh sb="0" eb="15">
      <t>イシガキシホクブノウソンシュウラクカッセイカキョウギカイ</t>
    </rPh>
    <rPh sb="15" eb="18">
      <t>ジムキョク</t>
    </rPh>
    <rPh sb="20" eb="25">
      <t>ノウセイケイザイカ</t>
    </rPh>
    <rPh sb="25" eb="26">
      <t>ナイ</t>
    </rPh>
    <phoneticPr fontId="1"/>
  </si>
  <si>
    <t>沖縄県</t>
    <rPh sb="0" eb="3">
      <t>オキナワケン</t>
    </rPh>
    <phoneticPr fontId="14"/>
  </si>
  <si>
    <t>名護市</t>
    <rPh sb="0" eb="3">
      <t>ナゴシ</t>
    </rPh>
    <phoneticPr fontId="14"/>
  </si>
  <si>
    <t>JAの移動購買車　あじまぁ号</t>
    <rPh sb="3" eb="7">
      <t>イドウコウバイ</t>
    </rPh>
    <rPh sb="7" eb="8">
      <t>シャ</t>
    </rPh>
    <rPh sb="13" eb="14">
      <t>ゴウ</t>
    </rPh>
    <phoneticPr fontId="14"/>
  </si>
  <si>
    <t>地域包括支援センターの生活支援コーディネーターが地域のニーズとマッチングをし、スーパーや売店が近隣にない地域や売店等の閉店により買い物が不便な地域（久志・三共地区、屋部地区、羽地・屋我地地区）に野菜を中心とした生鮮品や生活用品、パンやお菓子を移動販売している。</t>
    <rPh sb="0" eb="10">
      <t>チイキホウカツシエン</t>
    </rPh>
    <rPh sb="11" eb="15">
      <t>セイカツシエン</t>
    </rPh>
    <rPh sb="24" eb="26">
      <t>チイキ</t>
    </rPh>
    <rPh sb="44" eb="46">
      <t>バイテン</t>
    </rPh>
    <rPh sb="47" eb="49">
      <t>キンリン</t>
    </rPh>
    <rPh sb="52" eb="54">
      <t>チイキ</t>
    </rPh>
    <rPh sb="55" eb="59">
      <t>バイテ</t>
    </rPh>
    <rPh sb="59" eb="61">
      <t>ヘイテン</t>
    </rPh>
    <rPh sb="64" eb="65">
      <t>カ</t>
    </rPh>
    <rPh sb="66" eb="67">
      <t>モノ</t>
    </rPh>
    <rPh sb="68" eb="70">
      <t>フベン</t>
    </rPh>
    <rPh sb="71" eb="73">
      <t>チイキ</t>
    </rPh>
    <rPh sb="74" eb="76">
      <t>クシ</t>
    </rPh>
    <rPh sb="77" eb="79">
      <t>サンキョウ</t>
    </rPh>
    <rPh sb="79" eb="81">
      <t>チク</t>
    </rPh>
    <rPh sb="82" eb="86">
      <t>ヤブチ</t>
    </rPh>
    <rPh sb="87" eb="89">
      <t>ハネジ</t>
    </rPh>
    <rPh sb="90" eb="93">
      <t>ヤガジ</t>
    </rPh>
    <rPh sb="93" eb="95">
      <t>チク</t>
    </rPh>
    <rPh sb="97" eb="99">
      <t>ヤサイ</t>
    </rPh>
    <rPh sb="100" eb="102">
      <t>チュウシン</t>
    </rPh>
    <rPh sb="105" eb="108">
      <t>セイセンヒン</t>
    </rPh>
    <rPh sb="109" eb="113">
      <t>セイカツ</t>
    </rPh>
    <rPh sb="118" eb="120">
      <t>カシ</t>
    </rPh>
    <rPh sb="121" eb="129">
      <t>イドウハンバ</t>
    </rPh>
    <phoneticPr fontId="14"/>
  </si>
  <si>
    <t>名護市食の自立支援事業</t>
    <rPh sb="0" eb="3">
      <t>ナゴシ</t>
    </rPh>
    <rPh sb="3" eb="4">
      <t>ショク</t>
    </rPh>
    <rPh sb="5" eb="7">
      <t>ジリツ</t>
    </rPh>
    <rPh sb="7" eb="11">
      <t>シエンジギョウ</t>
    </rPh>
    <phoneticPr fontId="15"/>
  </si>
  <si>
    <t>自ら又は他者からの支援により食事の調理又は調達ができない在宅の高齢者に対して、配食と同時に利用者の安否を確認することで、当該高齢者が自立した生活を営めるよう支援する。</t>
  </si>
  <si>
    <t>宅配弁当事業所</t>
    <rPh sb="0" eb="2">
      <t>タクハイ</t>
    </rPh>
    <rPh sb="2" eb="4">
      <t>ベントウ</t>
    </rPh>
    <rPh sb="4" eb="7">
      <t>ジギョウショ</t>
    </rPh>
    <phoneticPr fontId="14"/>
  </si>
  <si>
    <t>https://www.city.nago.okinawa.jp/articles/2023030100029/file_contents/20222023.pdf</t>
  </si>
  <si>
    <t>介護長寿課
高齢福祉係
0980-53-1212
内線134</t>
  </si>
  <si>
    <t>名護市高齢者軽度生活援助員派遣事業</t>
    <rPh sb="0" eb="3">
      <t>ナゴシ</t>
    </rPh>
    <rPh sb="3" eb="6">
      <t>コウレイシャ</t>
    </rPh>
    <rPh sb="6" eb="8">
      <t>ケイド</t>
    </rPh>
    <rPh sb="8" eb="13">
      <t>セイカツエンジョイン</t>
    </rPh>
    <rPh sb="13" eb="17">
      <t>ハケンジギョウ</t>
    </rPh>
    <phoneticPr fontId="15"/>
  </si>
  <si>
    <t>日常生活を営むのに支障がある者に対して、生活援助のための人材を派遣し、軽易な日常生活上の援助を行うことにより、自立高齢者等の生活の継続を可能にするとともに、要介護状態への進行を防止する。その事業内容の一つに、食事・食材の確保・買い物等がある。</t>
  </si>
  <si>
    <t>名護市家事お助け隊事業（訪問型サービスA事業）</t>
    <rPh sb="0" eb="3">
      <t>ナゴシ</t>
    </rPh>
    <rPh sb="3" eb="5">
      <t>カジ</t>
    </rPh>
    <rPh sb="6" eb="7">
      <t>タス</t>
    </rPh>
    <rPh sb="8" eb="9">
      <t>タイ</t>
    </rPh>
    <rPh sb="9" eb="11">
      <t>ジギョウ</t>
    </rPh>
    <phoneticPr fontId="14"/>
  </si>
  <si>
    <t>要支援及び基本チェックリストで生活機能の低下が認められる者に日常家事の補助（調理、掃除、買い物等）を行う。※地域支援事業交付金（厚生労働省）を財源としています。</t>
    <rPh sb="3" eb="4">
      <t>オヨ</t>
    </rPh>
    <rPh sb="5" eb="7">
      <t>キホン</t>
    </rPh>
    <rPh sb="15" eb="17">
      <t>セイカツ</t>
    </rPh>
    <rPh sb="17" eb="19">
      <t>キノウ</t>
    </rPh>
    <rPh sb="20" eb="22">
      <t>テイカ</t>
    </rPh>
    <rPh sb="23" eb="24">
      <t>ミト</t>
    </rPh>
    <rPh sb="28" eb="29">
      <t>モノ</t>
    </rPh>
    <rPh sb="38" eb="40">
      <t>チョウリ</t>
    </rPh>
    <rPh sb="41" eb="43">
      <t>ソウジ</t>
    </rPh>
    <phoneticPr fontId="14"/>
  </si>
  <si>
    <t>公共交通確保事業</t>
    <rPh sb="0" eb="2">
      <t>コウキョウ</t>
    </rPh>
    <rPh sb="2" eb="4">
      <t>コウツウ</t>
    </rPh>
    <rPh sb="4" eb="6">
      <t>カクホ</t>
    </rPh>
    <rPh sb="6" eb="8">
      <t>ジギョウ</t>
    </rPh>
    <phoneticPr fontId="14"/>
  </si>
  <si>
    <t>買物弱者の支援と位置付けに係るものではなく、市民の移動利便性を確保するための事業となっている</t>
    <rPh sb="13" eb="14">
      <t>カカ</t>
    </rPh>
    <rPh sb="22" eb="24">
      <t>シミン</t>
    </rPh>
    <rPh sb="25" eb="27">
      <t>イドウ</t>
    </rPh>
    <rPh sb="27" eb="30">
      <t>リベンセイ</t>
    </rPh>
    <rPh sb="31" eb="33">
      <t>カクホ</t>
    </rPh>
    <rPh sb="38" eb="40">
      <t>ジギョウ</t>
    </rPh>
    <phoneticPr fontId="14"/>
  </si>
  <si>
    <t>買物弱者の支援と位置付けた事業ではないが、公共交通の利用に不便を感じている地域及び空白となっている地域に対する移動支援策として、市の委託事業でコミュニティバスの運行を実施。</t>
  </si>
  <si>
    <t>まちなか再開発・公共交通課
0980-54-1313</t>
    <rPh sb="4" eb="7">
      <t>サイカイハツ</t>
    </rPh>
    <rPh sb="8" eb="10">
      <t>コウキョウ</t>
    </rPh>
    <rPh sb="10" eb="12">
      <t>コウツウ</t>
    </rPh>
    <rPh sb="12" eb="13">
      <t>カ</t>
    </rPh>
    <phoneticPr fontId="14"/>
  </si>
  <si>
    <t>やがじ交通移送支援事業</t>
    <rPh sb="3" eb="9">
      <t>コウツウイソウシエン</t>
    </rPh>
    <rPh sb="9" eb="11">
      <t>ジギョウ</t>
    </rPh>
    <phoneticPr fontId="14"/>
  </si>
  <si>
    <t>屋我地地域の高齢者に対する買物支援</t>
    <rPh sb="0" eb="5">
      <t>ヤガジ</t>
    </rPh>
    <rPh sb="6" eb="9">
      <t>コウレイシャ</t>
    </rPh>
    <rPh sb="10" eb="11">
      <t>タイ</t>
    </rPh>
    <rPh sb="13" eb="15">
      <t>カイモノ</t>
    </rPh>
    <rPh sb="15" eb="17">
      <t>シエン</t>
    </rPh>
    <phoneticPr fontId="14"/>
  </si>
  <si>
    <t>屋我地支所
0980-52-8101</t>
    <rPh sb="0" eb="5">
      <t>ヤガジ</t>
    </rPh>
    <phoneticPr fontId="14"/>
  </si>
  <si>
    <t>名護市福祉タクシー利用助成事業</t>
  </si>
  <si>
    <t>移動困難な在宅の障害者（児）が、タクシーを利用して外出する際の料金の一部を助成（タクシーチケットを交付）する。（助成対象者について、障害部位や等級などの個別の要件有り）</t>
    <rPh sb="49" eb="51">
      <t>コウフ</t>
    </rPh>
    <phoneticPr fontId="14"/>
  </si>
  <si>
    <t>https://www.city.nago.okinawa.jp/articles/2023083000017/</t>
  </si>
  <si>
    <t>名護市社会福祉課
0980-53-1212
（内線124）</t>
  </si>
  <si>
    <t>糸満市</t>
    <rPh sb="0" eb="3">
      <t>イトマンシ</t>
    </rPh>
    <phoneticPr fontId="1"/>
  </si>
  <si>
    <t>基準型訪問介護予防事業</t>
    <rPh sb="0" eb="2">
      <t>キジュン</t>
    </rPh>
    <rPh sb="2" eb="3">
      <t>ガタ</t>
    </rPh>
    <rPh sb="3" eb="5">
      <t>ホウモン</t>
    </rPh>
    <rPh sb="5" eb="7">
      <t>カイゴ</t>
    </rPh>
    <rPh sb="7" eb="9">
      <t>ヨボウ</t>
    </rPh>
    <rPh sb="9" eb="11">
      <t>ジギョウ</t>
    </rPh>
    <phoneticPr fontId="1"/>
  </si>
  <si>
    <t>介護予防・日常生活支援総合事業</t>
  </si>
  <si>
    <t>買い物支援に特化したものではないが、総合事業対象者に対し、ヘルパーが身体介護、掃除、調理、買い物等を支援する。</t>
    <rPh sb="0" eb="1">
      <t>カ</t>
    </rPh>
    <rPh sb="2" eb="3">
      <t>モノ</t>
    </rPh>
    <rPh sb="3" eb="5">
      <t>シエン</t>
    </rPh>
    <rPh sb="6" eb="8">
      <t>トッカ</t>
    </rPh>
    <rPh sb="18" eb="20">
      <t>ソウゴウ</t>
    </rPh>
    <rPh sb="20" eb="22">
      <t>ジギョウ</t>
    </rPh>
    <rPh sb="22" eb="24">
      <t>タイショウ</t>
    </rPh>
    <rPh sb="24" eb="25">
      <t>シャ</t>
    </rPh>
    <rPh sb="26" eb="27">
      <t>タイ</t>
    </rPh>
    <rPh sb="34" eb="36">
      <t>シンタイ</t>
    </rPh>
    <rPh sb="36" eb="38">
      <t>カイゴ</t>
    </rPh>
    <rPh sb="39" eb="41">
      <t>ソウジ</t>
    </rPh>
    <rPh sb="42" eb="44">
      <t>チョウリ</t>
    </rPh>
    <rPh sb="45" eb="46">
      <t>カ</t>
    </rPh>
    <rPh sb="47" eb="48">
      <t>モノ</t>
    </rPh>
    <rPh sb="48" eb="49">
      <t>トウ</t>
    </rPh>
    <rPh sb="50" eb="52">
      <t>シエン</t>
    </rPh>
    <phoneticPr fontId="1"/>
  </si>
  <si>
    <t>糸満市が指定した介護事業所が実施</t>
    <phoneticPr fontId="1"/>
  </si>
  <si>
    <t>介護長寿課包括支援係（098-840-8114）</t>
    <rPh sb="0" eb="2">
      <t>カイゴ</t>
    </rPh>
    <rPh sb="2" eb="4">
      <t>チョウジュ</t>
    </rPh>
    <rPh sb="4" eb="5">
      <t>カ</t>
    </rPh>
    <rPh sb="5" eb="7">
      <t>ホウカツ</t>
    </rPh>
    <rPh sb="7" eb="9">
      <t>シエン</t>
    </rPh>
    <rPh sb="9" eb="10">
      <t>カカリ</t>
    </rPh>
    <phoneticPr fontId="1"/>
  </si>
  <si>
    <t>自立訪問型介護予防事業</t>
    <rPh sb="0" eb="2">
      <t>ジリツ</t>
    </rPh>
    <rPh sb="2" eb="4">
      <t>ホウモン</t>
    </rPh>
    <rPh sb="4" eb="5">
      <t>ガタ</t>
    </rPh>
    <rPh sb="5" eb="7">
      <t>カイゴ</t>
    </rPh>
    <rPh sb="7" eb="9">
      <t>ヨボウ</t>
    </rPh>
    <rPh sb="9" eb="11">
      <t>ジギョウ</t>
    </rPh>
    <phoneticPr fontId="1"/>
  </si>
  <si>
    <t>買い物支援に特化したものではないが、総合事業対象者に対し、ヘルパーが掃除、調理、買い物等を支援する。</t>
    <rPh sb="0" eb="1">
      <t>カ</t>
    </rPh>
    <rPh sb="2" eb="3">
      <t>モノ</t>
    </rPh>
    <rPh sb="3" eb="5">
      <t>シエン</t>
    </rPh>
    <rPh sb="6" eb="8">
      <t>トッカ</t>
    </rPh>
    <rPh sb="18" eb="20">
      <t>ソウゴウ</t>
    </rPh>
    <rPh sb="20" eb="22">
      <t>ジギョウ</t>
    </rPh>
    <rPh sb="22" eb="24">
      <t>タイショウ</t>
    </rPh>
    <rPh sb="24" eb="25">
      <t>シャ</t>
    </rPh>
    <rPh sb="26" eb="27">
      <t>タイ</t>
    </rPh>
    <rPh sb="34" eb="36">
      <t>ソウジ</t>
    </rPh>
    <rPh sb="37" eb="39">
      <t>チョウリ</t>
    </rPh>
    <rPh sb="40" eb="41">
      <t>カ</t>
    </rPh>
    <rPh sb="42" eb="43">
      <t>モノ</t>
    </rPh>
    <rPh sb="43" eb="44">
      <t>トウ</t>
    </rPh>
    <rPh sb="45" eb="47">
      <t>シエン</t>
    </rPh>
    <phoneticPr fontId="1"/>
  </si>
  <si>
    <t>糸満市より介護事業所へ委託</t>
    <phoneticPr fontId="1"/>
  </si>
  <si>
    <t>総合事業対象者のうち、自身で食事の確保が困難で、かつ配食による見守りと栄養改善が必要な方に対して、週４回を上限にサービスを提供する。</t>
    <rPh sb="0" eb="2">
      <t>ソウゴウ</t>
    </rPh>
    <rPh sb="2" eb="4">
      <t>ジギョウ</t>
    </rPh>
    <rPh sb="4" eb="6">
      <t>タイショウ</t>
    </rPh>
    <rPh sb="6" eb="7">
      <t>シャ</t>
    </rPh>
    <rPh sb="11" eb="13">
      <t>ジシン</t>
    </rPh>
    <rPh sb="14" eb="16">
      <t>ショクジ</t>
    </rPh>
    <rPh sb="17" eb="19">
      <t>カクホ</t>
    </rPh>
    <rPh sb="20" eb="22">
      <t>コンナン</t>
    </rPh>
    <rPh sb="26" eb="28">
      <t>ハイショク</t>
    </rPh>
    <rPh sb="31" eb="33">
      <t>ミマモ</t>
    </rPh>
    <rPh sb="35" eb="37">
      <t>エイヨウ</t>
    </rPh>
    <rPh sb="37" eb="39">
      <t>カイゼン</t>
    </rPh>
    <rPh sb="40" eb="42">
      <t>ヒツヨウ</t>
    </rPh>
    <rPh sb="43" eb="44">
      <t>カタ</t>
    </rPh>
    <rPh sb="45" eb="46">
      <t>タイ</t>
    </rPh>
    <rPh sb="49" eb="50">
      <t>シュウ</t>
    </rPh>
    <rPh sb="51" eb="52">
      <t>カイ</t>
    </rPh>
    <rPh sb="53" eb="55">
      <t>ジョウゲン</t>
    </rPh>
    <rPh sb="61" eb="63">
      <t>テイキョウ</t>
    </rPh>
    <phoneticPr fontId="1"/>
  </si>
  <si>
    <t>糸満市より配食事業者へ委託</t>
    <phoneticPr fontId="1"/>
  </si>
  <si>
    <t>買い物支援に特化したものではないが、生活支援コーディネーターが移動販売を実施する民間事業者と買い物不便地域のマッチングを実施している。</t>
    <rPh sb="0" eb="1">
      <t>カ</t>
    </rPh>
    <rPh sb="2" eb="3">
      <t>モノ</t>
    </rPh>
    <rPh sb="3" eb="5">
      <t>シエン</t>
    </rPh>
    <rPh sb="6" eb="8">
      <t>トッカ</t>
    </rPh>
    <rPh sb="18" eb="20">
      <t>セイカツ</t>
    </rPh>
    <rPh sb="20" eb="22">
      <t>シエン</t>
    </rPh>
    <rPh sb="31" eb="33">
      <t>イドウ</t>
    </rPh>
    <rPh sb="33" eb="35">
      <t>ハンバイ</t>
    </rPh>
    <rPh sb="36" eb="38">
      <t>ジッシ</t>
    </rPh>
    <rPh sb="40" eb="42">
      <t>ミンカン</t>
    </rPh>
    <rPh sb="42" eb="43">
      <t>ジ</t>
    </rPh>
    <rPh sb="43" eb="45">
      <t>ギョウシャ</t>
    </rPh>
    <rPh sb="46" eb="47">
      <t>カ</t>
    </rPh>
    <rPh sb="48" eb="49">
      <t>モノ</t>
    </rPh>
    <rPh sb="49" eb="51">
      <t>フベン</t>
    </rPh>
    <rPh sb="51" eb="53">
      <t>チイキ</t>
    </rPh>
    <rPh sb="60" eb="62">
      <t>ジッシ</t>
    </rPh>
    <phoneticPr fontId="1"/>
  </si>
  <si>
    <t>糸満市（一部社協に委託）</t>
    <phoneticPr fontId="1"/>
  </si>
  <si>
    <t>陸上交通ネットワーク充実対策事業</t>
    <rPh sb="0" eb="2">
      <t>リクジョウ</t>
    </rPh>
    <rPh sb="2" eb="4">
      <t>コウツウ</t>
    </rPh>
    <rPh sb="10" eb="12">
      <t>ジュウジツ</t>
    </rPh>
    <rPh sb="12" eb="14">
      <t>タイサク</t>
    </rPh>
    <rPh sb="14" eb="16">
      <t>ジギョウ</t>
    </rPh>
    <phoneticPr fontId="1"/>
  </si>
  <si>
    <t>デマンドバスによる移動支援</t>
    <rPh sb="9" eb="11">
      <t>イドウ</t>
    </rPh>
    <rPh sb="11" eb="13">
      <t>シエン</t>
    </rPh>
    <phoneticPr fontId="1"/>
  </si>
  <si>
    <t>買物弱者の支援と位置付けた事業ではないが、公共交通の利用に不便を感じている地域及び空白となっている地域の公共交通解消として、市の委託事業でコミュニティ（デマンド）バスを運行している。（令和3年10月本格運行開始）
※３㎞まで大人（高校生以上）300円・子ども（小中学生）150円・障がい者及び免許返納者（手帳持参）150円
※6㎞まで大人（高校生以上）400円・子ども（小中学生）200円・障がい者及び免許返納者（手帳持参）200円
※6㎞を超、大人（高校生以上）500円・子ども（小中学生）250円・障がい者及び免許返納者（手帳持参）250円</t>
    <rPh sb="0" eb="2">
      <t>カイモノ</t>
    </rPh>
    <rPh sb="2" eb="4">
      <t>ジャクシャ</t>
    </rPh>
    <rPh sb="5" eb="7">
      <t>シエン</t>
    </rPh>
    <rPh sb="8" eb="10">
      <t>イチ</t>
    </rPh>
    <rPh sb="10" eb="11">
      <t>ヅケ</t>
    </rPh>
    <rPh sb="13" eb="15">
      <t>ジギョウ</t>
    </rPh>
    <rPh sb="21" eb="23">
      <t>コウキョウ</t>
    </rPh>
    <rPh sb="23" eb="25">
      <t>コウツウ</t>
    </rPh>
    <rPh sb="26" eb="28">
      <t>リヨウ</t>
    </rPh>
    <rPh sb="29" eb="31">
      <t>フベン</t>
    </rPh>
    <rPh sb="32" eb="33">
      <t>カン</t>
    </rPh>
    <rPh sb="37" eb="39">
      <t>チイキ</t>
    </rPh>
    <rPh sb="39" eb="40">
      <t>オヨ</t>
    </rPh>
    <rPh sb="41" eb="43">
      <t>クウハク</t>
    </rPh>
    <rPh sb="49" eb="51">
      <t>チイキ</t>
    </rPh>
    <rPh sb="52" eb="54">
      <t>コウキョウ</t>
    </rPh>
    <rPh sb="54" eb="56">
      <t>コウツウ</t>
    </rPh>
    <rPh sb="56" eb="58">
      <t>カイショウ</t>
    </rPh>
    <rPh sb="62" eb="63">
      <t>シ</t>
    </rPh>
    <rPh sb="64" eb="66">
      <t>イタク</t>
    </rPh>
    <rPh sb="66" eb="68">
      <t>ジギョウ</t>
    </rPh>
    <rPh sb="84" eb="86">
      <t>ウンコウ</t>
    </rPh>
    <rPh sb="92" eb="94">
      <t>レイワ</t>
    </rPh>
    <rPh sb="95" eb="96">
      <t>ネン</t>
    </rPh>
    <rPh sb="98" eb="99">
      <t>ガツ</t>
    </rPh>
    <rPh sb="99" eb="101">
      <t>ホンカク</t>
    </rPh>
    <rPh sb="101" eb="103">
      <t>ウンコウ</t>
    </rPh>
    <rPh sb="103" eb="105">
      <t>カイシ</t>
    </rPh>
    <rPh sb="112" eb="114">
      <t>オトナ</t>
    </rPh>
    <rPh sb="115" eb="118">
      <t>コウコウセイ</t>
    </rPh>
    <rPh sb="118" eb="120">
      <t>イジョウ</t>
    </rPh>
    <rPh sb="124" eb="125">
      <t>エン</t>
    </rPh>
    <rPh sb="126" eb="127">
      <t>コ</t>
    </rPh>
    <rPh sb="130" eb="134">
      <t>ショウチュウガクセイ</t>
    </rPh>
    <rPh sb="138" eb="139">
      <t>エン</t>
    </rPh>
    <rPh sb="140" eb="141">
      <t>ショウ</t>
    </rPh>
    <rPh sb="143" eb="144">
      <t>シャ</t>
    </rPh>
    <rPh sb="144" eb="145">
      <t>オヨ</t>
    </rPh>
    <rPh sb="146" eb="148">
      <t>メンキョ</t>
    </rPh>
    <rPh sb="148" eb="150">
      <t>ヘンノウ</t>
    </rPh>
    <rPh sb="150" eb="151">
      <t>シャ</t>
    </rPh>
    <rPh sb="152" eb="154">
      <t>テチョウ</t>
    </rPh>
    <rPh sb="154" eb="156">
      <t>ジサン</t>
    </rPh>
    <rPh sb="160" eb="161">
      <t>エン</t>
    </rPh>
    <rPh sb="221" eb="222">
      <t>コ</t>
    </rPh>
    <phoneticPr fontId="1"/>
  </si>
  <si>
    <t>https://www.city.itoman.lg.jp/soshiki/11/1649.html</t>
  </si>
  <si>
    <t>糸満市市民生活環境課
市民生活係
098-840-8123</t>
    <rPh sb="0" eb="3">
      <t>イトマンシ</t>
    </rPh>
    <rPh sb="3" eb="5">
      <t>シミン</t>
    </rPh>
    <rPh sb="5" eb="7">
      <t>セイカツ</t>
    </rPh>
    <rPh sb="7" eb="9">
      <t>カンキョウ</t>
    </rPh>
    <rPh sb="9" eb="10">
      <t>カ</t>
    </rPh>
    <rPh sb="11" eb="13">
      <t>シミン</t>
    </rPh>
    <rPh sb="13" eb="15">
      <t>セイカツ</t>
    </rPh>
    <rPh sb="15" eb="16">
      <t>カカリ</t>
    </rPh>
    <phoneticPr fontId="1"/>
  </si>
  <si>
    <t>豊見城市</t>
    <rPh sb="0" eb="4">
      <t>トミグスクシ</t>
    </rPh>
    <phoneticPr fontId="1"/>
  </si>
  <si>
    <t>訪問家事援助事業</t>
    <rPh sb="0" eb="2">
      <t>ホウモン</t>
    </rPh>
    <rPh sb="2" eb="4">
      <t>カジ</t>
    </rPh>
    <rPh sb="4" eb="6">
      <t>エンジョ</t>
    </rPh>
    <rPh sb="6" eb="8">
      <t>ジギョウ</t>
    </rPh>
    <phoneticPr fontId="1"/>
  </si>
  <si>
    <t>日常生活を営む上で支障のある要支援者の独居高齢者等に対し、買い物や調理の家事援助をする支援事業。</t>
    <rPh sb="0" eb="4">
      <t>ニチジョウセイカツ</t>
    </rPh>
    <rPh sb="5" eb="6">
      <t>イトナ</t>
    </rPh>
    <rPh sb="7" eb="8">
      <t>ウエ</t>
    </rPh>
    <rPh sb="9" eb="11">
      <t>シショウ</t>
    </rPh>
    <rPh sb="14" eb="17">
      <t>ヨウシエン</t>
    </rPh>
    <rPh sb="17" eb="18">
      <t>シャ</t>
    </rPh>
    <rPh sb="19" eb="21">
      <t>ドッキョ</t>
    </rPh>
    <rPh sb="21" eb="24">
      <t>コウレイシャ</t>
    </rPh>
    <rPh sb="24" eb="25">
      <t>トウ</t>
    </rPh>
    <rPh sb="26" eb="27">
      <t>タイ</t>
    </rPh>
    <rPh sb="29" eb="30">
      <t>カ</t>
    </rPh>
    <rPh sb="31" eb="32">
      <t>モノ</t>
    </rPh>
    <rPh sb="33" eb="35">
      <t>チョウリ</t>
    </rPh>
    <rPh sb="36" eb="40">
      <t>カジエンジョ</t>
    </rPh>
    <rPh sb="43" eb="45">
      <t>シエン</t>
    </rPh>
    <rPh sb="45" eb="47">
      <t>ジギョウ</t>
    </rPh>
    <phoneticPr fontId="1"/>
  </si>
  <si>
    <t>福祉健康部障がい長寿課　098-856-4292</t>
    <rPh sb="0" eb="5">
      <t>フクシケンコウブ</t>
    </rPh>
    <rPh sb="5" eb="6">
      <t>ショウ</t>
    </rPh>
    <rPh sb="8" eb="11">
      <t>チョウジュカ</t>
    </rPh>
    <phoneticPr fontId="1"/>
  </si>
  <si>
    <t>本人又は支援者等から食事の調理、調達が困難な65歳以上の高齢者（要介護認定者）が独居高齢者世帯等の場合、配食と安否確認を目的とした事業。</t>
    <rPh sb="0" eb="2">
      <t>ホンニン</t>
    </rPh>
    <rPh sb="2" eb="3">
      <t>マタ</t>
    </rPh>
    <rPh sb="4" eb="7">
      <t>シエンシャ</t>
    </rPh>
    <rPh sb="7" eb="8">
      <t>トウ</t>
    </rPh>
    <rPh sb="10" eb="12">
      <t>ショクジ</t>
    </rPh>
    <rPh sb="13" eb="15">
      <t>チョウリ</t>
    </rPh>
    <rPh sb="24" eb="25">
      <t>サイ</t>
    </rPh>
    <rPh sb="25" eb="27">
      <t>イジョウ</t>
    </rPh>
    <rPh sb="28" eb="31">
      <t>コウレイシャ</t>
    </rPh>
    <rPh sb="32" eb="35">
      <t>ヨウカイゴ</t>
    </rPh>
    <rPh sb="35" eb="38">
      <t>ニンテイシャ</t>
    </rPh>
    <rPh sb="40" eb="42">
      <t>ドッキョ</t>
    </rPh>
    <rPh sb="42" eb="45">
      <t>コウレイシャ</t>
    </rPh>
    <rPh sb="45" eb="47">
      <t>セタイ</t>
    </rPh>
    <rPh sb="47" eb="48">
      <t>トウ</t>
    </rPh>
    <rPh sb="49" eb="51">
      <t>バアイ</t>
    </rPh>
    <rPh sb="52" eb="54">
      <t>ハイショク</t>
    </rPh>
    <rPh sb="55" eb="59">
      <t>アンピカクニン</t>
    </rPh>
    <rPh sb="60" eb="62">
      <t>モクテキ</t>
    </rPh>
    <rPh sb="65" eb="67">
      <t>ジギョウ</t>
    </rPh>
    <phoneticPr fontId="1"/>
  </si>
  <si>
    <t>移動販売（まちかど便、とくし丸、ほか）</t>
    <rPh sb="0" eb="4">
      <t>イドウハンバイ</t>
    </rPh>
    <rPh sb="9" eb="10">
      <t>ビン</t>
    </rPh>
    <rPh sb="14" eb="15">
      <t>マル</t>
    </rPh>
    <phoneticPr fontId="1"/>
  </si>
  <si>
    <t>スーパーや食品会社、パン屋等の事業者が主体となり、買い物に行けない方がいる地域へ出向き販売する、移動販売車による取組み。</t>
    <rPh sb="5" eb="7">
      <t>ショクヒン</t>
    </rPh>
    <rPh sb="7" eb="9">
      <t>ガイシャ</t>
    </rPh>
    <rPh sb="12" eb="13">
      <t>ヤ</t>
    </rPh>
    <rPh sb="13" eb="14">
      <t>トウ</t>
    </rPh>
    <rPh sb="15" eb="18">
      <t>ジギョウシャ</t>
    </rPh>
    <rPh sb="19" eb="21">
      <t>シュタイ</t>
    </rPh>
    <rPh sb="25" eb="26">
      <t>カ</t>
    </rPh>
    <rPh sb="27" eb="28">
      <t>モノ</t>
    </rPh>
    <rPh sb="29" eb="30">
      <t>イ</t>
    </rPh>
    <rPh sb="33" eb="34">
      <t>ホウ</t>
    </rPh>
    <rPh sb="37" eb="39">
      <t>チイキ</t>
    </rPh>
    <rPh sb="40" eb="42">
      <t>デム</t>
    </rPh>
    <rPh sb="43" eb="45">
      <t>ハンバイ</t>
    </rPh>
    <rPh sb="48" eb="50">
      <t>イドウ</t>
    </rPh>
    <rPh sb="50" eb="52">
      <t>ハンバイ</t>
    </rPh>
    <rPh sb="52" eb="53">
      <t>シャ</t>
    </rPh>
    <rPh sb="56" eb="58">
      <t>トリク</t>
    </rPh>
    <phoneticPr fontId="1"/>
  </si>
  <si>
    <t>スーパー、パン屋、とうふ屋、総菜屋個人事業主等</t>
    <rPh sb="7" eb="8">
      <t>ヤ</t>
    </rPh>
    <rPh sb="12" eb="13">
      <t>ヤ</t>
    </rPh>
    <rPh sb="14" eb="16">
      <t>ソウザイ</t>
    </rPh>
    <rPh sb="16" eb="17">
      <t>ヤ</t>
    </rPh>
    <rPh sb="17" eb="22">
      <t>コジンジギョウヌシ</t>
    </rPh>
    <rPh sb="22" eb="23">
      <t>ナド</t>
    </rPh>
    <phoneticPr fontId="1"/>
  </si>
  <si>
    <t>　60歳以上の在宅要援護高齢者で住民税非課税の方を対象に、福祉タクシーを通院等に利用する場合に助成を行う事業</t>
    <rPh sb="3" eb="4">
      <t>サイ</t>
    </rPh>
    <rPh sb="4" eb="6">
      <t>イジョウ</t>
    </rPh>
    <rPh sb="7" eb="9">
      <t>ザイタク</t>
    </rPh>
    <rPh sb="9" eb="12">
      <t>ヨウエンゴ</t>
    </rPh>
    <rPh sb="12" eb="15">
      <t>コウレイシャ</t>
    </rPh>
    <rPh sb="16" eb="19">
      <t>ジュウミンゼイ</t>
    </rPh>
    <rPh sb="19" eb="22">
      <t>ヒカゼイ</t>
    </rPh>
    <rPh sb="23" eb="24">
      <t>カタ</t>
    </rPh>
    <rPh sb="25" eb="27">
      <t>タイショウ</t>
    </rPh>
    <rPh sb="29" eb="31">
      <t>フクシ</t>
    </rPh>
    <rPh sb="36" eb="38">
      <t>ツウイン</t>
    </rPh>
    <rPh sb="38" eb="39">
      <t>トウ</t>
    </rPh>
    <rPh sb="40" eb="42">
      <t>リヨウ</t>
    </rPh>
    <rPh sb="44" eb="46">
      <t>バアイ</t>
    </rPh>
    <rPh sb="47" eb="49">
      <t>ジョセイ</t>
    </rPh>
    <rPh sb="50" eb="51">
      <t>オコナ</t>
    </rPh>
    <rPh sb="52" eb="54">
      <t>ジギョウ</t>
    </rPh>
    <phoneticPr fontId="1"/>
  </si>
  <si>
    <t>福祉介護タクシー事業協同組合</t>
    <rPh sb="0" eb="2">
      <t>フクシ</t>
    </rPh>
    <rPh sb="2" eb="4">
      <t>カイゴ</t>
    </rPh>
    <rPh sb="8" eb="14">
      <t>ジギョウキョウドウクミアイ</t>
    </rPh>
    <phoneticPr fontId="1"/>
  </si>
  <si>
    <t>ちいきの足「とみＣａｒ」カーシェアリング事業</t>
    <rPh sb="4" eb="5">
      <t>アシ</t>
    </rPh>
    <rPh sb="20" eb="22">
      <t>ジギョウ</t>
    </rPh>
    <phoneticPr fontId="1"/>
  </si>
  <si>
    <t>高齢者等の買い物や病院送迎などの支援。自治会、福祉団体、児童クラブ、ＰＴＡ子ども会などの活動支援。</t>
    <rPh sb="0" eb="3">
      <t>コウレイシャ</t>
    </rPh>
    <rPh sb="3" eb="4">
      <t>トウ</t>
    </rPh>
    <rPh sb="5" eb="6">
      <t>カ</t>
    </rPh>
    <rPh sb="7" eb="8">
      <t>モノ</t>
    </rPh>
    <rPh sb="9" eb="11">
      <t>ビョウイン</t>
    </rPh>
    <rPh sb="11" eb="13">
      <t>ソウゲイ</t>
    </rPh>
    <rPh sb="16" eb="18">
      <t>シエン</t>
    </rPh>
    <rPh sb="19" eb="22">
      <t>ジチカイ</t>
    </rPh>
    <rPh sb="23" eb="25">
      <t>フクシ</t>
    </rPh>
    <rPh sb="25" eb="27">
      <t>ダンタイ</t>
    </rPh>
    <rPh sb="28" eb="30">
      <t>ジドウ</t>
    </rPh>
    <rPh sb="37" eb="38">
      <t>コ</t>
    </rPh>
    <rPh sb="40" eb="41">
      <t>カイ</t>
    </rPh>
    <rPh sb="44" eb="46">
      <t>カツドウ</t>
    </rPh>
    <rPh sb="46" eb="48">
      <t>シエン</t>
    </rPh>
    <phoneticPr fontId="1"/>
  </si>
  <si>
    <t>高齢者等の交通弱者の移動手段の向上等を目的に、企業と連携協定を締結し、地域支援を目的に無償で利用することができる「ちいきの足」を3台、「みんなの足（有償）」15台のカーステーションを配備。市公共施設を利活用することで新たなインフラ投資を最小限に加え、持続可能な交通まちづくりを展開している。</t>
    <rPh sb="0" eb="3">
      <t>コウレイシャ</t>
    </rPh>
    <rPh sb="3" eb="4">
      <t>トウ</t>
    </rPh>
    <rPh sb="5" eb="7">
      <t>コウツウ</t>
    </rPh>
    <rPh sb="7" eb="9">
      <t>ジャクシャ</t>
    </rPh>
    <rPh sb="10" eb="12">
      <t>イドウ</t>
    </rPh>
    <rPh sb="12" eb="14">
      <t>シュダン</t>
    </rPh>
    <rPh sb="15" eb="17">
      <t>コウジョウ</t>
    </rPh>
    <rPh sb="17" eb="18">
      <t>トウ</t>
    </rPh>
    <rPh sb="19" eb="21">
      <t>モクテキ</t>
    </rPh>
    <rPh sb="23" eb="25">
      <t>キギョウ</t>
    </rPh>
    <rPh sb="26" eb="28">
      <t>レンケイ</t>
    </rPh>
    <rPh sb="28" eb="30">
      <t>キョウテイ</t>
    </rPh>
    <rPh sb="31" eb="33">
      <t>テイケツ</t>
    </rPh>
    <rPh sb="35" eb="37">
      <t>チイキ</t>
    </rPh>
    <rPh sb="37" eb="39">
      <t>シエン</t>
    </rPh>
    <rPh sb="40" eb="42">
      <t>モクテキ</t>
    </rPh>
    <rPh sb="43" eb="45">
      <t>ムショウ</t>
    </rPh>
    <rPh sb="46" eb="48">
      <t>リヨウ</t>
    </rPh>
    <rPh sb="61" eb="62">
      <t>アシ</t>
    </rPh>
    <rPh sb="65" eb="66">
      <t>ダイ</t>
    </rPh>
    <rPh sb="72" eb="73">
      <t>アシ</t>
    </rPh>
    <rPh sb="74" eb="76">
      <t>ユウショウ</t>
    </rPh>
    <rPh sb="80" eb="81">
      <t>ダイ</t>
    </rPh>
    <rPh sb="91" eb="93">
      <t>ハイビ</t>
    </rPh>
    <rPh sb="94" eb="95">
      <t>シ</t>
    </rPh>
    <rPh sb="95" eb="97">
      <t>コウキョウ</t>
    </rPh>
    <rPh sb="97" eb="99">
      <t>シセツ</t>
    </rPh>
    <rPh sb="100" eb="103">
      <t>リカツヨウ</t>
    </rPh>
    <rPh sb="108" eb="109">
      <t>アラ</t>
    </rPh>
    <rPh sb="115" eb="117">
      <t>トウシ</t>
    </rPh>
    <rPh sb="118" eb="121">
      <t>サイショウゲン</t>
    </rPh>
    <rPh sb="122" eb="123">
      <t>クワ</t>
    </rPh>
    <rPh sb="125" eb="127">
      <t>ジゾク</t>
    </rPh>
    <rPh sb="127" eb="129">
      <t>カノウ</t>
    </rPh>
    <rPh sb="130" eb="132">
      <t>コウツウ</t>
    </rPh>
    <rPh sb="138" eb="140">
      <t>テンカイ</t>
    </rPh>
    <phoneticPr fontId="1"/>
  </si>
  <si>
    <t>企業、社会福祉協議会、自治会</t>
    <rPh sb="0" eb="2">
      <t>キギョウ</t>
    </rPh>
    <rPh sb="3" eb="5">
      <t>シャカイ</t>
    </rPh>
    <rPh sb="5" eb="7">
      <t>フクシ</t>
    </rPh>
    <rPh sb="7" eb="10">
      <t>キョウギカイ</t>
    </rPh>
    <rPh sb="11" eb="14">
      <t>ジチカイ</t>
    </rPh>
    <phoneticPr fontId="1"/>
  </si>
  <si>
    <t>https://www.city.tomigusuku.lg.jp/soshiki/6/1025/gyomuannai/2/1/6907.html</t>
    <phoneticPr fontId="1"/>
  </si>
  <si>
    <t>うるま市</t>
    <rPh sb="3" eb="4">
      <t>シ</t>
    </rPh>
    <phoneticPr fontId="1"/>
  </si>
  <si>
    <t>うるま市経度生活援助事業</t>
    <rPh sb="3" eb="4">
      <t>シ</t>
    </rPh>
    <rPh sb="4" eb="6">
      <t>ケイド</t>
    </rPh>
    <rPh sb="6" eb="8">
      <t>セイカツ</t>
    </rPh>
    <rPh sb="8" eb="10">
      <t>エンジョ</t>
    </rPh>
    <rPh sb="10" eb="12">
      <t>ジギョウ</t>
    </rPh>
    <phoneticPr fontId="1"/>
  </si>
  <si>
    <t>日常生活を営むことに支障のある高齢者世帯に対し、生活援助員（ホームヘルパー等）を派遣し、調理、洗濯、掃除、買い物等の軽易な日常生活上の援助を行うことにより、高齢者の自立支援を図ることを目的とした事業</t>
    <phoneticPr fontId="1"/>
  </si>
  <si>
    <t>https://www.city.uruma.lg.jp/1004003000/contents/5870.html</t>
    <phoneticPr fontId="1"/>
  </si>
  <si>
    <t>うるま市役所
福祉部　介護長寿課
098-973-3208</t>
    <phoneticPr fontId="1"/>
  </si>
  <si>
    <t>うるま市食の自立支援サービス事業（国・県からの地域支援事業交付金を財源の一部とする事業）</t>
    <rPh sb="4" eb="5">
      <t>ショク</t>
    </rPh>
    <rPh sb="6" eb="10">
      <t>ジリツシエン</t>
    </rPh>
    <rPh sb="14" eb="16">
      <t>ジギョウ</t>
    </rPh>
    <phoneticPr fontId="1"/>
  </si>
  <si>
    <t>在宅で生活する虚弱な高齢者等の居宅を訪問し、配食サービスを計画的に提供することにより、当該高齢者の食生活の改善を図るとともに、安否確認を行うことを目的とした事業</t>
    <rPh sb="78" eb="80">
      <t>ジギョウ</t>
    </rPh>
    <phoneticPr fontId="1"/>
  </si>
  <si>
    <t>https://www.city.uruma.lg.jp/1004003000/contents/5869.html</t>
    <phoneticPr fontId="1"/>
  </si>
  <si>
    <t>うるま市生活支援体制整備事業（国・県からの地域支援事業交付金を財源の一部とする事業）</t>
  </si>
  <si>
    <t>委託先の生活支援コーディネーターが「つなぎ役」となり、公民館活動の一環として、自治会と事業所が協働で実施
●移動支援（具志川・上江洲・美原）
①利用者は公民館へ集合し、検温及び手指消毒等を実施。
②介護事業所の車両で近隣のショッピングセンターへ行く。
③1時間程度の買い物を終えたら、介護事業所が利用者を自宅まで送り届ける。
●移動販売（前原・浜）
①利用者は公民館等へ集合する。
②移動販売車両が集合場所へ訪問し、利用者は買い物を行う。</t>
    <rPh sb="54" eb="56">
      <t>イドウ</t>
    </rPh>
    <rPh sb="56" eb="58">
      <t>シエン</t>
    </rPh>
    <rPh sb="59" eb="62">
      <t>グシカワ</t>
    </rPh>
    <rPh sb="63" eb="66">
      <t>ウエズ</t>
    </rPh>
    <rPh sb="67" eb="69">
      <t>ミハラ</t>
    </rPh>
    <rPh sb="92" eb="93">
      <t>トウ</t>
    </rPh>
    <rPh sb="94" eb="96">
      <t>ジッシ</t>
    </rPh>
    <rPh sb="164" eb="166">
      <t>イドウ</t>
    </rPh>
    <rPh sb="166" eb="168">
      <t>ハンバイ</t>
    </rPh>
    <rPh sb="172" eb="173">
      <t>ハマ</t>
    </rPh>
    <rPh sb="176" eb="179">
      <t>リヨウシャ</t>
    </rPh>
    <rPh sb="180" eb="183">
      <t>コウミンカン</t>
    </rPh>
    <rPh sb="183" eb="184">
      <t>トウ</t>
    </rPh>
    <rPh sb="185" eb="187">
      <t>シュウゴウ</t>
    </rPh>
    <rPh sb="192" eb="194">
      <t>イドウ</t>
    </rPh>
    <rPh sb="194" eb="196">
      <t>ハンバイ</t>
    </rPh>
    <rPh sb="196" eb="198">
      <t>シャリョウ</t>
    </rPh>
    <rPh sb="199" eb="201">
      <t>シュウゴウ</t>
    </rPh>
    <rPh sb="201" eb="203">
      <t>バショ</t>
    </rPh>
    <rPh sb="204" eb="206">
      <t>ホウモン</t>
    </rPh>
    <rPh sb="208" eb="211">
      <t>リヨウシャ</t>
    </rPh>
    <rPh sb="212" eb="213">
      <t>カ</t>
    </rPh>
    <rPh sb="214" eb="215">
      <t>モノ</t>
    </rPh>
    <rPh sb="216" eb="217">
      <t>オコナ</t>
    </rPh>
    <phoneticPr fontId="1"/>
  </si>
  <si>
    <t>https://www.uruma-shakyo.net/wp-content/uploads/2024/06/a314d694ab18f328812287d07f83d519.pdf
https://www.uruma-shakyo.net/wp-content/uploads/2024/01/78f25c04d98f0bdadd51986fe2dc9da7.pdf</t>
    <phoneticPr fontId="1"/>
  </si>
  <si>
    <t>沖縄県</t>
    <phoneticPr fontId="1"/>
  </si>
  <si>
    <t>宮古島市</t>
    <phoneticPr fontId="1"/>
  </si>
  <si>
    <t>６５歳以上の単身世帯及び高齢者のみ世帯で近隣に支援をえることが困難な者に対して、家周りの手入れ、介護保険外の支援（拭き掃除・窓拭き等）</t>
    <phoneticPr fontId="1"/>
  </si>
  <si>
    <t>宮古島市高齢者支援課　　　（0980-73-1964）</t>
    <phoneticPr fontId="1"/>
  </si>
  <si>
    <t>高齢者外出支援タクシー利用助成事業</t>
    <phoneticPr fontId="1"/>
  </si>
  <si>
    <t>６５歳以上の非課税世帯で車の所有がない高齢者及び高齢者世帯で近くに援助者がいない者に、社会生活園の拡大を図り、日常生活への向上を目的にタクシーの乗車料金を助成する。（上限あり）</t>
    <phoneticPr fontId="1"/>
  </si>
  <si>
    <t>「食」の自立支援事業</t>
    <phoneticPr fontId="1"/>
  </si>
  <si>
    <t>６５歳以上の単身世帯及び高齢者のみの世帯に属する者で、自ら食事の用意が出来ない者または困難な者に対し、週１～５回の食事サービスを行う。</t>
    <phoneticPr fontId="1"/>
  </si>
  <si>
    <t>沖縄県</t>
    <rPh sb="0" eb="2">
      <t>オキナワケン</t>
    </rPh>
    <phoneticPr fontId="1"/>
  </si>
  <si>
    <t>宮古島市</t>
    <rPh sb="0" eb="3">
      <t>ミヤコジマシ</t>
    </rPh>
    <phoneticPr fontId="1"/>
  </si>
  <si>
    <t>障がい者配食サービス事業</t>
    <rPh sb="2" eb="3">
      <t>シャ</t>
    </rPh>
    <rPh sb="3" eb="5">
      <t>ハイショク</t>
    </rPh>
    <rPh sb="9" eb="11">
      <t>ジギョウ</t>
    </rPh>
    <phoneticPr fontId="1"/>
  </si>
  <si>
    <t>ひとり暮らし等で調理が困難な障がい者に対し栄養バランスの取れた食事を提供するため、主に昼食を自宅に届けるとともに、安否確認を行う。</t>
    <rPh sb="41" eb="42">
      <t>オモ</t>
    </rPh>
    <rPh sb="43" eb="45">
      <t>チュウショク</t>
    </rPh>
    <rPh sb="46" eb="48">
      <t>ジタク</t>
    </rPh>
    <rPh sb="49" eb="50">
      <t>トド</t>
    </rPh>
    <rPh sb="57" eb="59">
      <t>アンピ</t>
    </rPh>
    <rPh sb="59" eb="61">
      <t>カクニン</t>
    </rPh>
    <rPh sb="62" eb="63">
      <t>オコナ</t>
    </rPh>
    <phoneticPr fontId="1"/>
  </si>
  <si>
    <t>宮古島市障がい福祉課
自立支援給付係
（0980-73-1975）</t>
    <rPh sb="0" eb="4">
      <t>ミヤコジマシ</t>
    </rPh>
    <rPh sb="4" eb="5">
      <t>ショウ</t>
    </rPh>
    <rPh sb="7" eb="10">
      <t>フクシカ</t>
    </rPh>
    <rPh sb="11" eb="13">
      <t>ジリツ</t>
    </rPh>
    <rPh sb="13" eb="15">
      <t>シエン</t>
    </rPh>
    <rPh sb="15" eb="17">
      <t>キュウフ</t>
    </rPh>
    <rPh sb="17" eb="18">
      <t>カカリ</t>
    </rPh>
    <phoneticPr fontId="1"/>
  </si>
  <si>
    <t>国頭村</t>
    <rPh sb="0" eb="2">
      <t>クニガミ</t>
    </rPh>
    <rPh sb="2" eb="3">
      <t>ソン</t>
    </rPh>
    <phoneticPr fontId="1"/>
  </si>
  <si>
    <t>村営バス運営事業</t>
    <rPh sb="0" eb="2">
      <t>ソンエイ</t>
    </rPh>
    <rPh sb="4" eb="8">
      <t>ウンエイジギョウ</t>
    </rPh>
    <phoneticPr fontId="1"/>
  </si>
  <si>
    <t>買い物弱者の支援と位置付けた事業ではないが、公共交通の利用に不便を感じている地域に対する移動支援策として、村の委託事業で運行している。午前中はデマンドバス運行方法を取り入れて運営を行っている。予約受付・運転手との調整を村で行っている。</t>
    <rPh sb="0" eb="1">
      <t>カ</t>
    </rPh>
    <rPh sb="2" eb="5">
      <t>モノジャクシャ</t>
    </rPh>
    <rPh sb="6" eb="8">
      <t>シエン</t>
    </rPh>
    <rPh sb="9" eb="12">
      <t>イチヅ</t>
    </rPh>
    <rPh sb="14" eb="16">
      <t>ジギョウ</t>
    </rPh>
    <rPh sb="22" eb="26">
      <t>コウキョウコウツウ</t>
    </rPh>
    <rPh sb="27" eb="29">
      <t>リヨウ</t>
    </rPh>
    <rPh sb="30" eb="32">
      <t>フベン</t>
    </rPh>
    <rPh sb="33" eb="34">
      <t>カン</t>
    </rPh>
    <rPh sb="38" eb="40">
      <t>チイキ</t>
    </rPh>
    <rPh sb="41" eb="42">
      <t>タイ</t>
    </rPh>
    <rPh sb="44" eb="49">
      <t>イドウシエンサク</t>
    </rPh>
    <rPh sb="53" eb="54">
      <t>ソン</t>
    </rPh>
    <rPh sb="55" eb="57">
      <t>イタク</t>
    </rPh>
    <rPh sb="57" eb="59">
      <t>ジギョウ</t>
    </rPh>
    <rPh sb="60" eb="62">
      <t>ウンコウ</t>
    </rPh>
    <rPh sb="67" eb="69">
      <t>ゴゼン</t>
    </rPh>
    <rPh sb="69" eb="70">
      <t>チュウ</t>
    </rPh>
    <rPh sb="77" eb="79">
      <t>ウンコウ</t>
    </rPh>
    <rPh sb="79" eb="81">
      <t>ホウホウ</t>
    </rPh>
    <rPh sb="82" eb="83">
      <t>ト</t>
    </rPh>
    <rPh sb="84" eb="85">
      <t>イ</t>
    </rPh>
    <rPh sb="87" eb="89">
      <t>ウンエイ</t>
    </rPh>
    <rPh sb="90" eb="91">
      <t>オコナ</t>
    </rPh>
    <rPh sb="96" eb="98">
      <t>ヨヤク</t>
    </rPh>
    <rPh sb="98" eb="100">
      <t>ウケツケ</t>
    </rPh>
    <rPh sb="101" eb="104">
      <t>ウンテンシュ</t>
    </rPh>
    <rPh sb="106" eb="108">
      <t>チョウセイ</t>
    </rPh>
    <rPh sb="109" eb="110">
      <t>ムラ</t>
    </rPh>
    <rPh sb="111" eb="112">
      <t>オコナ</t>
    </rPh>
    <phoneticPr fontId="1"/>
  </si>
  <si>
    <t>http://www.vill.kunigami.okinawa.jp/access/</t>
  </si>
  <si>
    <t>国頭村役場　総務課
0980-41-2101</t>
    <rPh sb="0" eb="3">
      <t>クニガミソン</t>
    </rPh>
    <rPh sb="3" eb="5">
      <t>ヤクバ</t>
    </rPh>
    <rPh sb="6" eb="9">
      <t>ソウムカ</t>
    </rPh>
    <phoneticPr fontId="1"/>
  </si>
  <si>
    <t>プレミアム商品券発行事業補助金
【R5年度繰越事業】</t>
    <rPh sb="5" eb="8">
      <t>ショウヒンケン</t>
    </rPh>
    <rPh sb="8" eb="10">
      <t>ハッコウ</t>
    </rPh>
    <rPh sb="10" eb="12">
      <t>ジギョウ</t>
    </rPh>
    <rPh sb="12" eb="15">
      <t>ホジョキン</t>
    </rPh>
    <rPh sb="19" eb="21">
      <t>ネンド</t>
    </rPh>
    <rPh sb="21" eb="23">
      <t>クリコシ</t>
    </rPh>
    <rPh sb="23" eb="25">
      <t>ジギョウ</t>
    </rPh>
    <phoneticPr fontId="1"/>
  </si>
  <si>
    <t>プレミアム商品券</t>
    <rPh sb="5" eb="8">
      <t>ショウヒンケン</t>
    </rPh>
    <phoneticPr fontId="1"/>
  </si>
  <si>
    <t>買物弱者の支援と位置付けた事業ではないが、国頭村内の加盟店で共通して使用できるプレミアム付商品券の発行事業で、販売所から離れた地区へ出張販売も行っている。</t>
    <rPh sb="0" eb="4">
      <t>カイモノジャクシャ</t>
    </rPh>
    <rPh sb="5" eb="7">
      <t>シエン</t>
    </rPh>
    <rPh sb="8" eb="11">
      <t>イチヅ</t>
    </rPh>
    <rPh sb="13" eb="15">
      <t>ジギョウ</t>
    </rPh>
    <rPh sb="21" eb="25">
      <t>クニガミソンナイ</t>
    </rPh>
    <rPh sb="26" eb="29">
      <t>カメイテン</t>
    </rPh>
    <rPh sb="30" eb="32">
      <t>キョウツウ</t>
    </rPh>
    <rPh sb="34" eb="36">
      <t>シヨウ</t>
    </rPh>
    <rPh sb="44" eb="45">
      <t>ツ</t>
    </rPh>
    <rPh sb="45" eb="48">
      <t>ショウヒンケン</t>
    </rPh>
    <rPh sb="49" eb="53">
      <t>ハッコウジギョウ</t>
    </rPh>
    <rPh sb="55" eb="58">
      <t>ハンバイジョ</t>
    </rPh>
    <rPh sb="60" eb="61">
      <t>ハナ</t>
    </rPh>
    <rPh sb="63" eb="65">
      <t>チク</t>
    </rPh>
    <rPh sb="66" eb="68">
      <t>シュッチョウ</t>
    </rPh>
    <rPh sb="68" eb="70">
      <t>ハンバイ</t>
    </rPh>
    <rPh sb="71" eb="72">
      <t>オコナ</t>
    </rPh>
    <phoneticPr fontId="1"/>
  </si>
  <si>
    <t>http://www.kunigami-shoko.jp/?p=3851</t>
  </si>
  <si>
    <t>国頭村役場　商工観光課
0980-41-2622</t>
    <rPh sb="0" eb="3">
      <t>クニガミソン</t>
    </rPh>
    <rPh sb="3" eb="5">
      <t>ヤクバ</t>
    </rPh>
    <rPh sb="6" eb="11">
      <t>ショウコウカンコウカ</t>
    </rPh>
    <phoneticPr fontId="1"/>
  </si>
  <si>
    <t>本部町</t>
    <rPh sb="0" eb="3">
      <t>モトブチョウ</t>
    </rPh>
    <phoneticPr fontId="1"/>
  </si>
  <si>
    <t>小さな拠点事業</t>
    <rPh sb="0" eb="1">
      <t>チイ</t>
    </rPh>
    <rPh sb="3" eb="5">
      <t>キョテン</t>
    </rPh>
    <rPh sb="5" eb="7">
      <t>ジギョウ</t>
    </rPh>
    <phoneticPr fontId="1"/>
  </si>
  <si>
    <t>人口減少や高齢化に伴い、焦点がなくなった集落における買い物弱者の支援として、移動販売車を購入し移動販売の体制を構築。</t>
    <rPh sb="0" eb="2">
      <t>ジンコウ</t>
    </rPh>
    <rPh sb="2" eb="4">
      <t>ゲンショウ</t>
    </rPh>
    <rPh sb="5" eb="8">
      <t>コウレイカ</t>
    </rPh>
    <rPh sb="9" eb="10">
      <t>トモナ</t>
    </rPh>
    <rPh sb="12" eb="14">
      <t>ショウテン</t>
    </rPh>
    <rPh sb="20" eb="22">
      <t>シュウラク</t>
    </rPh>
    <rPh sb="26" eb="27">
      <t>カ</t>
    </rPh>
    <rPh sb="28" eb="29">
      <t>モノ</t>
    </rPh>
    <rPh sb="29" eb="31">
      <t>ジャクシャ</t>
    </rPh>
    <rPh sb="32" eb="34">
      <t>シエン</t>
    </rPh>
    <rPh sb="38" eb="40">
      <t>イドウ</t>
    </rPh>
    <rPh sb="40" eb="42">
      <t>ハンバイ</t>
    </rPh>
    <rPh sb="42" eb="43">
      <t>シャ</t>
    </rPh>
    <rPh sb="44" eb="46">
      <t>コウニュウ</t>
    </rPh>
    <rPh sb="47" eb="49">
      <t>イドウ</t>
    </rPh>
    <rPh sb="49" eb="51">
      <t>ハンバイ</t>
    </rPh>
    <rPh sb="52" eb="54">
      <t>タイセイ</t>
    </rPh>
    <rPh sb="55" eb="57">
      <t>コウチク</t>
    </rPh>
    <phoneticPr fontId="1"/>
  </si>
  <si>
    <t>企画商工観光課
0980-47-2702</t>
    <rPh sb="0" eb="7">
      <t>キカクショウコウカンコウカ</t>
    </rPh>
    <phoneticPr fontId="1"/>
  </si>
  <si>
    <t>恩納村</t>
    <rPh sb="0" eb="3">
      <t>オンナソン</t>
    </rPh>
    <phoneticPr fontId="1"/>
  </si>
  <si>
    <t>買物支援等タクシー料金助成事業</t>
    <rPh sb="0" eb="4">
      <t>カイモノシエン</t>
    </rPh>
    <rPh sb="4" eb="5">
      <t>トウ</t>
    </rPh>
    <rPh sb="9" eb="11">
      <t>リョウキン</t>
    </rPh>
    <rPh sb="11" eb="13">
      <t>ジョセイ</t>
    </rPh>
    <rPh sb="13" eb="15">
      <t>ジギョウ</t>
    </rPh>
    <phoneticPr fontId="1"/>
  </si>
  <si>
    <t>　移動手段の確保が困難な高齢者等がタクシーを利用する場合において、その料金の一部を助成することにより、日常生活の利便性の向上、経済的負担の軽減及び社会生活圏の拡大を図り、もって高齢者の福祉の向上に寄与することを目的とする。</t>
    <phoneticPr fontId="1"/>
  </si>
  <si>
    <t>福祉課（098-966-1207）</t>
    <rPh sb="0" eb="3">
      <t>フクシカ</t>
    </rPh>
    <phoneticPr fontId="1"/>
  </si>
  <si>
    <t>沖縄県</t>
    <rPh sb="0" eb="2">
      <t>オキナワ</t>
    </rPh>
    <rPh sb="2" eb="3">
      <t>ケン</t>
    </rPh>
    <phoneticPr fontId="3"/>
  </si>
  <si>
    <t>恩納村</t>
    <rPh sb="0" eb="2">
      <t>オンナ</t>
    </rPh>
    <rPh sb="2" eb="3">
      <t>ソン</t>
    </rPh>
    <phoneticPr fontId="3"/>
  </si>
  <si>
    <t>65歳以上の単身世帯及び高齢者のみの世帯に属する者で、自ら食事の用意ができない者または困難な者に対し、週1回～6回、昼食または夕食のどちか１回栄養バランスのとれた食事を提供するとともに、高齢者等の安否確認を行うことで食生活の改善と自立支援を図る。</t>
    <rPh sb="58" eb="60">
      <t>チュウショク</t>
    </rPh>
    <rPh sb="63" eb="65">
      <t>ユウショク</t>
    </rPh>
    <rPh sb="70" eb="71">
      <t>カイ</t>
    </rPh>
    <rPh sb="93" eb="96">
      <t>コウレイシャ</t>
    </rPh>
    <rPh sb="96" eb="97">
      <t>トウ</t>
    </rPh>
    <rPh sb="98" eb="100">
      <t>アンピ</t>
    </rPh>
    <rPh sb="100" eb="102">
      <t>カクニン</t>
    </rPh>
    <rPh sb="103" eb="104">
      <t>オコナ</t>
    </rPh>
    <rPh sb="108" eb="111">
      <t>ショクセイカツ</t>
    </rPh>
    <rPh sb="112" eb="114">
      <t>カイゼン</t>
    </rPh>
    <rPh sb="115" eb="117">
      <t>ジリツ</t>
    </rPh>
    <rPh sb="117" eb="119">
      <t>シエン</t>
    </rPh>
    <phoneticPr fontId="3"/>
  </si>
  <si>
    <t>買い物支援バス</t>
    <rPh sb="0" eb="1">
      <t>カ</t>
    </rPh>
    <rPh sb="2" eb="3">
      <t>モノ</t>
    </rPh>
    <rPh sb="3" eb="5">
      <t>シエン</t>
    </rPh>
    <phoneticPr fontId="3"/>
  </si>
  <si>
    <t>自治会が買物に行くことのできない高齢者を対象に近隣市町村の商業施設への移動支援策として自治会車両を運行している。月2回の運行。利用料は無料。</t>
    <rPh sb="0" eb="3">
      <t>ジチカイ</t>
    </rPh>
    <rPh sb="4" eb="6">
      <t>カイモノ</t>
    </rPh>
    <rPh sb="7" eb="8">
      <t>イ</t>
    </rPh>
    <rPh sb="16" eb="19">
      <t>コウレイシャ</t>
    </rPh>
    <rPh sb="20" eb="22">
      <t>タイショウ</t>
    </rPh>
    <rPh sb="29" eb="31">
      <t>ショウギョウ</t>
    </rPh>
    <rPh sb="31" eb="33">
      <t>シセツ</t>
    </rPh>
    <rPh sb="43" eb="46">
      <t>ジチカイ</t>
    </rPh>
    <rPh sb="46" eb="48">
      <t>シャリョウ</t>
    </rPh>
    <rPh sb="56" eb="57">
      <t>ツキ</t>
    </rPh>
    <phoneticPr fontId="3"/>
  </si>
  <si>
    <t>恩納村</t>
    <rPh sb="0" eb="2">
      <t>オンナソン</t>
    </rPh>
    <phoneticPr fontId="1"/>
  </si>
  <si>
    <t>移動支援事業
（国・県からの地域生活支援事業費補助金を財源の一部とする事業）</t>
    <phoneticPr fontId="1"/>
  </si>
  <si>
    <t>障害者自立支援法に基づく地域生活支援事業。
【移動支援】
地域生活支援事業の１つであり、
障害者等が余暇活動等の参加のため、外出に必要な移動の支援を行う。</t>
    <phoneticPr fontId="1"/>
  </si>
  <si>
    <t>福祉課　地域福祉係
（098-966-1207）</t>
    <rPh sb="0" eb="3">
      <t>フクシカ</t>
    </rPh>
    <rPh sb="4" eb="6">
      <t>チイキ</t>
    </rPh>
    <rPh sb="6" eb="8">
      <t>フクシ</t>
    </rPh>
    <rPh sb="8" eb="9">
      <t>ガカリ</t>
    </rPh>
    <phoneticPr fontId="1"/>
  </si>
  <si>
    <t>宜野座村</t>
    <rPh sb="0" eb="4">
      <t>ギノザソン</t>
    </rPh>
    <phoneticPr fontId="1"/>
  </si>
  <si>
    <t>配色サービス支援事業</t>
  </si>
  <si>
    <t>65歳以上の単身世帯及び高齢者のみの世帯に属する者で、自ら食事の用意ができない者または困難な者に対し、週2回昼食及び夕食いずれかの配食サービスを行う。</t>
  </si>
  <si>
    <t>健康福祉課
098-968-3253</t>
    <rPh sb="0" eb="5">
      <t>ケンコウフクシカ</t>
    </rPh>
    <phoneticPr fontId="1"/>
  </si>
  <si>
    <t>伊江村</t>
    <rPh sb="0" eb="3">
      <t>イエソン</t>
    </rPh>
    <phoneticPr fontId="1"/>
  </si>
  <si>
    <t>伊江村タクシー利用料金助成事業</t>
    <rPh sb="0" eb="3">
      <t>イエソン</t>
    </rPh>
    <rPh sb="7" eb="9">
      <t>リヨウ</t>
    </rPh>
    <rPh sb="9" eb="11">
      <t>リョウキン</t>
    </rPh>
    <rPh sb="11" eb="13">
      <t>ジョセイ</t>
    </rPh>
    <rPh sb="13" eb="15">
      <t>ジギョウ</t>
    </rPh>
    <phoneticPr fontId="1"/>
  </si>
  <si>
    <t>日常生活に必要な交通手段の確保が困難な交通弱者に対し、外出時におけるタクシーを利用する際の料金を助成することにより、日常生活の向上を図ることを目的とする。</t>
    <rPh sb="0" eb="2">
      <t>ニチジョウ</t>
    </rPh>
    <rPh sb="2" eb="4">
      <t>セイカツ</t>
    </rPh>
    <rPh sb="5" eb="7">
      <t>ヒツヨウ</t>
    </rPh>
    <rPh sb="8" eb="10">
      <t>コウツウ</t>
    </rPh>
    <rPh sb="10" eb="12">
      <t>シュダン</t>
    </rPh>
    <rPh sb="13" eb="15">
      <t>カクホ</t>
    </rPh>
    <rPh sb="16" eb="18">
      <t>コンナン</t>
    </rPh>
    <rPh sb="19" eb="21">
      <t>コウツウ</t>
    </rPh>
    <rPh sb="21" eb="23">
      <t>ジャクシャ</t>
    </rPh>
    <rPh sb="24" eb="25">
      <t>タイ</t>
    </rPh>
    <rPh sb="27" eb="29">
      <t>ガイシュツ</t>
    </rPh>
    <rPh sb="29" eb="30">
      <t>ジ</t>
    </rPh>
    <rPh sb="39" eb="41">
      <t>リヨウ</t>
    </rPh>
    <rPh sb="43" eb="44">
      <t>サイ</t>
    </rPh>
    <rPh sb="45" eb="47">
      <t>リョウキン</t>
    </rPh>
    <rPh sb="48" eb="50">
      <t>ジョセイ</t>
    </rPh>
    <rPh sb="58" eb="60">
      <t>ニチジョウ</t>
    </rPh>
    <rPh sb="60" eb="62">
      <t>セイカツ</t>
    </rPh>
    <rPh sb="63" eb="65">
      <t>コウジョウ</t>
    </rPh>
    <rPh sb="66" eb="67">
      <t>ハカ</t>
    </rPh>
    <rPh sb="71" eb="73">
      <t>モクテキ</t>
    </rPh>
    <phoneticPr fontId="1"/>
  </si>
  <si>
    <t>福祉課
0980-49-3160</t>
    <rPh sb="0" eb="3">
      <t>フクシカ</t>
    </rPh>
    <phoneticPr fontId="1"/>
  </si>
  <si>
    <t>読谷村</t>
    <rPh sb="0" eb="3">
      <t>ヨミタンソン</t>
    </rPh>
    <phoneticPr fontId="1"/>
  </si>
  <si>
    <t>移動販売車運用事業</t>
  </si>
  <si>
    <t>移動販売車を村より借り受けた法人・団体もしくは法人・団体から推薦のあった者が定期的に公民館を巡回し、移動販売を行うことにより、買物弱者の支援及び利便性の向上を行う。</t>
  </si>
  <si>
    <t>心身の障がい及び傷病等の理由で調理が困難な高齢者等に対し、栄養バランスのとれた食事を提供するとともに、利用者の状況を定期的に把握することで、健康増進と見守りを図る。</t>
  </si>
  <si>
    <t>http://www.vill.yomitan.okinawa.jp</t>
  </si>
  <si>
    <t>読谷村役場健康福祉部　地域包括支援センター係　098-982-9234</t>
    <rPh sb="11" eb="13">
      <t>チイキ</t>
    </rPh>
    <rPh sb="13" eb="15">
      <t>ホウカツ</t>
    </rPh>
    <rPh sb="15" eb="17">
      <t>シエン</t>
    </rPh>
    <rPh sb="21" eb="22">
      <t>カカリ</t>
    </rPh>
    <phoneticPr fontId="1"/>
  </si>
  <si>
    <t>読谷村軽度生活支援事業</t>
  </si>
  <si>
    <t>簡単な生活全般の支援の内に「買い物支援」を含んでいる。</t>
    <rPh sb="0" eb="2">
      <t>カンタン</t>
    </rPh>
    <rPh sb="3" eb="5">
      <t>セイカツ</t>
    </rPh>
    <rPh sb="5" eb="7">
      <t>ゼンパン</t>
    </rPh>
    <rPh sb="8" eb="10">
      <t>シエン</t>
    </rPh>
    <rPh sb="11" eb="12">
      <t>ウチ</t>
    </rPh>
    <rPh sb="14" eb="15">
      <t>カ</t>
    </rPh>
    <rPh sb="16" eb="17">
      <t>モノ</t>
    </rPh>
    <rPh sb="17" eb="19">
      <t>シエン</t>
    </rPh>
    <rPh sb="21" eb="22">
      <t>フク</t>
    </rPh>
    <phoneticPr fontId="1"/>
  </si>
  <si>
    <t>概ね65歳以上の方で、介護予防・日常生活支援総合事業対象者、及び要支援１または２の方を対象に、日常生活でのちょっとした困りごとに対し、生活支援サポーターとして読谷村へ登録した有償ボランティアの方が、簡単な生活全般の支援（買い物、調理、ゴミ出し、洗濯、掃除など）を行う。</t>
  </si>
  <si>
    <t>障害者総合支援法に基づく障害福祉サービスの利用に係る市町村の適切な事務処理等を行うことを目的とした事業。
【居宅介護】
障害福祉サービスの1つである上記のサービスについては、買い物代行等も支援の1つとして認められており、買物弱者支援として考える事が出来る。</t>
  </si>
  <si>
    <t>https://www.mhlw.go.jp</t>
    <phoneticPr fontId="1"/>
  </si>
  <si>
    <t>読谷村役場健康福祉部福祉課障がい福祉係
098-982-9209</t>
    <rPh sb="0" eb="3">
      <t>ヨミタンソン</t>
    </rPh>
    <rPh sb="3" eb="5">
      <t>ヤクバ</t>
    </rPh>
    <rPh sb="5" eb="7">
      <t>ケンコウ</t>
    </rPh>
    <rPh sb="7" eb="9">
      <t>フクシ</t>
    </rPh>
    <rPh sb="9" eb="10">
      <t>ブ</t>
    </rPh>
    <rPh sb="10" eb="12">
      <t>フクシ</t>
    </rPh>
    <rPh sb="12" eb="13">
      <t>カ</t>
    </rPh>
    <rPh sb="13" eb="14">
      <t>ショウ</t>
    </rPh>
    <rPh sb="16" eb="18">
      <t>フクシ</t>
    </rPh>
    <rPh sb="18" eb="19">
      <t>カカリ</t>
    </rPh>
    <phoneticPr fontId="3"/>
  </si>
  <si>
    <t>地域生活支援事業
（移動支援事業）</t>
    <phoneticPr fontId="1"/>
  </si>
  <si>
    <t>障害者総合支援法に基づいた事業であり、地域の民間事業者等に委託してサービスが提供され、主に移動の支援を行う事を目的としている。
【移動支援事業】
障害者総合支援支援法に基づいた地域生活支援事業のうち、市町村の必須事業となっている。</t>
  </si>
  <si>
    <t>https://www.mhlw.go.jp</t>
  </si>
  <si>
    <t>嘉手納町</t>
    <rPh sb="0" eb="4">
      <t>カデナチョウ</t>
    </rPh>
    <phoneticPr fontId="1"/>
  </si>
  <si>
    <t>高齢者等外出支援タクシー料金助成事業</t>
    <rPh sb="0" eb="3">
      <t>コウレイシャ</t>
    </rPh>
    <rPh sb="3" eb="4">
      <t>トウ</t>
    </rPh>
    <rPh sb="4" eb="8">
      <t>ガイシュツシエン</t>
    </rPh>
    <rPh sb="12" eb="14">
      <t>リョウキン</t>
    </rPh>
    <rPh sb="14" eb="16">
      <t>ジョセイ</t>
    </rPh>
    <rPh sb="16" eb="18">
      <t>ジギョウ</t>
    </rPh>
    <phoneticPr fontId="1"/>
  </si>
  <si>
    <t>自らの移動手段の確保が困難な高齢者に対し、タクシー料金の一部を助成（１枚500円のチケットを月6枚）することにより、経済的負担の軽減、日常生活の利便性の向上及び社会生活圏の拡大を図り、高齢者の福祉の向上に寄与する。
【対象者】以下のすべてに該当する方
①70歳以上のみの方
②１年以上前から嘉手納町に在住の方
③他の移動支援サービスを利用していない方
④自家用車を保有していない方
⑤ご自身でタクシーの乗り降りができる方
⑥町民税非課税世帯の方</t>
    <rPh sb="0" eb="1">
      <t>ミズカ</t>
    </rPh>
    <rPh sb="3" eb="7">
      <t>イドウシュダン</t>
    </rPh>
    <rPh sb="8" eb="10">
      <t>カクホ</t>
    </rPh>
    <rPh sb="11" eb="13">
      <t>コンナン</t>
    </rPh>
    <rPh sb="14" eb="16">
      <t>コウレイ</t>
    </rPh>
    <rPh sb="16" eb="17">
      <t>シャ</t>
    </rPh>
    <rPh sb="18" eb="19">
      <t>タイ</t>
    </rPh>
    <rPh sb="25" eb="27">
      <t>リョウキン</t>
    </rPh>
    <rPh sb="28" eb="30">
      <t>イチブ</t>
    </rPh>
    <rPh sb="31" eb="33">
      <t>ジョセイ</t>
    </rPh>
    <rPh sb="35" eb="36">
      <t>マイ</t>
    </rPh>
    <rPh sb="39" eb="40">
      <t>エン</t>
    </rPh>
    <rPh sb="46" eb="47">
      <t>ツキ</t>
    </rPh>
    <rPh sb="48" eb="49">
      <t>マイ</t>
    </rPh>
    <rPh sb="58" eb="60">
      <t>ケイザイ</t>
    </rPh>
    <rPh sb="60" eb="61">
      <t>テキ</t>
    </rPh>
    <rPh sb="61" eb="63">
      <t>フタン</t>
    </rPh>
    <rPh sb="64" eb="66">
      <t>ケイゲン</t>
    </rPh>
    <rPh sb="67" eb="69">
      <t>ニチジョウ</t>
    </rPh>
    <rPh sb="69" eb="71">
      <t>セイカツ</t>
    </rPh>
    <rPh sb="72" eb="75">
      <t>リベンセイ</t>
    </rPh>
    <rPh sb="76" eb="78">
      <t>コウジョウ</t>
    </rPh>
    <rPh sb="78" eb="79">
      <t>オヨ</t>
    </rPh>
    <rPh sb="80" eb="82">
      <t>シャカイ</t>
    </rPh>
    <rPh sb="82" eb="85">
      <t>セイカツケン</t>
    </rPh>
    <rPh sb="86" eb="88">
      <t>カクダイ</t>
    </rPh>
    <rPh sb="89" eb="90">
      <t>ハカ</t>
    </rPh>
    <rPh sb="92" eb="95">
      <t>コウレイシャ</t>
    </rPh>
    <rPh sb="96" eb="98">
      <t>フクシ</t>
    </rPh>
    <rPh sb="99" eb="101">
      <t>コウジョウ</t>
    </rPh>
    <rPh sb="102" eb="104">
      <t>キヨ</t>
    </rPh>
    <rPh sb="109" eb="112">
      <t>タイショウシャ</t>
    </rPh>
    <rPh sb="113" eb="115">
      <t>イカ</t>
    </rPh>
    <rPh sb="120" eb="122">
      <t>ガイトウ</t>
    </rPh>
    <rPh sb="124" eb="125">
      <t>カタ</t>
    </rPh>
    <rPh sb="129" eb="130">
      <t>サイ</t>
    </rPh>
    <rPh sb="130" eb="132">
      <t>イジョウ</t>
    </rPh>
    <rPh sb="135" eb="136">
      <t>カタ</t>
    </rPh>
    <rPh sb="139" eb="140">
      <t>ネン</t>
    </rPh>
    <rPh sb="140" eb="142">
      <t>イジョウ</t>
    </rPh>
    <rPh sb="142" eb="143">
      <t>マエ</t>
    </rPh>
    <rPh sb="145" eb="149">
      <t>カデナチョウ</t>
    </rPh>
    <rPh sb="150" eb="152">
      <t>ザイジュウ</t>
    </rPh>
    <rPh sb="153" eb="154">
      <t>カタ</t>
    </rPh>
    <rPh sb="156" eb="157">
      <t>タ</t>
    </rPh>
    <rPh sb="158" eb="160">
      <t>イドウ</t>
    </rPh>
    <rPh sb="160" eb="162">
      <t>シエン</t>
    </rPh>
    <rPh sb="167" eb="169">
      <t>リヨウ</t>
    </rPh>
    <rPh sb="174" eb="175">
      <t>カタ</t>
    </rPh>
    <rPh sb="177" eb="181">
      <t>ジカヨウシャ</t>
    </rPh>
    <rPh sb="182" eb="184">
      <t>ホユウ</t>
    </rPh>
    <rPh sb="189" eb="190">
      <t>カタ</t>
    </rPh>
    <rPh sb="193" eb="195">
      <t>ジシン</t>
    </rPh>
    <rPh sb="201" eb="202">
      <t>ノ</t>
    </rPh>
    <rPh sb="203" eb="204">
      <t>オ</t>
    </rPh>
    <rPh sb="209" eb="210">
      <t>カタ</t>
    </rPh>
    <rPh sb="212" eb="215">
      <t>チョウミンゼイ</t>
    </rPh>
    <rPh sb="215" eb="218">
      <t>ヒカゼイ</t>
    </rPh>
    <rPh sb="218" eb="220">
      <t>セタイ</t>
    </rPh>
    <rPh sb="221" eb="222">
      <t>カタ</t>
    </rPh>
    <phoneticPr fontId="1"/>
  </si>
  <si>
    <t>福祉課
956-1111</t>
    <rPh sb="0" eb="3">
      <t>フクシカ</t>
    </rPh>
    <phoneticPr fontId="1"/>
  </si>
  <si>
    <t>高齢者軽度生活援助事業</t>
    <rPh sb="0" eb="3">
      <t>コウレイシャ</t>
    </rPh>
    <rPh sb="3" eb="5">
      <t>ケイド</t>
    </rPh>
    <rPh sb="5" eb="7">
      <t>セイカツ</t>
    </rPh>
    <rPh sb="7" eb="9">
      <t>エンジョ</t>
    </rPh>
    <rPh sb="9" eb="11">
      <t>ジギョウ</t>
    </rPh>
    <phoneticPr fontId="1"/>
  </si>
  <si>
    <t>日常生活を営むことに支障がある高齢者に対して、生活援助員を派遣し、高齢者の自立した生活を支援する。
【対象者】
①65歳以上の者であって、事業を利用することが適切と認めら　れる方
②要介護認定等が非該当となった方、又は、要介護認定等の申請中であるが、早急に事業の利用が必要と認められる方</t>
    <rPh sb="0" eb="2">
      <t>ニチジョウ</t>
    </rPh>
    <rPh sb="2" eb="4">
      <t>セイカツ</t>
    </rPh>
    <rPh sb="5" eb="6">
      <t>イトナ</t>
    </rPh>
    <rPh sb="10" eb="12">
      <t>シショウ</t>
    </rPh>
    <rPh sb="15" eb="17">
      <t>コウレイ</t>
    </rPh>
    <rPh sb="17" eb="18">
      <t>シャ</t>
    </rPh>
    <rPh sb="19" eb="20">
      <t>タイ</t>
    </rPh>
    <rPh sb="23" eb="27">
      <t>セイカツエンジョ</t>
    </rPh>
    <rPh sb="27" eb="28">
      <t>イン</t>
    </rPh>
    <rPh sb="29" eb="31">
      <t>ハケン</t>
    </rPh>
    <rPh sb="33" eb="36">
      <t>コウレイシャ</t>
    </rPh>
    <rPh sb="37" eb="39">
      <t>ジリツ</t>
    </rPh>
    <rPh sb="41" eb="43">
      <t>セイカツ</t>
    </rPh>
    <rPh sb="44" eb="46">
      <t>シエン</t>
    </rPh>
    <rPh sb="51" eb="54">
      <t>タイショウシャ</t>
    </rPh>
    <rPh sb="59" eb="60">
      <t>サイ</t>
    </rPh>
    <rPh sb="60" eb="62">
      <t>イジョウ</t>
    </rPh>
    <rPh sb="63" eb="64">
      <t>モノ</t>
    </rPh>
    <rPh sb="69" eb="71">
      <t>ジギョウ</t>
    </rPh>
    <rPh sb="72" eb="74">
      <t>リヨウ</t>
    </rPh>
    <rPh sb="79" eb="81">
      <t>テキセツ</t>
    </rPh>
    <rPh sb="82" eb="83">
      <t>ミト</t>
    </rPh>
    <rPh sb="88" eb="89">
      <t>カタ</t>
    </rPh>
    <rPh sb="91" eb="94">
      <t>ヨウカイゴ</t>
    </rPh>
    <rPh sb="94" eb="96">
      <t>ニンテイ</t>
    </rPh>
    <rPh sb="96" eb="97">
      <t>トウ</t>
    </rPh>
    <rPh sb="98" eb="101">
      <t>ヒガイトウ</t>
    </rPh>
    <rPh sb="105" eb="106">
      <t>カタ</t>
    </rPh>
    <rPh sb="107" eb="108">
      <t>マタ</t>
    </rPh>
    <rPh sb="110" eb="113">
      <t>ヨウカイゴ</t>
    </rPh>
    <rPh sb="113" eb="115">
      <t>ニンテイ</t>
    </rPh>
    <rPh sb="115" eb="116">
      <t>トウ</t>
    </rPh>
    <rPh sb="117" eb="120">
      <t>シンセイチュウ</t>
    </rPh>
    <rPh sb="125" eb="127">
      <t>ソウキュウ</t>
    </rPh>
    <rPh sb="128" eb="130">
      <t>ジギョウ</t>
    </rPh>
    <rPh sb="131" eb="133">
      <t>リヨウ</t>
    </rPh>
    <rPh sb="134" eb="136">
      <t>ヒツヨウ</t>
    </rPh>
    <rPh sb="137" eb="138">
      <t>ミト</t>
    </rPh>
    <rPh sb="142" eb="143">
      <t>カタ</t>
    </rPh>
    <phoneticPr fontId="1"/>
  </si>
  <si>
    <t>沖縄県</t>
    <rPh sb="0" eb="3">
      <t>オキナワケン</t>
    </rPh>
    <phoneticPr fontId="3"/>
  </si>
  <si>
    <t>北谷町</t>
    <rPh sb="0" eb="3">
      <t>チャタンチョウ</t>
    </rPh>
    <phoneticPr fontId="3"/>
  </si>
  <si>
    <t>地域介護予防活動支援事業</t>
    <rPh sb="0" eb="2">
      <t>チイキ</t>
    </rPh>
    <rPh sb="2" eb="4">
      <t>カイゴ</t>
    </rPh>
    <rPh sb="4" eb="6">
      <t>ヨボウ</t>
    </rPh>
    <rPh sb="6" eb="8">
      <t>カツドウ</t>
    </rPh>
    <rPh sb="8" eb="10">
      <t>シエン</t>
    </rPh>
    <rPh sb="10" eb="12">
      <t>ジギョウ</t>
    </rPh>
    <phoneticPr fontId="3"/>
  </si>
  <si>
    <t>各自治会で高齢者の介護予防や社会参加等に資する活動に対して補助。各地域の実情に応じた取り組みをしており、高齢者の買い物支援として移動商店を週1回公民館に呼ぶなどの事業に取り組んでいる。</t>
  </si>
  <si>
    <t>北谷町内の自治会</t>
  </si>
  <si>
    <t>北谷町役場住民福祉部福祉課高齢者福祉係
098-982-7719</t>
  </si>
  <si>
    <t>北谷町コミュニティバス</t>
    <rPh sb="0" eb="3">
      <t>チャタンチョウ</t>
    </rPh>
    <phoneticPr fontId="3"/>
  </si>
  <si>
    <t>買物弱者の支援と位置付けた事業ではないが、公共交通空白地域解消のため町の委託事業でコミュニティバスを運行している。
※大人（中学生以上）300円、割引対象者（高齢者65歳以上とその介助者、障がい者手帳所持者、療育手帳所持者とその介助者、運転免許証自主返納者、小学生）150円</t>
    <phoneticPr fontId="1"/>
  </si>
  <si>
    <t xml:space="preserve">北谷町役場ホームページhttps://www.chatan.jp/seikatsuguide/communitybus/demand_c-bus/chousei2588.html
</t>
  </si>
  <si>
    <t>北谷町役場企画財政課
企画調整係
098-982-7750</t>
  </si>
  <si>
    <t>沖縄県</t>
    <rPh sb="0" eb="3">
      <t>オ</t>
    </rPh>
    <phoneticPr fontId="1"/>
  </si>
  <si>
    <t>北中城村</t>
    <rPh sb="0" eb="4">
      <t>キ</t>
    </rPh>
    <phoneticPr fontId="1"/>
  </si>
  <si>
    <t>きたなか買い物バス（移動支援）</t>
    <rPh sb="4" eb="5">
      <t>カ</t>
    </rPh>
    <rPh sb="6" eb="7">
      <t>モノ</t>
    </rPh>
    <rPh sb="10" eb="12">
      <t>イドウ</t>
    </rPh>
    <rPh sb="12" eb="14">
      <t>シエン</t>
    </rPh>
    <phoneticPr fontId="1"/>
  </si>
  <si>
    <t>買い物移動等に困っている方を対象に移動支援を実施。</t>
    <rPh sb="0" eb="1">
      <t>カ</t>
    </rPh>
    <rPh sb="2" eb="3">
      <t>モノ</t>
    </rPh>
    <rPh sb="3" eb="5">
      <t>イドウ</t>
    </rPh>
    <rPh sb="5" eb="6">
      <t>トウ</t>
    </rPh>
    <rPh sb="7" eb="8">
      <t>コマ</t>
    </rPh>
    <rPh sb="12" eb="13">
      <t>カタ</t>
    </rPh>
    <rPh sb="14" eb="16">
      <t>タイショウ</t>
    </rPh>
    <rPh sb="17" eb="21">
      <t>イドウシエン</t>
    </rPh>
    <rPh sb="22" eb="24">
      <t>ジッシ</t>
    </rPh>
    <phoneticPr fontId="1"/>
  </si>
  <si>
    <t>沖縄中央療護園</t>
    <rPh sb="0" eb="2">
      <t>オキナワ</t>
    </rPh>
    <rPh sb="2" eb="4">
      <t>チュウオウ</t>
    </rPh>
    <rPh sb="4" eb="7">
      <t>リョウゴエン</t>
    </rPh>
    <phoneticPr fontId="1"/>
  </si>
  <si>
    <t>西原町</t>
    <rPh sb="0" eb="3">
      <t>ニシハラチョウ</t>
    </rPh>
    <phoneticPr fontId="1"/>
  </si>
  <si>
    <t>地域見守りネットワーク事業
（移動スーパーとくし丸）</t>
    <rPh sb="0" eb="2">
      <t>チイキ</t>
    </rPh>
    <rPh sb="2" eb="4">
      <t>ミマモ</t>
    </rPh>
    <rPh sb="11" eb="13">
      <t>ジギョウ</t>
    </rPh>
    <rPh sb="15" eb="17">
      <t>イドウ</t>
    </rPh>
    <rPh sb="24" eb="25">
      <t>マル</t>
    </rPh>
    <phoneticPr fontId="1"/>
  </si>
  <si>
    <t xml:space="preserve">町内で移動販売事業を始めることを機に、在宅高齢者らの見守りを行っている。玄関先で販売し、交通手段がない高齢者などの買い物ニーズに応え、買い物弱者を救う取り組みとしている。
</t>
    <rPh sb="0" eb="2">
      <t>チョウナイ</t>
    </rPh>
    <rPh sb="3" eb="5">
      <t>イドウ</t>
    </rPh>
    <rPh sb="5" eb="7">
      <t>ハンバイ</t>
    </rPh>
    <rPh sb="7" eb="9">
      <t>ジギョウ</t>
    </rPh>
    <rPh sb="10" eb="11">
      <t>ハジ</t>
    </rPh>
    <rPh sb="16" eb="17">
      <t>キ</t>
    </rPh>
    <rPh sb="19" eb="21">
      <t>ザイタク</t>
    </rPh>
    <rPh sb="21" eb="24">
      <t>コウレイシャ</t>
    </rPh>
    <rPh sb="26" eb="28">
      <t>ミマモ</t>
    </rPh>
    <rPh sb="30" eb="31">
      <t>オコナ</t>
    </rPh>
    <rPh sb="36" eb="38">
      <t>ゲンカン</t>
    </rPh>
    <rPh sb="38" eb="39">
      <t>サキ</t>
    </rPh>
    <rPh sb="40" eb="42">
      <t>ハンバイ</t>
    </rPh>
    <rPh sb="44" eb="46">
      <t>コウツウ</t>
    </rPh>
    <rPh sb="46" eb="48">
      <t>シュダン</t>
    </rPh>
    <rPh sb="51" eb="54">
      <t>コウレイシャ</t>
    </rPh>
    <rPh sb="57" eb="58">
      <t>カ</t>
    </rPh>
    <rPh sb="59" eb="60">
      <t>モノ</t>
    </rPh>
    <rPh sb="64" eb="65">
      <t>コタ</t>
    </rPh>
    <rPh sb="67" eb="68">
      <t>カ</t>
    </rPh>
    <rPh sb="69" eb="70">
      <t>モノ</t>
    </rPh>
    <rPh sb="70" eb="72">
      <t>ジャクシャ</t>
    </rPh>
    <rPh sb="73" eb="74">
      <t>スク</t>
    </rPh>
    <rPh sb="75" eb="76">
      <t>ト</t>
    </rPh>
    <rPh sb="77" eb="78">
      <t>ク</t>
    </rPh>
    <phoneticPr fontId="1"/>
  </si>
  <si>
    <t>企業等</t>
    <rPh sb="0" eb="2">
      <t>キギョウ</t>
    </rPh>
    <rPh sb="2" eb="3">
      <t>トウ</t>
    </rPh>
    <phoneticPr fontId="1"/>
  </si>
  <si>
    <t>リウボウストア</t>
  </si>
  <si>
    <t>南風原町</t>
    <rPh sb="0" eb="4">
      <t>ハエバルチョウ</t>
    </rPh>
    <phoneticPr fontId="1"/>
  </si>
  <si>
    <t>おおむね６５歳以上の者であって、日常生活を営むのに支障がある方及び介護保険の要介護認定等を受けていない方で町が認めた者に対し、ヘルパーを派遣している。ヘルパーが行う生活支援の一部として、買い物代行を行っている。</t>
  </si>
  <si>
    <t>保健福祉課　　　　　　　　　　　098-889-4416</t>
    <rPh sb="0" eb="2">
      <t>ホケン</t>
    </rPh>
    <rPh sb="2" eb="5">
      <t>フクシカ</t>
    </rPh>
    <phoneticPr fontId="15"/>
  </si>
  <si>
    <t>まちづくりサポートセンター</t>
  </si>
  <si>
    <t>20,141
(うち一部)</t>
    <rPh sb="10" eb="12">
      <t>イチブ</t>
    </rPh>
    <phoneticPr fontId="1"/>
  </si>
  <si>
    <t>日々の生活の中で支援が必要な方と支援ができる方がそれぞれセンターに会員登録し、住民相互の支えあい・助け合い(食材の買い物、調理等)の活動による、地域で安心できる生活環境づくりを行っている。</t>
  </si>
  <si>
    <t>https://www.haebaru-shakyo.org/?page_id=121</t>
  </si>
  <si>
    <t xml:space="preserve">こども課
098-889-7028
</t>
    <rPh sb="3" eb="4">
      <t>カ</t>
    </rPh>
    <phoneticPr fontId="1"/>
  </si>
  <si>
    <t>タクシー料金助成事業</t>
    <rPh sb="4" eb="6">
      <t>リョウキン</t>
    </rPh>
    <rPh sb="6" eb="8">
      <t>ジョセイ</t>
    </rPh>
    <rPh sb="8" eb="10">
      <t>ジギョウ</t>
    </rPh>
    <phoneticPr fontId="15"/>
  </si>
  <si>
    <t>７0歳以上の非課税世帯の高齢者で、自動車の所有がなく町内及び町内に協力的な親族いない世帯がタクシーを利用する場合に経済的負担の軽減や日常生活の利便性向上を図るために、タクシーの初乗り運賃相当額を助成する。助成券を一世帯につき一月当たり４枚を交付する。</t>
    <rPh sb="30" eb="32">
      <t>チョウナイ</t>
    </rPh>
    <phoneticPr fontId="1"/>
  </si>
  <si>
    <t>地域見守り協力隊活動</t>
    <rPh sb="0" eb="2">
      <t>チイキ</t>
    </rPh>
    <rPh sb="2" eb="4">
      <t>ミマモ</t>
    </rPh>
    <rPh sb="5" eb="8">
      <t>キョウリョクタイ</t>
    </rPh>
    <rPh sb="8" eb="10">
      <t>カツドウ</t>
    </rPh>
    <phoneticPr fontId="15"/>
  </si>
  <si>
    <t>社協が実施する「見守り協力隊」に買い物支援を行う企業が参加。社協は高齢者などに買い物支援の企業を紹介、企業はその利用者を定期的に見守り、異常あれば社協へ連絡する仕組み（南風原町・社協との三者協定）。同企業は、利用登録者の自宅前まで商品をのせた車で訪問し、買い物を支援する。</t>
  </si>
  <si>
    <t>久米島町</t>
    <rPh sb="0" eb="2">
      <t>クメ</t>
    </rPh>
    <rPh sb="2" eb="3">
      <t>ジマ</t>
    </rPh>
    <rPh sb="3" eb="4">
      <t>チョウ</t>
    </rPh>
    <phoneticPr fontId="1"/>
  </si>
  <si>
    <t>買物弱者支援事業</t>
    <rPh sb="0" eb="2">
      <t>カイモノ</t>
    </rPh>
    <rPh sb="2" eb="4">
      <t>ジャクシャ</t>
    </rPh>
    <rPh sb="4" eb="6">
      <t>シエン</t>
    </rPh>
    <rPh sb="6" eb="8">
      <t>ジギョウ</t>
    </rPh>
    <phoneticPr fontId="1"/>
  </si>
  <si>
    <t>車両貸付</t>
    <rPh sb="0" eb="2">
      <t>シャリョウ</t>
    </rPh>
    <rPh sb="2" eb="4">
      <t>カシツケ</t>
    </rPh>
    <phoneticPr fontId="1"/>
  </si>
  <si>
    <t>町保有の移動販売車を小売業者に無償で貸し付ける。無償で貸し付ける条件として、近くに店舗等がない地域での週1回の移動販売を行っている。
※車両の維持管理費用は町負担</t>
    <phoneticPr fontId="1"/>
  </si>
  <si>
    <t>プロジェクト推進課
(098-985-7141）</t>
    <rPh sb="6" eb="8">
      <t>スイシン</t>
    </rPh>
    <rPh sb="8" eb="9">
      <t>カ</t>
    </rPh>
    <phoneticPr fontId="3"/>
  </si>
  <si>
    <t>路線バス運営事業</t>
    <rPh sb="0" eb="2">
      <t>ロセン</t>
    </rPh>
    <rPh sb="4" eb="6">
      <t>ウンエイ</t>
    </rPh>
    <rPh sb="6" eb="8">
      <t>ジギョウ</t>
    </rPh>
    <phoneticPr fontId="1"/>
  </si>
  <si>
    <t>・運転手委託料
・修繕費
・燃料費等</t>
    <rPh sb="1" eb="4">
      <t>ウンテンシュ</t>
    </rPh>
    <rPh sb="4" eb="6">
      <t>イタク</t>
    </rPh>
    <rPh sb="6" eb="7">
      <t>リョウ</t>
    </rPh>
    <rPh sb="9" eb="12">
      <t>シュウゼンヒ</t>
    </rPh>
    <rPh sb="14" eb="17">
      <t>ネンリョウヒ</t>
    </rPh>
    <rPh sb="17" eb="18">
      <t>トウ</t>
    </rPh>
    <phoneticPr fontId="1"/>
  </si>
  <si>
    <t>75歳以上の高齢者、障害者手帳等を交付された方へ運賃の減免・免除を実施。また、島外入域客の移動手段として町営バスを運営。</t>
    <rPh sb="2" eb="5">
      <t>サイイジョウ</t>
    </rPh>
    <rPh sb="6" eb="9">
      <t>コウレイシャ</t>
    </rPh>
    <rPh sb="10" eb="13">
      <t>ショウガイシャ</t>
    </rPh>
    <rPh sb="13" eb="15">
      <t>テチョウ</t>
    </rPh>
    <rPh sb="15" eb="16">
      <t>トウ</t>
    </rPh>
    <rPh sb="17" eb="19">
      <t>コウフ</t>
    </rPh>
    <rPh sb="22" eb="23">
      <t>カタ</t>
    </rPh>
    <rPh sb="24" eb="26">
      <t>ウンチン</t>
    </rPh>
    <rPh sb="27" eb="29">
      <t>ゲンメン</t>
    </rPh>
    <rPh sb="30" eb="32">
      <t>メンジョ</t>
    </rPh>
    <rPh sb="33" eb="35">
      <t>ジッシ</t>
    </rPh>
    <rPh sb="39" eb="41">
      <t>トウガイ</t>
    </rPh>
    <rPh sb="41" eb="43">
      <t>ニュウイキ</t>
    </rPh>
    <rPh sb="43" eb="44">
      <t>キャク</t>
    </rPh>
    <rPh sb="45" eb="47">
      <t>イドウ</t>
    </rPh>
    <rPh sb="47" eb="49">
      <t>シュダン</t>
    </rPh>
    <rPh sb="52" eb="54">
      <t>チョウエイ</t>
    </rPh>
    <rPh sb="57" eb="59">
      <t>ウンエイ</t>
    </rPh>
    <phoneticPr fontId="1"/>
  </si>
  <si>
    <t>https://www.town.kumejima.okinawa.jp/docs/bus/timeline.html</t>
  </si>
  <si>
    <t>商工観光課商工班
（098-985-7131）</t>
    <rPh sb="0" eb="2">
      <t>ショウコウ</t>
    </rPh>
    <rPh sb="2" eb="5">
      <t>カンコウカ</t>
    </rPh>
    <rPh sb="5" eb="7">
      <t>ショウコウ</t>
    </rPh>
    <rPh sb="7" eb="8">
      <t>ハン</t>
    </rPh>
    <phoneticPr fontId="1"/>
  </si>
  <si>
    <t>竹富町</t>
    <rPh sb="0" eb="3">
      <t>タケトミチョウ</t>
    </rPh>
    <phoneticPr fontId="1"/>
  </si>
  <si>
    <t>お出かけサポート事業</t>
    <rPh sb="1" eb="2">
      <t>デ</t>
    </rPh>
    <rPh sb="8" eb="10">
      <t>ジギョウ</t>
    </rPh>
    <phoneticPr fontId="1"/>
  </si>
  <si>
    <t>委託料</t>
  </si>
  <si>
    <t>高齢者や障がい者等の外出機会の増加による自立生活の助長、
社会的孤立感の解消及び心身機能の維持向上を図ることを目的
とする。実施地区：西表島（東部・西部）・小浜島</t>
    <rPh sb="0" eb="3">
      <t>コウレイシャ</t>
    </rPh>
    <rPh sb="4" eb="5">
      <t>ショウ</t>
    </rPh>
    <rPh sb="7" eb="8">
      <t>シャ</t>
    </rPh>
    <rPh sb="8" eb="9">
      <t>トウ</t>
    </rPh>
    <rPh sb="10" eb="12">
      <t>ガイシュツ</t>
    </rPh>
    <rPh sb="12" eb="14">
      <t>キカイ</t>
    </rPh>
    <rPh sb="15" eb="17">
      <t>ゾウカ</t>
    </rPh>
    <rPh sb="20" eb="22">
      <t>ジリツ</t>
    </rPh>
    <rPh sb="22" eb="24">
      <t>セイカツ</t>
    </rPh>
    <rPh sb="25" eb="27">
      <t>ジョチョウ</t>
    </rPh>
    <rPh sb="29" eb="31">
      <t>シャカイ</t>
    </rPh>
    <rPh sb="31" eb="32">
      <t>テキ</t>
    </rPh>
    <rPh sb="32" eb="35">
      <t>コリツカン</t>
    </rPh>
    <rPh sb="36" eb="38">
      <t>カイショウ</t>
    </rPh>
    <rPh sb="38" eb="39">
      <t>オヨ</t>
    </rPh>
    <rPh sb="40" eb="42">
      <t>シンシン</t>
    </rPh>
    <rPh sb="42" eb="44">
      <t>キノウ</t>
    </rPh>
    <rPh sb="45" eb="47">
      <t>イジ</t>
    </rPh>
    <rPh sb="47" eb="49">
      <t>コウジョウ</t>
    </rPh>
    <rPh sb="50" eb="51">
      <t>ハカ</t>
    </rPh>
    <rPh sb="55" eb="57">
      <t>モクテキ</t>
    </rPh>
    <rPh sb="62" eb="64">
      <t>ジッシ</t>
    </rPh>
    <rPh sb="64" eb="66">
      <t>チク</t>
    </rPh>
    <rPh sb="67" eb="69">
      <t>イリオモテ</t>
    </rPh>
    <rPh sb="69" eb="70">
      <t>シマ</t>
    </rPh>
    <rPh sb="71" eb="73">
      <t>トウブ</t>
    </rPh>
    <rPh sb="74" eb="76">
      <t>セイブ</t>
    </rPh>
    <rPh sb="78" eb="80">
      <t>コハマ</t>
    </rPh>
    <rPh sb="80" eb="81">
      <t>ジマ</t>
    </rPh>
    <phoneticPr fontId="1"/>
  </si>
  <si>
    <t>介護事業所及び障がい者就労事業所</t>
    <rPh sb="0" eb="2">
      <t>カイゴ</t>
    </rPh>
    <rPh sb="2" eb="4">
      <t>ジギョウ</t>
    </rPh>
    <rPh sb="4" eb="5">
      <t>ショ</t>
    </rPh>
    <rPh sb="5" eb="6">
      <t>オヨ</t>
    </rPh>
    <rPh sb="7" eb="8">
      <t>ショウ</t>
    </rPh>
    <rPh sb="10" eb="11">
      <t>シャ</t>
    </rPh>
    <rPh sb="11" eb="13">
      <t>シュウロウ</t>
    </rPh>
    <rPh sb="13" eb="15">
      <t>ジギョウ</t>
    </rPh>
    <rPh sb="15" eb="16">
      <t>ショ</t>
    </rPh>
    <phoneticPr fontId="1"/>
  </si>
  <si>
    <t>福祉支援課
0980-83-7415</t>
    <rPh sb="0" eb="2">
      <t>フクシ</t>
    </rPh>
    <rPh sb="2" eb="4">
      <t>シエン</t>
    </rPh>
    <rPh sb="4" eb="5">
      <t>カ</t>
    </rPh>
    <phoneticPr fontId="1"/>
  </si>
  <si>
    <t>日常生活に支障のある在宅の要援護高齢者等に対し、配食サー
ビスを通して食生活の改善と健康増進を図り、併せて安否確認等を行い、もって在宅福祉の増進を図る。</t>
    <rPh sb="0" eb="2">
      <t>ニチジョウ</t>
    </rPh>
    <rPh sb="2" eb="4">
      <t>セイカツ</t>
    </rPh>
    <rPh sb="5" eb="7">
      <t>シショウ</t>
    </rPh>
    <rPh sb="10" eb="12">
      <t>ザイタク</t>
    </rPh>
    <rPh sb="13" eb="14">
      <t>ヨウ</t>
    </rPh>
    <rPh sb="14" eb="16">
      <t>エンゴ</t>
    </rPh>
    <rPh sb="16" eb="19">
      <t>コウレイシャ</t>
    </rPh>
    <rPh sb="19" eb="20">
      <t>トウ</t>
    </rPh>
    <rPh sb="21" eb="22">
      <t>タイ</t>
    </rPh>
    <rPh sb="24" eb="26">
      <t>ハイショク</t>
    </rPh>
    <rPh sb="32" eb="33">
      <t>トオ</t>
    </rPh>
    <rPh sb="35" eb="36">
      <t>ショク</t>
    </rPh>
    <rPh sb="36" eb="38">
      <t>セイカツ</t>
    </rPh>
    <rPh sb="39" eb="41">
      <t>カイゼン</t>
    </rPh>
    <rPh sb="42" eb="44">
      <t>ケンコウ</t>
    </rPh>
    <rPh sb="44" eb="46">
      <t>ゾウシン</t>
    </rPh>
    <rPh sb="47" eb="48">
      <t>ハカ</t>
    </rPh>
    <rPh sb="50" eb="51">
      <t>アワ</t>
    </rPh>
    <rPh sb="53" eb="55">
      <t>アンピ</t>
    </rPh>
    <rPh sb="55" eb="57">
      <t>カクニン</t>
    </rPh>
    <rPh sb="57" eb="58">
      <t>トウ</t>
    </rPh>
    <rPh sb="59" eb="60">
      <t>オコナ</t>
    </rPh>
    <rPh sb="65" eb="67">
      <t>ザイタク</t>
    </rPh>
    <rPh sb="67" eb="69">
      <t>フクシ</t>
    </rPh>
    <rPh sb="70" eb="72">
      <t>ゾウシン</t>
    </rPh>
    <rPh sb="73" eb="74">
      <t>ハカ</t>
    </rPh>
    <phoneticPr fontId="1"/>
  </si>
  <si>
    <t>移動付添い支援事業</t>
    <rPh sb="0" eb="2">
      <t>イドウ</t>
    </rPh>
    <rPh sb="2" eb="4">
      <t>ツキソイ</t>
    </rPh>
    <rPh sb="5" eb="7">
      <t>シエン</t>
    </rPh>
    <rPh sb="7" eb="9">
      <t>ジギョウ</t>
    </rPh>
    <phoneticPr fontId="1"/>
  </si>
  <si>
    <t>屋外で移動が困難なもの（65歳以上の高齢者及び障がい者に対
して看護師等が外出のための支援を行うことで、医療機関の
受診、買い物、散髪等の日常生活の自立及び社会参加の促進を
図る。</t>
    <rPh sb="0" eb="2">
      <t>オクガイ</t>
    </rPh>
    <rPh sb="3" eb="5">
      <t>イドウ</t>
    </rPh>
    <rPh sb="6" eb="8">
      <t>コンナン</t>
    </rPh>
    <rPh sb="14" eb="15">
      <t>サイ</t>
    </rPh>
    <rPh sb="15" eb="17">
      <t>イジョウ</t>
    </rPh>
    <rPh sb="18" eb="21">
      <t>コウレイシャ</t>
    </rPh>
    <rPh sb="21" eb="22">
      <t>オヨ</t>
    </rPh>
    <rPh sb="23" eb="24">
      <t>ショウ</t>
    </rPh>
    <rPh sb="26" eb="27">
      <t>シャ</t>
    </rPh>
    <rPh sb="28" eb="29">
      <t>タイ</t>
    </rPh>
    <rPh sb="32" eb="35">
      <t>カンゴシ</t>
    </rPh>
    <rPh sb="35" eb="36">
      <t>トウ</t>
    </rPh>
    <rPh sb="37" eb="39">
      <t>ガイシュツ</t>
    </rPh>
    <rPh sb="43" eb="45">
      <t>シエン</t>
    </rPh>
    <rPh sb="46" eb="47">
      <t>オコナ</t>
    </rPh>
    <rPh sb="52" eb="54">
      <t>イリョウ</t>
    </rPh>
    <rPh sb="54" eb="56">
      <t>キカン</t>
    </rPh>
    <rPh sb="58" eb="60">
      <t>ジュシン</t>
    </rPh>
    <rPh sb="61" eb="62">
      <t>カ</t>
    </rPh>
    <rPh sb="63" eb="64">
      <t>モノ</t>
    </rPh>
    <rPh sb="65" eb="67">
      <t>サンパツ</t>
    </rPh>
    <rPh sb="67" eb="68">
      <t>トウ</t>
    </rPh>
    <rPh sb="69" eb="71">
      <t>ニチジョウ</t>
    </rPh>
    <rPh sb="71" eb="73">
      <t>セイカツ</t>
    </rPh>
    <rPh sb="74" eb="76">
      <t>ジリツ</t>
    </rPh>
    <rPh sb="76" eb="77">
      <t>オヨ</t>
    </rPh>
    <rPh sb="78" eb="80">
      <t>シャカイ</t>
    </rPh>
    <rPh sb="80" eb="82">
      <t>サンカ</t>
    </rPh>
    <rPh sb="83" eb="85">
      <t>ソクシン</t>
    </rPh>
    <rPh sb="87" eb="88">
      <t>ハカ</t>
    </rPh>
    <phoneticPr fontId="1"/>
  </si>
  <si>
    <t>訪問看護事業所</t>
    <rPh sb="0" eb="2">
      <t>ホウモン</t>
    </rPh>
    <rPh sb="2" eb="4">
      <t>カンゴ</t>
    </rPh>
    <rPh sb="4" eb="6">
      <t>ジギョウ</t>
    </rPh>
    <rPh sb="6" eb="7">
      <t>ショ</t>
    </rPh>
    <phoneticPr fontId="1"/>
  </si>
  <si>
    <t>障害者自立支援事業</t>
    <phoneticPr fontId="1"/>
  </si>
  <si>
    <t>97,242(路線運行費補助を含む）</t>
    <phoneticPr fontId="1"/>
  </si>
  <si>
    <t>44,750（事業全体額）
※本事業は５つあるソフト事業の中の１つであるが、個別の金額については不明</t>
    <rPh sb="7" eb="9">
      <t>ジギョウ</t>
    </rPh>
    <rPh sb="9" eb="11">
      <t>ゼンタイ</t>
    </rPh>
    <rPh sb="11" eb="12">
      <t>ガク</t>
    </rPh>
    <rPh sb="15" eb="18">
      <t>ホンジ</t>
    </rPh>
    <rPh sb="26" eb="28">
      <t>ジギョウ</t>
    </rPh>
    <rPh sb="29" eb="30">
      <t>ナカ</t>
    </rPh>
    <rPh sb="38" eb="40">
      <t>コベツ</t>
    </rPh>
    <rPh sb="41" eb="43">
      <t>キンガク</t>
    </rPh>
    <rPh sb="48" eb="50">
      <t>フメイ</t>
    </rPh>
    <phoneticPr fontId="26"/>
  </si>
  <si>
    <t>（一括交付金）800
（協議会助成金）150</t>
    <rPh sb="2" eb="4">
      <t>イッカツ</t>
    </rPh>
    <rPh sb="14" eb="17">
      <t>キョウギカイ</t>
    </rPh>
    <phoneticPr fontId="14"/>
  </si>
  <si>
    <t>264,964（扶助費）
505（印刷製本費）</t>
    <rPh sb="8" eb="11">
      <t>フジョヒ</t>
    </rPh>
    <rPh sb="17" eb="22">
      <t>インサツセイホンヒ</t>
    </rPh>
    <phoneticPr fontId="15"/>
  </si>
  <si>
    <t>806,250千円
（うち98,000千円が買い物弱者支援に対応）</t>
    <rPh sb="7" eb="8">
      <t>セン</t>
    </rPh>
    <rPh sb="8" eb="9">
      <t>エン</t>
    </rPh>
    <rPh sb="19" eb="20">
      <t>セン</t>
    </rPh>
    <rPh sb="20" eb="21">
      <t>エン</t>
    </rPh>
    <rPh sb="22" eb="23">
      <t>カ</t>
    </rPh>
    <rPh sb="24" eb="25">
      <t>モノ</t>
    </rPh>
    <rPh sb="25" eb="27">
      <t>ジャクシャ</t>
    </rPh>
    <rPh sb="27" eb="29">
      <t>シエン</t>
    </rPh>
    <rPh sb="30" eb="32">
      <t>タイオウ</t>
    </rPh>
    <phoneticPr fontId="1"/>
  </si>
  <si>
    <t>78,298
2,831</t>
    <phoneticPr fontId="1"/>
  </si>
  <si>
    <t>江津市地域商業等支援事業補助金全体で4,580</t>
    <rPh sb="0" eb="3">
      <t>ゴウツシ</t>
    </rPh>
    <rPh sb="3" eb="8">
      <t>チイキショウギョウトウ</t>
    </rPh>
    <rPh sb="8" eb="12">
      <t>シエンジギョウ</t>
    </rPh>
    <rPh sb="12" eb="15">
      <t>ホジョキン</t>
    </rPh>
    <rPh sb="15" eb="17">
      <t>ゼンタイ</t>
    </rPh>
    <phoneticPr fontId="1"/>
  </si>
  <si>
    <t>地域商業等支援事業補助金全体で17,025</t>
    <phoneticPr fontId="1"/>
  </si>
  <si>
    <t>5,414
（全体額）</t>
    <rPh sb="7" eb="10">
      <t>ゼンタイガク</t>
    </rPh>
    <phoneticPr fontId="1"/>
  </si>
  <si>
    <t>福祉医療課
（0136-55-6115）</t>
    <rPh sb="0" eb="2">
      <t>フクシ</t>
    </rPh>
    <rPh sb="2" eb="5">
      <t>イリョウカ</t>
    </rPh>
    <phoneticPr fontId="14"/>
  </si>
  <si>
    <t>福祉医療課
（0136-23-0500）</t>
    <rPh sb="0" eb="2">
      <t>フクシ</t>
    </rPh>
    <rPh sb="2" eb="5">
      <t>イリョウカ</t>
    </rPh>
    <phoneticPr fontId="14"/>
  </si>
  <si>
    <r>
      <t>生活支援体制整備事業（以下、同事業）の一環として、本市と移動販売業者【株式会社カスミ】とで「覚書」交わし、令和4年10月17日から移動販売（移動スーパー）を開始。</t>
    </r>
    <r>
      <rPr>
        <strike/>
        <sz val="11"/>
        <color theme="1"/>
        <rFont val="游ゴシック"/>
        <family val="3"/>
        <charset val="128"/>
        <scheme val="minor"/>
      </rPr>
      <t xml:space="preserve">
</t>
    </r>
    <r>
      <rPr>
        <sz val="11"/>
        <color theme="1"/>
        <rFont val="游ゴシック"/>
        <family val="3"/>
        <charset val="128"/>
        <scheme val="minor"/>
      </rPr>
      <t>同事業の委託を受けている社会福祉協議会は移動販売先に訪問し、そこで生まれるコミュニティから地域課題を収集し、今後必要な事業の基礎資料とする。</t>
    </r>
    <rPh sb="0" eb="2">
      <t>せいかつ</t>
    </rPh>
    <rPh sb="2" eb="4">
      <t>しえん</t>
    </rPh>
    <rPh sb="4" eb="6">
      <t>たいせい</t>
    </rPh>
    <rPh sb="6" eb="8">
      <t>せいび</t>
    </rPh>
    <rPh sb="8" eb="10">
      <t>じぎょう</t>
    </rPh>
    <rPh sb="11" eb="13">
      <t>いか</t>
    </rPh>
    <rPh sb="14" eb="17">
      <t>どうじぎょう</t>
    </rPh>
    <rPh sb="19" eb="21">
      <t>いっかん</t>
    </rPh>
    <rPh sb="25" eb="26">
      <t>ほん</t>
    </rPh>
    <rPh sb="26" eb="27">
      <t>し</t>
    </rPh>
    <rPh sb="28" eb="30">
      <t>いどう</t>
    </rPh>
    <rPh sb="30" eb="32">
      <t>はんばい</t>
    </rPh>
    <rPh sb="32" eb="34">
      <t>ぎょうしゃ</t>
    </rPh>
    <rPh sb="46" eb="48">
      <t>おぼえがき</t>
    </rPh>
    <rPh sb="49" eb="50">
      <t>か</t>
    </rPh>
    <rPh sb="53" eb="55">
      <t>れいわ</t>
    </rPh>
    <rPh sb="56" eb="57">
      <t>ねん</t>
    </rPh>
    <rPh sb="59" eb="60">
      <t>がつ</t>
    </rPh>
    <rPh sb="62" eb="63">
      <t>ひ</t>
    </rPh>
    <rPh sb="65" eb="67">
      <t>いどう</t>
    </rPh>
    <rPh sb="67" eb="69">
      <t>はんばい</t>
    </rPh>
    <rPh sb="70" eb="72">
      <t>いどう</t>
    </rPh>
    <rPh sb="78" eb="80">
      <t>かいし</t>
    </rPh>
    <rPh sb="82" eb="85">
      <t>どうじぎょう</t>
    </rPh>
    <rPh sb="86" eb="88">
      <t>いたく</t>
    </rPh>
    <rPh sb="89" eb="90">
      <t>う</t>
    </rPh>
    <rPh sb="94" eb="96">
      <t>しゃかい</t>
    </rPh>
    <rPh sb="96" eb="98">
      <t>ふくし</t>
    </rPh>
    <rPh sb="98" eb="101">
      <t>きょうぎかい</t>
    </rPh>
    <rPh sb="102" eb="104">
      <t>いどう</t>
    </rPh>
    <rPh sb="104" eb="106">
      <t>はんばい</t>
    </rPh>
    <rPh sb="106" eb="107">
      <t>さき</t>
    </rPh>
    <rPh sb="108" eb="110">
      <t>ほうもん</t>
    </rPh>
    <rPh sb="115" eb="116">
      <t>う</t>
    </rPh>
    <rPh sb="127" eb="129">
      <t>ちいき</t>
    </rPh>
    <rPh sb="129" eb="131">
      <t>かだい</t>
    </rPh>
    <rPh sb="132" eb="134">
      <t>しゅうしゅう</t>
    </rPh>
    <rPh sb="136" eb="138">
      <t>こんご</t>
    </rPh>
    <rPh sb="138" eb="140">
      <t>ひつよう</t>
    </rPh>
    <rPh sb="141" eb="143">
      <t>じぎょう</t>
    </rPh>
    <rPh sb="144" eb="146">
      <t>きそ</t>
    </rPh>
    <rPh sb="146" eb="148">
      <t>しりょう</t>
    </rPh>
    <phoneticPr fontId="26" type="Hiragana"/>
  </si>
  <si>
    <t>一ノ瀬高橋地区における交通弱者の生活支援のため、月２回（第２・第４金曜日）買い物等に利用できる送迎用タクシーを運行する。</t>
    <rPh sb="0" eb="1">
      <t>イチ</t>
    </rPh>
    <rPh sb="2" eb="5">
      <t>セタカハシ</t>
    </rPh>
    <rPh sb="5" eb="7">
      <t>チク</t>
    </rPh>
    <rPh sb="28" eb="29">
      <t>ダイ</t>
    </rPh>
    <rPh sb="31" eb="32">
      <t>ダイ</t>
    </rPh>
    <rPh sb="33" eb="36">
      <t>キンヨウビ</t>
    </rPh>
    <phoneticPr fontId="1"/>
  </si>
  <si>
    <t>産業振興課商工振興担当
0556-22-7202</t>
    <rPh sb="0" eb="5">
      <t>サンギョウシンコウカ</t>
    </rPh>
    <rPh sb="5" eb="7">
      <t>ショウコウ</t>
    </rPh>
    <rPh sb="7" eb="9">
      <t>シンコウ</t>
    </rPh>
    <rPh sb="9" eb="11">
      <t>タントウ</t>
    </rPh>
    <phoneticPr fontId="15"/>
  </si>
  <si>
    <t>満70歳以上の方を対象に市内バス路線が乗り放題になる定期券（いきいきパス）の購入費の一部を補助する。
補助額：３ヶ月券5,000円、６ヶ月券9,000円、12ヶ月券13,500円</t>
    <rPh sb="19" eb="20">
      <t>ノ</t>
    </rPh>
    <rPh sb="21" eb="23">
      <t>ホウダイ</t>
    </rPh>
    <rPh sb="26" eb="29">
      <t>テイキケン</t>
    </rPh>
    <rPh sb="42" eb="44">
      <t>イチブ</t>
    </rPh>
    <phoneticPr fontId="14"/>
  </si>
  <si>
    <t>健康福祉部介護高齢課高齢福祉グループ
0567-65-1111（175）</t>
    <rPh sb="0" eb="2">
      <t>ケンコウ</t>
    </rPh>
    <rPh sb="2" eb="4">
      <t>フクシ</t>
    </rPh>
    <phoneticPr fontId="3"/>
  </si>
  <si>
    <t>　要支援・要介護認定者、事業対象者、75歳以上の運転免許を返納した方が外出の際にタクシーを利用する場合、利用券1枚につき基本料金およびお迎え料金を助成する。利用券の交付枚数は年間36枚、１回の乗車で２枚まで使える。</t>
    <rPh sb="1" eb="2">
      <t>ヨウ</t>
    </rPh>
    <rPh sb="2" eb="4">
      <t>シエン</t>
    </rPh>
    <rPh sb="8" eb="10">
      <t>ニンテイ</t>
    </rPh>
    <rPh sb="10" eb="11">
      <t>シャ</t>
    </rPh>
    <rPh sb="12" eb="14">
      <t>ジギョウ</t>
    </rPh>
    <rPh sb="14" eb="17">
      <t>タイショウシャ</t>
    </rPh>
    <rPh sb="94" eb="95">
      <t>カイ</t>
    </rPh>
    <rPh sb="96" eb="98">
      <t>ジョウシャ</t>
    </rPh>
    <rPh sb="100" eb="101">
      <t>マイ</t>
    </rPh>
    <rPh sb="103" eb="104">
      <t>ツカ</t>
    </rPh>
    <phoneticPr fontId="25"/>
  </si>
  <si>
    <t>健康福祉部介護高齢課高齢福祉グループ
0567-65-1111（175）</t>
    <rPh sb="0" eb="4">
      <t>ケンコウフクシ</t>
    </rPh>
    <phoneticPr fontId="3"/>
  </si>
  <si>
    <t>大台町の４つの地域で、予約型の乗り合いタクシーの運行を、大台町がタクシー事業者に委託しています。</t>
  </si>
  <si>
    <t>市内において、食料品・日用品の移動販売により地域住民の買い物不便対策に資する事業を実施する中小企業者、個人等を対象に、車両・備品の購入費等について補助を行う。</t>
    <rPh sb="68" eb="69">
      <t>ナド</t>
    </rPh>
    <phoneticPr fontId="1"/>
  </si>
  <si>
    <t>買物弱者の支援と位置付けた事業ではないが、地域住民の日常生活に必要な生活バス路線を確保するため、生活交通バスを運行している。
委託料　　　　176,518千円
車両購入費　　14,780千円
その他　　　　43,018千円
一部国庫補助あり</t>
    <rPh sb="41" eb="43">
      <t>カクホ</t>
    </rPh>
    <rPh sb="55" eb="57">
      <t>ウンコウ</t>
    </rPh>
    <rPh sb="64" eb="67">
      <t>イタクリョウ</t>
    </rPh>
    <rPh sb="78" eb="80">
      <t>センエン</t>
    </rPh>
    <rPh sb="81" eb="83">
      <t>シャリョウ</t>
    </rPh>
    <rPh sb="83" eb="85">
      <t>コウニュウ</t>
    </rPh>
    <rPh sb="85" eb="86">
      <t>ヒ</t>
    </rPh>
    <rPh sb="94" eb="96">
      <t>センエン</t>
    </rPh>
    <rPh sb="99" eb="100">
      <t>タ</t>
    </rPh>
    <rPh sb="110" eb="112">
      <t>センエン</t>
    </rPh>
    <rPh sb="114" eb="116">
      <t>イチブ</t>
    </rPh>
    <rPh sb="116" eb="118">
      <t>コッコ</t>
    </rPh>
    <rPh sb="118" eb="120">
      <t>ホジョ</t>
    </rPh>
    <phoneticPr fontId="8"/>
  </si>
  <si>
    <t>地域商業等活性化出店促進事業費補助金</t>
    <rPh sb="0" eb="2">
      <t>チイキ</t>
    </rPh>
    <rPh sb="2" eb="5">
      <t>ショウギョウトウ</t>
    </rPh>
    <rPh sb="5" eb="8">
      <t>カッセイカ</t>
    </rPh>
    <rPh sb="8" eb="10">
      <t>シュッテン</t>
    </rPh>
    <rPh sb="10" eb="12">
      <t>ソクシン</t>
    </rPh>
    <rPh sb="12" eb="15">
      <t>ジギョウヒ</t>
    </rPh>
    <rPh sb="15" eb="18">
      <t>ホジョキン</t>
    </rPh>
    <phoneticPr fontId="8"/>
  </si>
  <si>
    <t>買物弱者の支援と位置付けた事業ではないが、高齢者の外出機会の拡大と社会参加の促進を図り、閉じこもり及び心身機能の低下を予防し、高齢者の福祉の向上に資することを目的とし、在宅の高齢者に対し、タクシー及びバス等を利用して移動する費用の一部を助成する。
①対象者：７５歳以上の高齢者
　助成券9,000円（100円×90枚）
　加算券1,000円（①離島在住者②老人クラブ、いきいきサロン、通いの場のいづれかに加入している者）
②対象者：70歳以上の者で運転免許証返納者　9,000円（100円×90枚）</t>
    <rPh sb="0" eb="4">
      <t>カイモノジャクシャ</t>
    </rPh>
    <rPh sb="5" eb="7">
      <t>シエン</t>
    </rPh>
    <rPh sb="8" eb="11">
      <t>イチヅ</t>
    </rPh>
    <rPh sb="13" eb="15">
      <t>ジギョウ</t>
    </rPh>
    <rPh sb="21" eb="24">
      <t>コウレイシャ</t>
    </rPh>
    <rPh sb="25" eb="27">
      <t>ガイシュツ</t>
    </rPh>
    <rPh sb="27" eb="29">
      <t>キカイ</t>
    </rPh>
    <rPh sb="30" eb="32">
      <t>カクダイ</t>
    </rPh>
    <rPh sb="33" eb="37">
      <t>シャカイサンカ</t>
    </rPh>
    <rPh sb="38" eb="40">
      <t>ソクシン</t>
    </rPh>
    <rPh sb="41" eb="42">
      <t>ハカ</t>
    </rPh>
    <rPh sb="44" eb="45">
      <t>ト</t>
    </rPh>
    <rPh sb="49" eb="50">
      <t>オヨ</t>
    </rPh>
    <rPh sb="51" eb="55">
      <t>シンシンキノウ</t>
    </rPh>
    <rPh sb="56" eb="58">
      <t>テイカ</t>
    </rPh>
    <rPh sb="59" eb="61">
      <t>ヨボウ</t>
    </rPh>
    <rPh sb="63" eb="66">
      <t>コウレイシャ</t>
    </rPh>
    <rPh sb="67" eb="69">
      <t>フクシ</t>
    </rPh>
    <rPh sb="70" eb="72">
      <t>コウジョウ</t>
    </rPh>
    <rPh sb="73" eb="74">
      <t>シ</t>
    </rPh>
    <rPh sb="79" eb="81">
      <t>モクテキ</t>
    </rPh>
    <rPh sb="84" eb="86">
      <t>ザイタク</t>
    </rPh>
    <rPh sb="87" eb="90">
      <t>コウレイシャ</t>
    </rPh>
    <rPh sb="91" eb="92">
      <t>タイ</t>
    </rPh>
    <rPh sb="98" eb="99">
      <t>オヨ</t>
    </rPh>
    <rPh sb="102" eb="103">
      <t>トウ</t>
    </rPh>
    <rPh sb="104" eb="106">
      <t>リヨウ</t>
    </rPh>
    <rPh sb="108" eb="110">
      <t>イドウ</t>
    </rPh>
    <rPh sb="112" eb="114">
      <t>ヒヨウ</t>
    </rPh>
    <rPh sb="115" eb="117">
      <t>イチブ</t>
    </rPh>
    <rPh sb="118" eb="120">
      <t>ジョセイ</t>
    </rPh>
    <rPh sb="125" eb="128">
      <t>タイショウシャ</t>
    </rPh>
    <rPh sb="131" eb="134">
      <t>サイイジョウ</t>
    </rPh>
    <rPh sb="135" eb="138">
      <t>コウレイシャ</t>
    </rPh>
    <phoneticPr fontId="20"/>
  </si>
  <si>
    <t>買物弱者の支援と位置付けた事業ではないが、通所型ボランティアポイント活動に加え、身近な者による簡易な高齢者生活支援を行う訪問型ボランティアポント活動を創設し、その活動に対して、ポイントの付与、換金を行う。
（訪問型ボランティアポイント活動）
若年者（18歳から64歳）１P/30分：100円　
高齢者（65歳以上）１P/30分：200円　</t>
    <rPh sb="0" eb="4">
      <t>カイモノジャクシャ</t>
    </rPh>
    <rPh sb="5" eb="7">
      <t>シエン</t>
    </rPh>
    <rPh sb="8" eb="11">
      <t>イチヅ</t>
    </rPh>
    <rPh sb="13" eb="15">
      <t>ジギョウ</t>
    </rPh>
    <rPh sb="21" eb="24">
      <t>ツウショガタ</t>
    </rPh>
    <rPh sb="34" eb="36">
      <t>カツドウ</t>
    </rPh>
    <rPh sb="37" eb="38">
      <t>クワ</t>
    </rPh>
    <rPh sb="40" eb="42">
      <t>ミヂカ</t>
    </rPh>
    <rPh sb="43" eb="44">
      <t>モノ</t>
    </rPh>
    <rPh sb="47" eb="49">
      <t>カンイ</t>
    </rPh>
    <rPh sb="50" eb="57">
      <t>コウレイシャセイカツシエン</t>
    </rPh>
    <rPh sb="58" eb="59">
      <t>オコナ</t>
    </rPh>
    <rPh sb="60" eb="63">
      <t>ホウモンガタ</t>
    </rPh>
    <rPh sb="72" eb="74">
      <t>カツドウ</t>
    </rPh>
    <rPh sb="75" eb="77">
      <t>ソウセツ</t>
    </rPh>
    <rPh sb="81" eb="83">
      <t>カツドウ</t>
    </rPh>
    <rPh sb="84" eb="85">
      <t>タイ</t>
    </rPh>
    <rPh sb="93" eb="95">
      <t>フヨ</t>
    </rPh>
    <rPh sb="96" eb="98">
      <t>カンキン</t>
    </rPh>
    <rPh sb="99" eb="100">
      <t>オコナ</t>
    </rPh>
    <rPh sb="104" eb="107">
      <t>ホウモンガタ</t>
    </rPh>
    <rPh sb="117" eb="119">
      <t>カツドウ</t>
    </rPh>
    <rPh sb="121" eb="124">
      <t>ジャクネンシャ</t>
    </rPh>
    <rPh sb="127" eb="128">
      <t>サイ</t>
    </rPh>
    <rPh sb="132" eb="133">
      <t>サイ</t>
    </rPh>
    <rPh sb="139" eb="140">
      <t>フン</t>
    </rPh>
    <rPh sb="144" eb="145">
      <t>エン</t>
    </rPh>
    <rPh sb="147" eb="150">
      <t>コウレイシャ</t>
    </rPh>
    <rPh sb="153" eb="156">
      <t>サイイジョウ</t>
    </rPh>
    <rPh sb="162" eb="163">
      <t>フン</t>
    </rPh>
    <rPh sb="167" eb="168">
      <t>エン</t>
    </rPh>
    <phoneticPr fontId="20"/>
  </si>
  <si>
    <t>買い物弱者の支援と位置付けた事業ではないが、障がい児(者)に対する一時預かり、巡回サービス、外出介助等の支援をした事業者に対し、利用料を補助する。</t>
    <rPh sb="52" eb="54">
      <t>シエン</t>
    </rPh>
    <rPh sb="57" eb="60">
      <t>ジギョウシャ</t>
    </rPh>
    <rPh sb="61" eb="62">
      <t>タイ</t>
    </rPh>
    <rPh sb="64" eb="67">
      <t>リヨウリョウ</t>
    </rPh>
    <rPh sb="68" eb="70">
      <t>ホジョ</t>
    </rPh>
    <phoneticPr fontId="29"/>
  </si>
  <si>
    <t>福祉保健課福祉担当
0556-20-4611</t>
    <rPh sb="0" eb="2">
      <t>フクシ</t>
    </rPh>
    <rPh sb="2" eb="5">
      <t>ホケンカ</t>
    </rPh>
    <rPh sb="5" eb="7">
      <t>フクシ</t>
    </rPh>
    <rPh sb="7" eb="9">
      <t>タントウ</t>
    </rPh>
    <phoneticPr fontId="3"/>
  </si>
  <si>
    <t>　日常生活に必要な食料品や日用雑貨品等の買い物が困難な状況にある高齢者をワゴン車等への乗合で、1カ月に1回(地区ごと)自宅と村内スーパーとの送迎を行う。
・利用者負担額：無料
・対象者：在宅で概ね65歳以上の者で、付添がなくても自力で買い物ができる以下のいずれかに該当する者
①　一人暮らしの者又は高齢者世帯に属する者で寝たきり度がJ２ランクのもの
②　一人暮らしの者又は高齢者世帯に属する者で寝たきり度がJ1ランクのもののうち、自宅からバス停までの距離が遠く移動が困難な者
③　一人暮らしの者、虚弱高齢者世帯、障害者等の日常生活を営むことに支障がある者
④　日中一人暮らし又は日中高齢者世帯に属する者で、特に必要であると認められるもの
⑤　その他村長が特に必要と認める者</t>
    <rPh sb="1" eb="3">
      <t>ニチジョウ</t>
    </rPh>
    <rPh sb="3" eb="5">
      <t>セイカツ</t>
    </rPh>
    <rPh sb="6" eb="8">
      <t>ヒツヨウ</t>
    </rPh>
    <rPh sb="9" eb="12">
      <t>ショクリョウヒン</t>
    </rPh>
    <rPh sb="13" eb="15">
      <t>ニチヨウ</t>
    </rPh>
    <rPh sb="15" eb="17">
      <t>ザッカ</t>
    </rPh>
    <rPh sb="17" eb="18">
      <t>ヒン</t>
    </rPh>
    <rPh sb="18" eb="19">
      <t>トウ</t>
    </rPh>
    <rPh sb="20" eb="21">
      <t>カ</t>
    </rPh>
    <rPh sb="22" eb="23">
      <t>モノ</t>
    </rPh>
    <rPh sb="24" eb="26">
      <t>コンナン</t>
    </rPh>
    <rPh sb="27" eb="29">
      <t>ジョウキョウ</t>
    </rPh>
    <rPh sb="32" eb="35">
      <t>コウレイシャ</t>
    </rPh>
    <rPh sb="39" eb="40">
      <t>シャ</t>
    </rPh>
    <rPh sb="40" eb="41">
      <t>トウ</t>
    </rPh>
    <rPh sb="43" eb="45">
      <t>ノリアイ</t>
    </rPh>
    <rPh sb="49" eb="50">
      <t>ゲツ</t>
    </rPh>
    <rPh sb="52" eb="53">
      <t>カイ</t>
    </rPh>
    <rPh sb="54" eb="56">
      <t>チク</t>
    </rPh>
    <rPh sb="59" eb="61">
      <t>ジタク</t>
    </rPh>
    <rPh sb="62" eb="64">
      <t>ソンナイ</t>
    </rPh>
    <rPh sb="70" eb="72">
      <t>ソウゲイ</t>
    </rPh>
    <rPh sb="73" eb="74">
      <t>オコナ</t>
    </rPh>
    <rPh sb="78" eb="81">
      <t>リヨウシャ</t>
    </rPh>
    <rPh sb="81" eb="83">
      <t>フタン</t>
    </rPh>
    <rPh sb="83" eb="84">
      <t>ガク</t>
    </rPh>
    <rPh sb="85" eb="87">
      <t>ムリョウ</t>
    </rPh>
    <rPh sb="89" eb="92">
      <t>タイショウシャ</t>
    </rPh>
    <rPh sb="93" eb="95">
      <t>ザイタク</t>
    </rPh>
    <rPh sb="96" eb="97">
      <t>オオム</t>
    </rPh>
    <rPh sb="100" eb="103">
      <t>サイイジョウ</t>
    </rPh>
    <rPh sb="104" eb="105">
      <t>モノ</t>
    </rPh>
    <rPh sb="107" eb="109">
      <t>ツキソイ</t>
    </rPh>
    <rPh sb="114" eb="116">
      <t>ジリキ</t>
    </rPh>
    <rPh sb="117" eb="118">
      <t>カ</t>
    </rPh>
    <rPh sb="119" eb="120">
      <t>モノ</t>
    </rPh>
    <rPh sb="124" eb="126">
      <t>イカ</t>
    </rPh>
    <rPh sb="132" eb="134">
      <t>ガイトウ</t>
    </rPh>
    <rPh sb="136" eb="137">
      <t>モノ</t>
    </rPh>
    <rPh sb="140" eb="142">
      <t>ヒトリ</t>
    </rPh>
    <rPh sb="142" eb="143">
      <t>ク</t>
    </rPh>
    <rPh sb="146" eb="147">
      <t>モノ</t>
    </rPh>
    <rPh sb="147" eb="148">
      <t>マタ</t>
    </rPh>
    <rPh sb="149" eb="151">
      <t>コウレイ</t>
    </rPh>
    <rPh sb="151" eb="152">
      <t>シャ</t>
    </rPh>
    <rPh sb="152" eb="154">
      <t>セタイ</t>
    </rPh>
    <rPh sb="155" eb="156">
      <t>ゾク</t>
    </rPh>
    <rPh sb="158" eb="159">
      <t>モノ</t>
    </rPh>
    <rPh sb="160" eb="161">
      <t>ネ</t>
    </rPh>
    <rPh sb="164" eb="165">
      <t>ド</t>
    </rPh>
    <rPh sb="177" eb="179">
      <t>ヒトリ</t>
    </rPh>
    <rPh sb="179" eb="180">
      <t>ク</t>
    </rPh>
    <rPh sb="183" eb="184">
      <t>モノ</t>
    </rPh>
    <rPh sb="184" eb="185">
      <t>マタ</t>
    </rPh>
    <rPh sb="186" eb="189">
      <t>コウレイシャ</t>
    </rPh>
    <rPh sb="189" eb="191">
      <t>セタイ</t>
    </rPh>
    <rPh sb="192" eb="193">
      <t>ゾク</t>
    </rPh>
    <rPh sb="195" eb="196">
      <t>モノ</t>
    </rPh>
    <rPh sb="197" eb="198">
      <t>ネ</t>
    </rPh>
    <rPh sb="201" eb="202">
      <t>ド</t>
    </rPh>
    <rPh sb="215" eb="217">
      <t>ジタク</t>
    </rPh>
    <rPh sb="221" eb="222">
      <t>テイ</t>
    </rPh>
    <rPh sb="225" eb="227">
      <t>キョリ</t>
    </rPh>
    <rPh sb="228" eb="229">
      <t>トオ</t>
    </rPh>
    <rPh sb="230" eb="232">
      <t>イドウ</t>
    </rPh>
    <rPh sb="233" eb="235">
      <t>コンナン</t>
    </rPh>
    <rPh sb="236" eb="237">
      <t>モノ</t>
    </rPh>
    <rPh sb="240" eb="242">
      <t>ヒトリ</t>
    </rPh>
    <rPh sb="242" eb="243">
      <t>ク</t>
    </rPh>
    <rPh sb="246" eb="247">
      <t>モノ</t>
    </rPh>
    <rPh sb="248" eb="250">
      <t>キョジャク</t>
    </rPh>
    <rPh sb="250" eb="253">
      <t>コウレイシャ</t>
    </rPh>
    <rPh sb="253" eb="255">
      <t>セタイ</t>
    </rPh>
    <rPh sb="256" eb="259">
      <t>ショウガイシャ</t>
    </rPh>
    <rPh sb="259" eb="260">
      <t>トウ</t>
    </rPh>
    <rPh sb="261" eb="263">
      <t>ニチジョウ</t>
    </rPh>
    <rPh sb="263" eb="265">
      <t>セイカツ</t>
    </rPh>
    <rPh sb="266" eb="267">
      <t>イトナ</t>
    </rPh>
    <rPh sb="271" eb="273">
      <t>シショウ</t>
    </rPh>
    <rPh sb="276" eb="277">
      <t>モノ</t>
    </rPh>
    <rPh sb="280" eb="282">
      <t>ニッチュウ</t>
    </rPh>
    <rPh sb="282" eb="285">
      <t>ヒトリグ</t>
    </rPh>
    <rPh sb="287" eb="288">
      <t>マタ</t>
    </rPh>
    <rPh sb="289" eb="291">
      <t>ニッチュウ</t>
    </rPh>
    <rPh sb="291" eb="293">
      <t>コウレイ</t>
    </rPh>
    <rPh sb="293" eb="294">
      <t>モノ</t>
    </rPh>
    <rPh sb="294" eb="296">
      <t>セタイ</t>
    </rPh>
    <rPh sb="297" eb="298">
      <t>ゾク</t>
    </rPh>
    <rPh sb="300" eb="301">
      <t>モノ</t>
    </rPh>
    <rPh sb="303" eb="304">
      <t>トク</t>
    </rPh>
    <rPh sb="305" eb="307">
      <t>ヒツヨウ</t>
    </rPh>
    <rPh sb="311" eb="312">
      <t>ミト</t>
    </rPh>
    <rPh sb="323" eb="324">
      <t>タ</t>
    </rPh>
    <rPh sb="324" eb="326">
      <t>ソンチョウ</t>
    </rPh>
    <rPh sb="327" eb="328">
      <t>トク</t>
    </rPh>
    <rPh sb="329" eb="331">
      <t>ヒツヨウ</t>
    </rPh>
    <rPh sb="332" eb="333">
      <t>ミト</t>
    </rPh>
    <rPh sb="335" eb="336">
      <t>モノ</t>
    </rPh>
    <phoneticPr fontId="3"/>
  </si>
  <si>
    <t>中山間地域の活力を創出するため、「元気生活圏」を形成している地域において、市町や地域が主体的に取り組む地域づくりをソフトとハードの両面から支援
①活力強化事業（ソフト事業）
買物弱者対策など地域運営の仕組みづくりを行うために必要な経費を支援
②活力創出事業（ハード事業）
生活バス車両の整備や直売施設の改修などに必要な経費を支援</t>
    <rPh sb="24" eb="26">
      <t>ケイセイ</t>
    </rPh>
    <rPh sb="30" eb="32">
      <t>チイキ</t>
    </rPh>
    <rPh sb="87" eb="89">
      <t>カイモノ</t>
    </rPh>
    <rPh sb="89" eb="91">
      <t>ジャクシャ</t>
    </rPh>
    <rPh sb="91" eb="93">
      <t>タイサク</t>
    </rPh>
    <rPh sb="136" eb="138">
      <t>セイカツ</t>
    </rPh>
    <rPh sb="140" eb="142">
      <t>シャリョウ</t>
    </rPh>
    <rPh sb="143" eb="145">
      <t>セイビ</t>
    </rPh>
    <rPh sb="146" eb="148">
      <t>チョクバイ</t>
    </rPh>
    <rPh sb="148" eb="150">
      <t>シセツ</t>
    </rPh>
    <rPh sb="151" eb="153">
      <t>カイシュウ</t>
    </rPh>
    <phoneticPr fontId="8"/>
  </si>
  <si>
    <t>予算事業（交付金、補助金、委託料等）</t>
  </si>
  <si>
    <t>予算事業（交付金、補助金、委託料等）</t>
    <rPh sb="0" eb="2">
      <t>ヨサン</t>
    </rPh>
    <rPh sb="2" eb="4">
      <t>ジギョウ</t>
    </rPh>
    <rPh sb="5" eb="8">
      <t>コウフキン</t>
    </rPh>
    <rPh sb="9" eb="12">
      <t>ホジョキン</t>
    </rPh>
    <rPh sb="13" eb="16">
      <t>イタクリョウ</t>
    </rPh>
    <rPh sb="16" eb="17">
      <t>トウ</t>
    </rPh>
    <phoneticPr fontId="14"/>
  </si>
  <si>
    <t>予算事業（交付金、補助金、委託料等）</t>
    <rPh sb="0" eb="2">
      <t>ヨサン</t>
    </rPh>
    <rPh sb="2" eb="4">
      <t>ジギョウ</t>
    </rPh>
    <rPh sb="5" eb="8">
      <t>コウフキン</t>
    </rPh>
    <rPh sb="9" eb="12">
      <t>ホジョキン</t>
    </rPh>
    <rPh sb="13" eb="16">
      <t>イタクリョウ</t>
    </rPh>
    <rPh sb="16" eb="17">
      <t>トウ</t>
    </rPh>
    <phoneticPr fontId="1"/>
  </si>
  <si>
    <t>予算事業（交付金、補助金、委託料等）</t>
    <rPh sb="0" eb="2">
      <t>ヨサン</t>
    </rPh>
    <rPh sb="2" eb="4">
      <t>ジギョウ</t>
    </rPh>
    <rPh sb="5" eb="8">
      <t>コウフキン</t>
    </rPh>
    <rPh sb="9" eb="12">
      <t>ホジョキン</t>
    </rPh>
    <rPh sb="13" eb="16">
      <t>イタクリョウ</t>
    </rPh>
    <rPh sb="16" eb="17">
      <t>トウ</t>
    </rPh>
    <phoneticPr fontId="11"/>
  </si>
  <si>
    <t>予算事業（交付金、補助金、委託料等）</t>
    <rPh sb="0" eb="2">
      <t>ヨサン</t>
    </rPh>
    <rPh sb="2" eb="4">
      <t>ジギョウ</t>
    </rPh>
    <rPh sb="5" eb="8">
      <t>コウフキン</t>
    </rPh>
    <rPh sb="9" eb="12">
      <t>ホジョキン</t>
    </rPh>
    <rPh sb="13" eb="16">
      <t>イタクリョウ</t>
    </rPh>
    <rPh sb="16" eb="17">
      <t>ナド</t>
    </rPh>
    <phoneticPr fontId="1"/>
  </si>
  <si>
    <t>予算事業（交付金、補助金、委託料等）</t>
    <rPh sb="0" eb="2">
      <t>ヨサン</t>
    </rPh>
    <rPh sb="2" eb="4">
      <t>ジギョウ</t>
    </rPh>
    <rPh sb="5" eb="8">
      <t>コウフキン</t>
    </rPh>
    <rPh sb="9" eb="12">
      <t>ホジョキン</t>
    </rPh>
    <rPh sb="13" eb="16">
      <t>イタクリョウ</t>
    </rPh>
    <rPh sb="16" eb="17">
      <t>トウ</t>
    </rPh>
    <phoneticPr fontId="3"/>
  </si>
  <si>
    <t>予算事業（交付金、補助金、委託料等）</t>
    <rPh sb="0" eb="2">
      <t>ヨサン</t>
    </rPh>
    <rPh sb="2" eb="4">
      <t>ジギョウ</t>
    </rPh>
    <rPh sb="5" eb="8">
      <t>コウフキン</t>
    </rPh>
    <rPh sb="9" eb="12">
      <t>ホジョキン</t>
    </rPh>
    <rPh sb="13" eb="16">
      <t>イタクリョウ</t>
    </rPh>
    <rPh sb="16" eb="17">
      <t>トウ</t>
    </rPh>
    <phoneticPr fontId="2"/>
  </si>
  <si>
    <t>予算事業（交付金、補助金、委託料等）</t>
    <rPh sb="0" eb="2">
      <t>ヨサン</t>
    </rPh>
    <rPh sb="2" eb="4">
      <t>ジギョウ</t>
    </rPh>
    <rPh sb="5" eb="8">
      <t>コウフキン</t>
    </rPh>
    <rPh sb="9" eb="12">
      <t>ホジョキン</t>
    </rPh>
    <rPh sb="13" eb="16">
      <t>イタクリョウ</t>
    </rPh>
    <rPh sb="16" eb="17">
      <t>トウ</t>
    </rPh>
    <phoneticPr fontId="26"/>
  </si>
  <si>
    <t>予算事業（交付金、補助金、委託料等）</t>
    <rPh sb="0" eb="2">
      <t>ヨサン</t>
    </rPh>
    <rPh sb="2" eb="4">
      <t>ジギョウ</t>
    </rPh>
    <rPh sb="5" eb="8">
      <t>コウフキン</t>
    </rPh>
    <rPh sb="9" eb="12">
      <t>ホジョキン</t>
    </rPh>
    <rPh sb="13" eb="16">
      <t>イタクリョウ</t>
    </rPh>
    <rPh sb="16" eb="17">
      <t>トウ</t>
    </rPh>
    <phoneticPr fontId="29"/>
  </si>
  <si>
    <t>予算事業（交付金、補助金、委託料等）</t>
    <rPh sb="0" eb="2">
      <t>ヨサン</t>
    </rPh>
    <rPh sb="2" eb="4">
      <t>ジギョウ</t>
    </rPh>
    <rPh sb="5" eb="8">
      <t>コウフキン</t>
    </rPh>
    <rPh sb="9" eb="12">
      <t>ホジョキン</t>
    </rPh>
    <rPh sb="13" eb="16">
      <t>イタクリョウ</t>
    </rPh>
    <rPh sb="16" eb="17">
      <t>トウ</t>
    </rPh>
    <phoneticPr fontId="31"/>
  </si>
  <si>
    <t>予算事業（交付金、補助金、委託料等）</t>
    <rPh sb="0" eb="2">
      <t>ヨサン</t>
    </rPh>
    <rPh sb="2" eb="4">
      <t>ジギョウ</t>
    </rPh>
    <rPh sb="5" eb="8">
      <t>コウフキン</t>
    </rPh>
    <rPh sb="9" eb="12">
      <t>ホジョキン</t>
    </rPh>
    <rPh sb="13" eb="16">
      <t>イタクリョウ</t>
    </rPh>
    <rPh sb="16" eb="17">
      <t>トウ</t>
    </rPh>
    <phoneticPr fontId="24"/>
  </si>
  <si>
    <t>予算事業（交付金、補助金、委託料等）</t>
    <rPh sb="0" eb="2">
      <t>ヨサン</t>
    </rPh>
    <rPh sb="2" eb="4">
      <t>ジギョウ</t>
    </rPh>
    <rPh sb="5" eb="8">
      <t>コウフキン</t>
    </rPh>
    <rPh sb="9" eb="12">
      <t>ホジョキン</t>
    </rPh>
    <rPh sb="13" eb="16">
      <t>イタクリョウ</t>
    </rPh>
    <rPh sb="16" eb="17">
      <t>トウ</t>
    </rPh>
    <phoneticPr fontId="32"/>
  </si>
  <si>
    <t>予算事業（交付金、補助金、委託料等）</t>
    <rPh sb="0" eb="1">
      <t>ヨサン</t>
    </rPh>
    <rPh sb="1" eb="3">
      <t>ジギョウ</t>
    </rPh>
    <rPh sb="4" eb="7">
      <t>コウフキン</t>
    </rPh>
    <rPh sb="8" eb="11">
      <t>ホジョキン</t>
    </rPh>
    <rPh sb="12" eb="15">
      <t>イタクリョウ</t>
    </rPh>
    <rPh sb="15" eb="16">
      <t>トウ</t>
    </rPh>
    <phoneticPr fontId="1"/>
  </si>
  <si>
    <t>予算事業（交付金、補助金、委託料等）</t>
    <rPh sb="0" eb="2">
      <t>ジギョウ</t>
    </rPh>
    <rPh sb="3" eb="6">
      <t>コウフキン</t>
    </rPh>
    <rPh sb="7" eb="10">
      <t>ホジョキン</t>
    </rPh>
    <rPh sb="11" eb="14">
      <t>イタクリョウ</t>
    </rPh>
    <rPh sb="14" eb="15">
      <t>トウ</t>
    </rPh>
    <phoneticPr fontId="1"/>
  </si>
  <si>
    <t>予算事業（交付金、補助金、委託料等）</t>
    <rPh sb="0" eb="1">
      <t>ジギョウ</t>
    </rPh>
    <rPh sb="2" eb="5">
      <t>コウフキン</t>
    </rPh>
    <rPh sb="6" eb="9">
      <t>ホジョキン</t>
    </rPh>
    <rPh sb="10" eb="13">
      <t>イタクリョウ</t>
    </rPh>
    <rPh sb="13" eb="14">
      <t>トウ</t>
    </rPh>
    <phoneticPr fontId="1"/>
  </si>
  <si>
    <t>予算事業（交付金、補助金、委託料等）</t>
    <rPh sb="0" eb="2">
      <t>ヨサン</t>
    </rPh>
    <rPh sb="2" eb="4">
      <t>ジギョウ</t>
    </rPh>
    <rPh sb="5" eb="8">
      <t>コウフキン</t>
    </rPh>
    <rPh sb="9" eb="12">
      <t>ホジョキン</t>
    </rPh>
    <rPh sb="13" eb="16">
      <t>イタクリョウ</t>
    </rPh>
    <rPh sb="16" eb="17">
      <t>トウ</t>
    </rPh>
    <phoneticPr fontId="41"/>
  </si>
  <si>
    <t>予算事業（交付金、補助金、委託料等）</t>
    <rPh sb="0" eb="2">
      <t>ヨサン</t>
    </rPh>
    <rPh sb="2" eb="4">
      <t>ジギョウ</t>
    </rPh>
    <rPh sb="5" eb="8">
      <t>コウフキン</t>
    </rPh>
    <rPh sb="9" eb="12">
      <t>ホジョキン</t>
    </rPh>
    <rPh sb="13" eb="15">
      <t>イタク</t>
    </rPh>
    <rPh sb="15" eb="17">
      <t>リョウナド</t>
    </rPh>
    <phoneticPr fontId="1"/>
  </si>
  <si>
    <t>予算事業（交付金、補助金、委託料等）</t>
    <rPh sb="0" eb="1">
      <t>ヨサン</t>
    </rPh>
    <rPh sb="1" eb="3">
      <t>ジギョウ</t>
    </rPh>
    <rPh sb="4" eb="7">
      <t>コウフキン</t>
    </rPh>
    <rPh sb="8" eb="11">
      <t>ホジョキン</t>
    </rPh>
    <rPh sb="12" eb="15">
      <t>イタクリョウ</t>
    </rPh>
    <rPh sb="15" eb="16">
      <t>トウ</t>
    </rPh>
    <phoneticPr fontId="14"/>
  </si>
  <si>
    <t>自治体,
その他</t>
  </si>
  <si>
    <t>その他</t>
    <rPh sb="2" eb="3">
      <t>タ</t>
    </rPh>
    <phoneticPr fontId="11"/>
  </si>
  <si>
    <t>自治体,_x000D_
その他,</t>
  </si>
  <si>
    <t>事業者,_x000D_
その他,</t>
  </si>
  <si>
    <t>タクシー、バス事業者等,_x000D_
その他,</t>
  </si>
  <si>
    <t>NPO法人,_x000D_
その他,</t>
  </si>
  <si>
    <t>自治体,_x000D_
その他,_x000D_
,</t>
  </si>
  <si>
    <t>事業者,_x000D_
商工会・商工会議所,_x000D_
その他,</t>
  </si>
  <si>
    <t>社会福祉協議会,_x000D_
NPO法人,_x000D_
その他,</t>
  </si>
  <si>
    <t>社会福祉協議会,_x000D_
その他,</t>
  </si>
  <si>
    <t>その他,_x000D_</t>
  </si>
  <si>
    <t>自治体,_x000D_
事業者,_x000D_
その他,</t>
  </si>
  <si>
    <t xml:space="preserve">
その他,</t>
  </si>
  <si>
    <t>自治体
その他,</t>
  </si>
  <si>
    <t>自治体,
NPO法人,
その他,</t>
  </si>
  <si>
    <t>①その他
②自治体(タクシー会社への賃借料の支払い事務)</t>
  </si>
  <si>
    <t>NPO法人,
その他,</t>
  </si>
  <si>
    <t>事業者,_x000D_
商工会・商工会議所,_x000D_
その他</t>
  </si>
  <si>
    <t>自治体
その他</t>
  </si>
  <si>
    <t>タクシー、バス事業者等
その他</t>
  </si>
  <si>
    <t>商工会・商工会議所,_x000D_
その他,</t>
  </si>
  <si>
    <t xml:space="preserve">
その他,
,</t>
  </si>
  <si>
    <t>事業者,_x000D_
シルバー人材センター,_x000D_
その他,</t>
  </si>
  <si>
    <t>自治体,_x000D_
タクシー、バス事業者等,_x000D_
その他,</t>
  </si>
  <si>
    <t>事業者,_x000D_
社会福祉協議会,_x000D_
NPO法人,_x000D_
その他,</t>
  </si>
  <si>
    <t>千葉県</t>
    <rPh sb="0" eb="2">
      <t>チバ</t>
    </rPh>
    <rPh sb="2" eb="3">
      <t>ケン</t>
    </rPh>
    <phoneticPr fontId="3"/>
  </si>
  <si>
    <t>東京都</t>
    <rPh sb="0" eb="2">
      <t>トウキョウ</t>
    </rPh>
    <rPh sb="2" eb="3">
      <t>ト</t>
    </rPh>
    <phoneticPr fontId="14"/>
  </si>
  <si>
    <t>愛知県</t>
    <rPh sb="0" eb="2">
      <t>アイチ</t>
    </rPh>
    <rPh sb="2" eb="3">
      <t>ケン</t>
    </rPh>
    <phoneticPr fontId="2"/>
  </si>
  <si>
    <t>一人暮らし高齢者や高齢者・障がい者世帯等に毎週火・金曜日に昼食弁当を1食600円で提供する事業への補助。
【活用イメージ】買物や調理が困難な者に対して配食</t>
  </si>
  <si>
    <t>高齢者福祉ハイヤー（バス）利用助成事業</t>
    <rPh sb="0" eb="3">
      <t>コウレイシャ</t>
    </rPh>
    <phoneticPr fontId="14"/>
  </si>
  <si>
    <t>有償ボランティア制度を活用した、料理・掃除・洗濯等の家事支援サービス及び、買い物、病院等への通院等の移動支援サービス事業。
移動支援サービスについては、非課税世帯かつ利用者本人の前年収入が１５５万円未満の方で、次の①または②に該当する方
①おおむね６５歳以上の高齢者で、要支援以上の認定を受けた方
②身体障害者手帳を所有する方。</t>
  </si>
  <si>
    <t>乗合タクシー運行事業</t>
    <rPh sb="0" eb="1">
      <t>ノ</t>
    </rPh>
    <rPh sb="1" eb="2">
      <t>ア</t>
    </rPh>
    <rPh sb="6" eb="8">
      <t>ウンコウ</t>
    </rPh>
    <rPh sb="8" eb="10">
      <t>ジギョウ</t>
    </rPh>
    <phoneticPr fontId="6"/>
  </si>
  <si>
    <t>福祉タクシー利用料金助成事業</t>
    <rPh sb="0" eb="2">
      <t>フクシ</t>
    </rPh>
    <rPh sb="6" eb="8">
      <t>リヨウ</t>
    </rPh>
    <rPh sb="8" eb="10">
      <t>リョウキン</t>
    </rPh>
    <rPh sb="10" eb="12">
      <t>ジョセイ</t>
    </rPh>
    <rPh sb="12" eb="14">
      <t>ジギョウ</t>
    </rPh>
    <phoneticPr fontId="26"/>
  </si>
  <si>
    <r>
      <rPr>
        <sz val="11"/>
        <color theme="1"/>
        <rFont val="游ゴシック"/>
        <family val="3"/>
        <charset val="128"/>
        <scheme val="minor"/>
      </rPr>
      <t>松戸市グリーンスローモビリティ地域推進事業</t>
    </r>
    <r>
      <rPr>
        <u/>
        <sz val="11"/>
        <color theme="1"/>
        <rFont val="游ゴシック"/>
        <family val="3"/>
        <charset val="128"/>
        <scheme val="minor"/>
      </rPr>
      <t xml:space="preserve">
https://www.city.matsudo.chiba.jp/matsudodeikiiki/PR_tokushu/gurisuro2021.html</t>
    </r>
    <rPh sb="0" eb="3">
      <t>マツドシ</t>
    </rPh>
    <rPh sb="15" eb="21">
      <t>チイキスイシンジギョウ</t>
    </rPh>
    <phoneticPr fontId="1"/>
  </si>
  <si>
    <t>重度の障害者へ、町内であれば自己負担200円を引いた額、町外であれば1回あたり上限1,000円までを助成する利用券を年最大96枚（透析患者は120枚）交付する。</t>
    <phoneticPr fontId="1"/>
  </si>
  <si>
    <t>商工企業立地課
0766-51-6675</t>
    <rPh sb="0" eb="2">
      <t>ショウコウ</t>
    </rPh>
    <rPh sb="2" eb="4">
      <t>キギョウ</t>
    </rPh>
    <rPh sb="4" eb="6">
      <t>リッチ</t>
    </rPh>
    <rPh sb="6" eb="7">
      <t>カ</t>
    </rPh>
    <phoneticPr fontId="25"/>
  </si>
  <si>
    <t>出産予定日を基準に産前2か月前～産後2か月の期間にある妊産婦に健診受診時や、買い物などに利用できるマタニティタクシー利用助成券（普通自動車基本料金相当額×16枚）を交付している。</t>
    <rPh sb="0" eb="2">
      <t>シュッサン</t>
    </rPh>
    <rPh sb="2" eb="5">
      <t>ヨテイビ</t>
    </rPh>
    <rPh sb="6" eb="8">
      <t>キジュン</t>
    </rPh>
    <rPh sb="9" eb="11">
      <t>サンゼン</t>
    </rPh>
    <rPh sb="13" eb="14">
      <t>ゲツ</t>
    </rPh>
    <rPh sb="14" eb="15">
      <t>マエ</t>
    </rPh>
    <rPh sb="16" eb="18">
      <t>サンゴ</t>
    </rPh>
    <rPh sb="20" eb="21">
      <t>ゲツ</t>
    </rPh>
    <rPh sb="22" eb="24">
      <t>キカン</t>
    </rPh>
    <rPh sb="27" eb="30">
      <t>ニンサンプ</t>
    </rPh>
    <rPh sb="31" eb="33">
      <t>ケンシン</t>
    </rPh>
    <rPh sb="33" eb="35">
      <t>ジュシン</t>
    </rPh>
    <rPh sb="35" eb="36">
      <t>ジ</t>
    </rPh>
    <rPh sb="38" eb="39">
      <t>カ</t>
    </rPh>
    <rPh sb="40" eb="41">
      <t>モノ</t>
    </rPh>
    <rPh sb="44" eb="46">
      <t>リヨウ</t>
    </rPh>
    <rPh sb="58" eb="60">
      <t>リヨウ</t>
    </rPh>
    <rPh sb="60" eb="62">
      <t>ジョセイ</t>
    </rPh>
    <rPh sb="62" eb="63">
      <t>ケン</t>
    </rPh>
    <rPh sb="64" eb="66">
      <t>フツウ</t>
    </rPh>
    <rPh sb="66" eb="69">
      <t>ジドウシャ</t>
    </rPh>
    <rPh sb="69" eb="71">
      <t>キホン</t>
    </rPh>
    <rPh sb="71" eb="73">
      <t>リョウキン</t>
    </rPh>
    <rPh sb="73" eb="75">
      <t>ソウトウ</t>
    </rPh>
    <rPh sb="75" eb="76">
      <t>ガク</t>
    </rPh>
    <rPh sb="79" eb="80">
      <t>マイ</t>
    </rPh>
    <rPh sb="82" eb="84">
      <t>コウフ</t>
    </rPh>
    <phoneticPr fontId="2"/>
  </si>
  <si>
    <t>こども家庭課
こども家庭センター
076-283-4320</t>
    <rPh sb="3" eb="5">
      <t>カテイ</t>
    </rPh>
    <rPh sb="5" eb="6">
      <t>カ</t>
    </rPh>
    <phoneticPr fontId="3"/>
  </si>
  <si>
    <t xml:space="preserve">在宅高齢者の方の外出支援のためタクシー助成券を交付する。
◯対象者
　75歳以上の高齢者のみ世帯もしくは80歳以上の方で、在宅であり、車の運転をしていない方
　（障害者用のタクシー助成券をもらっている方や自動車税の減免を受けている方は助成対象外）
◯助成内容
　普通自動車基本料金相当額12枚分（年間）
</t>
    <rPh sb="132" eb="134">
      <t>フツウ</t>
    </rPh>
    <rPh sb="134" eb="137">
      <t>ジドウシャ</t>
    </rPh>
    <phoneticPr fontId="1"/>
  </si>
  <si>
    <r>
      <rPr>
        <sz val="11"/>
        <color theme="1"/>
        <rFont val="游ゴシック"/>
        <family val="3"/>
        <charset val="128"/>
        <scheme val="minor"/>
      </rPr>
      <t>商業施設出店促進事</t>
    </r>
    <r>
      <rPr>
        <b/>
        <sz val="11"/>
        <color theme="1"/>
        <rFont val="游ゴシック"/>
        <family val="3"/>
        <charset val="128"/>
        <scheme val="minor"/>
      </rPr>
      <t>業</t>
    </r>
    <rPh sb="0" eb="2">
      <t>ショウギョウ</t>
    </rPh>
    <rPh sb="2" eb="4">
      <t>シセツ</t>
    </rPh>
    <rPh sb="4" eb="6">
      <t>シュッテン</t>
    </rPh>
    <rPh sb="6" eb="8">
      <t>ソクシン</t>
    </rPh>
    <rPh sb="8" eb="10">
      <t>ジギョウ</t>
    </rPh>
    <phoneticPr fontId="1"/>
  </si>
  <si>
    <t>在宅重度心身障害者（児）が、通常の交通機関を利用することが困難なため、タクシーを利用する場合にその料金の一部を助成。
・身体障害者手帳の肢体不自由及び視覚障害者の1級又は2級を所持している方
・身体障害者手帳の腎臓機能障害１級所持者、かつ、人工透析治療（通院）により更生医療受給者証の交付を受けている方
・療育手帳の程度区分「A」を所持している方
・要介護老人（非課税世帯で介護慰労金の支給を受けている方に介護されている方）
※施設に入所されている方及び自動車税・軽自動車税の減免を受けている方には交付できません（減免の確認方法としては、身体障害者手帳・療育手帳の裏の備考欄に減免の証明印が押してあります。）。
タクシー助成券（1枚650円分）を月3枚、年36枚を上限に交付</t>
    <rPh sb="113" eb="116">
      <t>ショジシャ</t>
    </rPh>
    <phoneticPr fontId="3"/>
  </si>
  <si>
    <t>高齢者及び障がい者の経済的負担と妊産婦の身体的負担を軽減することを目的に、70歳以上の高齢者等と妊産婦の方が日常生活においてタクシーを利用して通院等の外出をする際に、その料金の一部を補助しています。1枚３００円の助成券を交付します。お住いの地域により、助成枚数が異なります。</t>
    <rPh sb="100" eb="101">
      <t>マイ</t>
    </rPh>
    <rPh sb="104" eb="105">
      <t>エン</t>
    </rPh>
    <rPh sb="110" eb="112">
      <t>コウフ</t>
    </rPh>
    <rPh sb="117" eb="118">
      <t>スマ</t>
    </rPh>
    <rPh sb="120" eb="122">
      <t>チイキ</t>
    </rPh>
    <rPh sb="126" eb="128">
      <t>ジョセイ</t>
    </rPh>
    <rPh sb="128" eb="130">
      <t>マイスウ</t>
    </rPh>
    <rPh sb="131" eb="132">
      <t>コト</t>
    </rPh>
    <phoneticPr fontId="1"/>
  </si>
  <si>
    <t>社会福祉協議会
その他</t>
  </si>
  <si>
    <t>事業者,その他</t>
    <rPh sb="0" eb="3">
      <t>ジギョウシャ</t>
    </rPh>
    <rPh sb="6" eb="7">
      <t>タ</t>
    </rPh>
    <phoneticPr fontId="1"/>
  </si>
  <si>
    <t>その他_x000D_
,</t>
  </si>
  <si>
    <t>事業者,_x000D_
その他</t>
  </si>
  <si>
    <t>デマンド型乗合タクシーによる区域運行としてお出かけタクシー運行事業を行い、市民の生活を支援することを目的とする。</t>
    <phoneticPr fontId="1"/>
  </si>
  <si>
    <t>自治体,椎葉村役場</t>
    <rPh sb="4" eb="9">
      <t>シイバソンヤクバ</t>
    </rPh>
    <phoneticPr fontId="1"/>
  </si>
  <si>
    <t>その他</t>
    <phoneticPr fontId="1"/>
  </si>
  <si>
    <t>回答者数</t>
    <rPh sb="0" eb="3">
      <t>カイトウシャ</t>
    </rPh>
    <rPh sb="3" eb="4">
      <t>スウ</t>
    </rPh>
    <phoneticPr fontId="1"/>
  </si>
  <si>
    <t>市町村数</t>
    <rPh sb="0" eb="4">
      <t>シチョウソンスウ</t>
    </rPh>
    <phoneticPr fontId="1"/>
  </si>
  <si>
    <t>都道府県数</t>
    <rPh sb="0" eb="5">
      <t>トドウフケンスウ</t>
    </rPh>
    <phoneticPr fontId="1"/>
  </si>
  <si>
    <t>回答率</t>
    <rPh sb="0" eb="3">
      <t>カイトウリツ</t>
    </rPh>
    <phoneticPr fontId="1"/>
  </si>
  <si>
    <t>町内中心部から離れた交通不便地域における移動手段の確保に向け、乗合ミニバスの実証運行を行う。対象者は事前に利用予約の上、片道１００円で特定の目的地まで利用可能。</t>
    <phoneticPr fontId="1"/>
  </si>
  <si>
    <t>買物弱者の支援と位置付けた事業ではないが、高齢者の移動手段の確保や交通事故防止、健康増進を目的に、対象者に対して、１万円のタクシー券や温泉券を交付する。</t>
    <phoneticPr fontId="1"/>
  </si>
  <si>
    <t>ひとり暮らしの高齢者等で、下記のいずれかに該当し、かつ、自分で食事の調理ができない者又は困難である場合に、配食サービスを行う。　　　　　　　　　　　　　　　　　　　　　
⑴65歳以上でひとり暮らし又は65歳以上のみの世帯　　　　　　　
⑵ねたきり又は痴呆性の高齢者　　　　　　　　　　　　　　　
⑶⑴に準ずる世帯に属する高齢者ならびに身体障害者　　　　　
１食400円　月曜～金曜で利用可能</t>
    <rPh sb="3" eb="4">
      <t>ク</t>
    </rPh>
    <rPh sb="7" eb="10">
      <t>コウレイシャ</t>
    </rPh>
    <rPh sb="10" eb="11">
      <t>トウ</t>
    </rPh>
    <rPh sb="13" eb="15">
      <t>カキ</t>
    </rPh>
    <rPh sb="21" eb="23">
      <t>ガイトウ</t>
    </rPh>
    <rPh sb="28" eb="30">
      <t>ジブン</t>
    </rPh>
    <rPh sb="31" eb="33">
      <t>ショクジ</t>
    </rPh>
    <rPh sb="34" eb="36">
      <t>チョウリ</t>
    </rPh>
    <rPh sb="41" eb="42">
      <t>モノ</t>
    </rPh>
    <rPh sb="42" eb="43">
      <t>マタ</t>
    </rPh>
    <rPh sb="44" eb="46">
      <t>コンナン</t>
    </rPh>
    <rPh sb="49" eb="51">
      <t>バアイ</t>
    </rPh>
    <rPh sb="53" eb="55">
      <t>ハイショク</t>
    </rPh>
    <rPh sb="60" eb="61">
      <t>オコナ</t>
    </rPh>
    <rPh sb="88" eb="91">
      <t>サイイジョウ</t>
    </rPh>
    <rPh sb="95" eb="96">
      <t>ク</t>
    </rPh>
    <rPh sb="98" eb="99">
      <t>マタ</t>
    </rPh>
    <rPh sb="102" eb="105">
      <t>サイイジョウ</t>
    </rPh>
    <rPh sb="108" eb="110">
      <t>セタイ</t>
    </rPh>
    <rPh sb="123" eb="124">
      <t>マタ</t>
    </rPh>
    <rPh sb="125" eb="128">
      <t>チホウセイ</t>
    </rPh>
    <rPh sb="129" eb="132">
      <t>コウレイシャ</t>
    </rPh>
    <rPh sb="151" eb="152">
      <t>ジュン</t>
    </rPh>
    <rPh sb="154" eb="156">
      <t>セタイ</t>
    </rPh>
    <rPh sb="157" eb="158">
      <t>ゾク</t>
    </rPh>
    <rPh sb="160" eb="163">
      <t>コウレイシャ</t>
    </rPh>
    <rPh sb="167" eb="172">
      <t>シンタイショウガイシャ</t>
    </rPh>
    <rPh sb="179" eb="180">
      <t>ショク</t>
    </rPh>
    <rPh sb="183" eb="184">
      <t>エン</t>
    </rPh>
    <rPh sb="185" eb="187">
      <t>ゲツヨウ</t>
    </rPh>
    <rPh sb="188" eb="190">
      <t>キンヨウ</t>
    </rPh>
    <rPh sb="191" eb="195">
      <t>リヨウカノウ</t>
    </rPh>
    <phoneticPr fontId="1"/>
  </si>
  <si>
    <t>買い物弱者への支援として位置付けしているものではないが、65歳以上の高齢者に対しタクシー乗車券（本券1枚を使用することによりタクシーで市内移動した際の支払金額が500円）とバス乗車券（本券1枚を使用することによりバスで市内移動した際の支払金額が100円）を希望に応じて交付することで、日常生活の利便を促進し、生活圏の拡大を図る。</t>
    <rPh sb="30" eb="31">
      <t>サイ</t>
    </rPh>
    <rPh sb="31" eb="33">
      <t>イジョウ</t>
    </rPh>
    <rPh sb="34" eb="37">
      <t>コウレイシャ</t>
    </rPh>
    <rPh sb="38" eb="39">
      <t>タイ</t>
    </rPh>
    <rPh sb="142" eb="144">
      <t>ニチジョウ</t>
    </rPh>
    <rPh sb="144" eb="146">
      <t>セイカツ</t>
    </rPh>
    <rPh sb="147" eb="149">
      <t>リベン</t>
    </rPh>
    <rPh sb="150" eb="152">
      <t>ソクシン</t>
    </rPh>
    <rPh sb="154" eb="156">
      <t>セイカツ</t>
    </rPh>
    <rPh sb="156" eb="157">
      <t>ケン</t>
    </rPh>
    <rPh sb="158" eb="160">
      <t>カクダイ</t>
    </rPh>
    <rPh sb="161" eb="162">
      <t>ハカ</t>
    </rPh>
    <phoneticPr fontId="3"/>
  </si>
  <si>
    <t>買い物弱者への支援として位置付けしているものではないが、満75歳以上の高齢者に対しタクシー代又はバス代のチケットを給付することで、日常生活の利便を促進し、生活圏の拡大を図る。</t>
    <phoneticPr fontId="1"/>
  </si>
  <si>
    <t>買い物弱者への支援として位置付けしているものではないが、65歳以上介護度３～５の方、及び身障１級又は２級で下肢、体幹機能障害の方に対しタクシー券を給付することで、日常生活の利便を促進し、生活圏の拡大を図る。</t>
    <rPh sb="33" eb="35">
      <t>カイゴ</t>
    </rPh>
    <rPh sb="35" eb="36">
      <t>ド</t>
    </rPh>
    <rPh sb="40" eb="41">
      <t>カタ</t>
    </rPh>
    <rPh sb="42" eb="43">
      <t>オヨ</t>
    </rPh>
    <rPh sb="44" eb="46">
      <t>シンショウ</t>
    </rPh>
    <rPh sb="47" eb="48">
      <t>キュウ</t>
    </rPh>
    <rPh sb="48" eb="49">
      <t>マタ</t>
    </rPh>
    <rPh sb="51" eb="52">
      <t>キュウ</t>
    </rPh>
    <rPh sb="53" eb="55">
      <t>カシ</t>
    </rPh>
    <rPh sb="56" eb="58">
      <t>タイカン</t>
    </rPh>
    <rPh sb="58" eb="60">
      <t>キノウ</t>
    </rPh>
    <rPh sb="60" eb="62">
      <t>ショウガイ</t>
    </rPh>
    <rPh sb="63" eb="64">
      <t>カタ</t>
    </rPh>
    <rPh sb="71" eb="72">
      <t>ケン</t>
    </rPh>
    <phoneticPr fontId="3"/>
  </si>
  <si>
    <t>買い物弱者への支援として位置付けしているものではないが、身障1級又は2級で下肢、体幹機能障害の方に対しタクシー券を給付することで、日常生活の利便を促進し、生活圏の拡大を図る。</t>
    <rPh sb="28" eb="30">
      <t>シンショウ</t>
    </rPh>
    <rPh sb="31" eb="32">
      <t>キュウ</t>
    </rPh>
    <rPh sb="32" eb="33">
      <t>マタ</t>
    </rPh>
    <rPh sb="35" eb="36">
      <t>キュウ</t>
    </rPh>
    <rPh sb="37" eb="39">
      <t>カシ</t>
    </rPh>
    <rPh sb="40" eb="42">
      <t>タイカン</t>
    </rPh>
    <rPh sb="42" eb="44">
      <t>キノウ</t>
    </rPh>
    <rPh sb="44" eb="46">
      <t>ショウガイ</t>
    </rPh>
    <rPh sb="47" eb="48">
      <t>カタ</t>
    </rPh>
    <rPh sb="55" eb="56">
      <t>ケン</t>
    </rPh>
    <phoneticPr fontId="3"/>
  </si>
  <si>
    <t>買物弱者の支援と位置付けた事業ではないが、交通の利用に不便を感じている町内高齢者に対する移動支援策として、町が移動によって生じる交通費の一部を助成。</t>
    <phoneticPr fontId="1"/>
  </si>
  <si>
    <t>運転に不安のある方の運転免許証の自主返納を促進し、交通事故の減少を図るため、運転免許証を自主的に返納した方に支援品を進呈する（年齢制限なし）。支援品の一部に乗合タクシー無料利用券（3,000円）を進呈。
※他の支援品は、市内の事業者等が発行する商品券10,000円分、夜光反射材
※無料利用券の使用分をタクシー会社に補助金として交付している。</t>
    <phoneticPr fontId="1"/>
  </si>
  <si>
    <t>在宅において食事を確保することが困難な状況にある高齢者に対し、1食あたり300円の利用者負担分以外の費用を市で負担することで、食事の提供と安否確認サービスを行い、自立した生活の継続を支援するとともに、健康を保持し、介護の必要な状態への進行を予防することを目的とする。</t>
    <phoneticPr fontId="1"/>
  </si>
  <si>
    <t>在宅で生活し、市民税非課税である75歳以上の高齢者に対し、6,000円相当の敬老バス券、敬老ハイヤー券及び敬老入浴券のいずれかひとつを窓口で交付する。</t>
    <phoneticPr fontId="1"/>
  </si>
  <si>
    <t>重度障害者(児)の生活圏拡大を容易にするためタクシー料金の助成を行い、もって社会参加の増進を図り、福祉の増進に質する事業。</t>
    <rPh sb="0" eb="2">
      <t>ジュウド</t>
    </rPh>
    <rPh sb="2" eb="5">
      <t>ショウガイシャ</t>
    </rPh>
    <rPh sb="6" eb="7">
      <t>ジ</t>
    </rPh>
    <rPh sb="9" eb="12">
      <t>セイカツケン</t>
    </rPh>
    <rPh sb="12" eb="14">
      <t>カクダイ</t>
    </rPh>
    <rPh sb="15" eb="17">
      <t>ヨウイ</t>
    </rPh>
    <rPh sb="26" eb="28">
      <t>リョウキン</t>
    </rPh>
    <rPh sb="29" eb="31">
      <t>ジョセイ</t>
    </rPh>
    <rPh sb="32" eb="33">
      <t>オコナ</t>
    </rPh>
    <rPh sb="38" eb="40">
      <t>シャカイ</t>
    </rPh>
    <rPh sb="40" eb="42">
      <t>サンカ</t>
    </rPh>
    <rPh sb="43" eb="45">
      <t>ゾウシン</t>
    </rPh>
    <rPh sb="46" eb="47">
      <t>ハカ</t>
    </rPh>
    <rPh sb="49" eb="51">
      <t>フクシ</t>
    </rPh>
    <rPh sb="52" eb="54">
      <t>ゾウシン</t>
    </rPh>
    <rPh sb="55" eb="56">
      <t>シツ</t>
    </rPh>
    <rPh sb="58" eb="60">
      <t>ジギョウ</t>
    </rPh>
    <phoneticPr fontId="3"/>
  </si>
  <si>
    <t>事業の中の一つとして、在宅のひとり暮らし等の高齢者や、高齢者のみ世帯に対して、外出時の送迎をする生活支援サービス。</t>
    <rPh sb="0" eb="2">
      <t>ジギョウ</t>
    </rPh>
    <rPh sb="3" eb="4">
      <t>ナカ</t>
    </rPh>
    <rPh sb="5" eb="6">
      <t>ヒト</t>
    </rPh>
    <rPh sb="11" eb="13">
      <t>ザイタク</t>
    </rPh>
    <rPh sb="17" eb="18">
      <t>ク</t>
    </rPh>
    <rPh sb="20" eb="21">
      <t>ナド</t>
    </rPh>
    <rPh sb="22" eb="25">
      <t>コウレイシャ</t>
    </rPh>
    <rPh sb="27" eb="30">
      <t>コウレイシャ</t>
    </rPh>
    <rPh sb="32" eb="34">
      <t>セタイ</t>
    </rPh>
    <rPh sb="35" eb="36">
      <t>タイ</t>
    </rPh>
    <rPh sb="39" eb="41">
      <t>ガイシュツ</t>
    </rPh>
    <rPh sb="41" eb="42">
      <t>ジ</t>
    </rPh>
    <rPh sb="43" eb="45">
      <t>ソウゲイ</t>
    </rPh>
    <rPh sb="48" eb="50">
      <t>セイカツ</t>
    </rPh>
    <rPh sb="50" eb="52">
      <t>シエン</t>
    </rPh>
    <phoneticPr fontId="3"/>
  </si>
  <si>
    <t>地域公共交通の維持確保、利便性の向上などを目的にデマンドバスバス運行事業を実施している
　（※令和元年度から段階的に整備、現在３路線分整備済であり、今年度新たに2路線を実証運行予定）
自宅から目的地の玄関先まで利用でき、買い物なども目的として利用できるよう実施している</t>
    <rPh sb="0" eb="2">
      <t>チイキ</t>
    </rPh>
    <rPh sb="2" eb="4">
      <t>コウキョウ</t>
    </rPh>
    <rPh sb="4" eb="6">
      <t>コウツウ</t>
    </rPh>
    <rPh sb="7" eb="9">
      <t>イジ</t>
    </rPh>
    <rPh sb="9" eb="11">
      <t>カクホ</t>
    </rPh>
    <rPh sb="12" eb="15">
      <t>リベンセイ</t>
    </rPh>
    <rPh sb="16" eb="18">
      <t>コウジョウ</t>
    </rPh>
    <rPh sb="21" eb="23">
      <t>モクテキ</t>
    </rPh>
    <rPh sb="32" eb="34">
      <t>ウンコウ</t>
    </rPh>
    <rPh sb="34" eb="36">
      <t>ジギョウ</t>
    </rPh>
    <rPh sb="37" eb="39">
      <t>ジッシ</t>
    </rPh>
    <rPh sb="47" eb="49">
      <t>レイワ</t>
    </rPh>
    <rPh sb="49" eb="52">
      <t>ガンネンド</t>
    </rPh>
    <rPh sb="54" eb="57">
      <t>ダンカイテキ</t>
    </rPh>
    <rPh sb="58" eb="60">
      <t>セイビ</t>
    </rPh>
    <rPh sb="61" eb="63">
      <t>ゲンザイ</t>
    </rPh>
    <rPh sb="64" eb="66">
      <t>ロセン</t>
    </rPh>
    <rPh sb="66" eb="67">
      <t>ブン</t>
    </rPh>
    <rPh sb="67" eb="69">
      <t>セイビ</t>
    </rPh>
    <rPh sb="69" eb="70">
      <t>ズミ</t>
    </rPh>
    <rPh sb="74" eb="77">
      <t>コンネンド</t>
    </rPh>
    <rPh sb="77" eb="78">
      <t>アラ</t>
    </rPh>
    <rPh sb="81" eb="83">
      <t>ロセン</t>
    </rPh>
    <rPh sb="84" eb="86">
      <t>ジッショウ</t>
    </rPh>
    <rPh sb="86" eb="88">
      <t>ウンコウ</t>
    </rPh>
    <rPh sb="88" eb="90">
      <t>ヨテイ</t>
    </rPh>
    <rPh sb="92" eb="94">
      <t>ジタク</t>
    </rPh>
    <rPh sb="96" eb="99">
      <t>モクテキチ</t>
    </rPh>
    <rPh sb="100" eb="103">
      <t>ゲンカンサキ</t>
    </rPh>
    <rPh sb="105" eb="107">
      <t>リヨウ</t>
    </rPh>
    <rPh sb="110" eb="111">
      <t>カ</t>
    </rPh>
    <rPh sb="112" eb="113">
      <t>モノ</t>
    </rPh>
    <rPh sb="116" eb="118">
      <t>モクテキ</t>
    </rPh>
    <rPh sb="121" eb="123">
      <t>リヨウ</t>
    </rPh>
    <rPh sb="128" eb="130">
      <t>ジッシ</t>
    </rPh>
    <phoneticPr fontId="15"/>
  </si>
  <si>
    <t>非公開</t>
    <rPh sb="0" eb="3">
      <t>ヒコウカイ</t>
    </rPh>
    <phoneticPr fontId="1"/>
  </si>
  <si>
    <t>雨竜町住民課福祉生活環境担当
TEL0125ー77ー2212</t>
    <rPh sb="0" eb="3">
      <t>ウリュウチョウ</t>
    </rPh>
    <rPh sb="3" eb="6">
      <t>ジュウミンカ</t>
    </rPh>
    <rPh sb="6" eb="12">
      <t>フクシセイカツカンキョウ</t>
    </rPh>
    <rPh sb="12" eb="14">
      <t>タントウ</t>
    </rPh>
    <phoneticPr fontId="1"/>
  </si>
  <si>
    <t>江別市経済部商工労働課
011ー381ー1023</t>
    <rPh sb="0" eb="3">
      <t>エベツシ</t>
    </rPh>
    <rPh sb="3" eb="6">
      <t>ケイザイブ</t>
    </rPh>
    <rPh sb="6" eb="11">
      <t>ショウコウロウドウカ</t>
    </rPh>
    <phoneticPr fontId="1"/>
  </si>
  <si>
    <t>https://kizunaーshakyo.jp/chiiki/aerustation</t>
  </si>
  <si>
    <t>保健福祉部社会福祉
グループ
TEL 0143ー85ー1911</t>
    <rPh sb="0" eb="2">
      <t>ホケン</t>
    </rPh>
    <rPh sb="2" eb="5">
      <t>フクシブ</t>
    </rPh>
    <rPh sb="5" eb="7">
      <t>シャカイ</t>
    </rPh>
    <rPh sb="7" eb="9">
      <t>フクシ</t>
    </rPh>
    <phoneticPr fontId="14"/>
  </si>
  <si>
    <t>https://ryohinーkeikaku.jp/news/2021_0623.html</t>
  </si>
  <si>
    <t>農林課　林務係
01374ー7ー1086</t>
  </si>
  <si>
    <t>生活福祉部生活衛生課
0162ー23ー6413（直通）</t>
  </si>
  <si>
    <t>町民課自治振興係
0153ー52ー3131</t>
    <rPh sb="0" eb="8">
      <t>チョウミンカジチシンコウカカリ</t>
    </rPh>
    <phoneticPr fontId="1"/>
  </si>
  <si>
    <t>釧路市音別町行政センター保健福祉課
（釧路市音別地域包括支援センター）
01547ー9ー5252</t>
    <rPh sb="0" eb="3">
      <t>クシロシ</t>
    </rPh>
    <rPh sb="3" eb="6">
      <t>オンベツチョウ</t>
    </rPh>
    <rPh sb="6" eb="8">
      <t>ギョウセイ</t>
    </rPh>
    <rPh sb="12" eb="14">
      <t>ホケン</t>
    </rPh>
    <rPh sb="14" eb="16">
      <t>フクシ</t>
    </rPh>
    <rPh sb="16" eb="17">
      <t>カ</t>
    </rPh>
    <rPh sb="19" eb="22">
      <t>クシロシ</t>
    </rPh>
    <rPh sb="22" eb="24">
      <t>オンベツ</t>
    </rPh>
    <rPh sb="24" eb="26">
      <t>チイキ</t>
    </rPh>
    <rPh sb="26" eb="28">
      <t>ホウカツ</t>
    </rPh>
    <rPh sb="28" eb="30">
      <t>シエン</t>
    </rPh>
    <phoneticPr fontId="1"/>
  </si>
  <si>
    <t>県土整備部 建築住宅課
住宅政策グループ
017ー734ー9692</t>
    <rPh sb="0" eb="2">
      <t>ケンド</t>
    </rPh>
    <rPh sb="2" eb="4">
      <t>セイビ</t>
    </rPh>
    <rPh sb="4" eb="5">
      <t>ブ</t>
    </rPh>
    <rPh sb="6" eb="11">
      <t>ケンチクジュウタクカ</t>
    </rPh>
    <rPh sb="12" eb="16">
      <t>ジュウタクセイサク</t>
    </rPh>
    <phoneticPr fontId="1"/>
  </si>
  <si>
    <t>福祉部　障がい福祉課
障がい福祉グループ
0178ー43ー9106</t>
    <rPh sb="0" eb="3">
      <t>フクシブ</t>
    </rPh>
    <rPh sb="4" eb="5">
      <t>ショウ</t>
    </rPh>
    <rPh sb="7" eb="10">
      <t>フクシカ</t>
    </rPh>
    <rPh sb="11" eb="12">
      <t>ショウ</t>
    </rPh>
    <rPh sb="14" eb="16">
      <t>フクシ</t>
    </rPh>
    <phoneticPr fontId="1"/>
  </si>
  <si>
    <t>商工観光部商工労政課（0198ー41ー3534)</t>
    <rPh sb="0" eb="2">
      <t>ショウコウ</t>
    </rPh>
    <rPh sb="2" eb="4">
      <t>カンコウ</t>
    </rPh>
    <rPh sb="4" eb="5">
      <t>ブ</t>
    </rPh>
    <rPh sb="5" eb="7">
      <t>ショウコウ</t>
    </rPh>
    <rPh sb="7" eb="9">
      <t>ロウセイ</t>
    </rPh>
    <rPh sb="9" eb="10">
      <t>カ</t>
    </rPh>
    <phoneticPr fontId="1"/>
  </si>
  <si>
    <t>http://www.kujiーshakyo.jp/info/kaigo.html</t>
  </si>
  <si>
    <t>社会福祉課
　（0194ー52ー2119）
久慈市社会福祉協議会
　（0194ー53ー3380）</t>
  </si>
  <si>
    <t>福祉課包括支援班
0229ー25ー7903</t>
  </si>
  <si>
    <t>山形市福祉推進部長寿支援課
023ー641ー1212 内線564、565</t>
    <rPh sb="0" eb="3">
      <t>ヤマガタシ</t>
    </rPh>
    <rPh sb="3" eb="5">
      <t>フクシ</t>
    </rPh>
    <rPh sb="5" eb="7">
      <t>スイシン</t>
    </rPh>
    <rPh sb="7" eb="8">
      <t>ブ</t>
    </rPh>
    <rPh sb="8" eb="10">
      <t>チョウジュ</t>
    </rPh>
    <rPh sb="10" eb="12">
      <t>シエン</t>
    </rPh>
    <rPh sb="12" eb="13">
      <t>カ</t>
    </rPh>
    <phoneticPr fontId="1"/>
  </si>
  <si>
    <t>保健福祉部高齢福祉課包括支援係
0243ー24ー5204</t>
    <rPh sb="0" eb="2">
      <t>ホケン</t>
    </rPh>
    <rPh sb="2" eb="4">
      <t>フクシ</t>
    </rPh>
    <rPh sb="4" eb="5">
      <t>ブ</t>
    </rPh>
    <rPh sb="5" eb="7">
      <t>コウレイ</t>
    </rPh>
    <rPh sb="7" eb="9">
      <t>フクシ</t>
    </rPh>
    <rPh sb="9" eb="10">
      <t>カ</t>
    </rPh>
    <rPh sb="10" eb="12">
      <t>ホウカツ</t>
    </rPh>
    <rPh sb="12" eb="14">
      <t>シエン</t>
    </rPh>
    <rPh sb="14" eb="15">
      <t>カカリ</t>
    </rPh>
    <phoneticPr fontId="3"/>
  </si>
  <si>
    <t>市民部　白沢総合支所
0243ー44ー2111</t>
  </si>
  <si>
    <t>保健福祉部高齢福祉課
029ー888ー1111</t>
  </si>
  <si>
    <t>高齢福祉課
0293ー22ー0080</t>
  </si>
  <si>
    <t>市民経済部
商工観光課
企業支援グループ
0297ー64ー1111
(内線402)</t>
  </si>
  <si>
    <t>高齢福祉課高齢福祉G
0296ー73ー4511</t>
  </si>
  <si>
    <t>都市整備部都市計画課
0297ー45ー1111
（内線244）</t>
    <rPh sb="0" eb="2">
      <t>トシ</t>
    </rPh>
    <rPh sb="2" eb="4">
      <t>セイビ</t>
    </rPh>
    <rPh sb="4" eb="5">
      <t>ブ</t>
    </rPh>
    <rPh sb="5" eb="7">
      <t>トシ</t>
    </rPh>
    <rPh sb="7" eb="9">
      <t>ケイカク</t>
    </rPh>
    <rPh sb="9" eb="10">
      <t>カ</t>
    </rPh>
    <rPh sb="25" eb="27">
      <t>ナイセン</t>
    </rPh>
    <phoneticPr fontId="1"/>
  </si>
  <si>
    <t>高齢福祉課支援係
0297ー23ー2930</t>
    <rPh sb="0" eb="5">
      <t>コウレイフクシカ</t>
    </rPh>
    <rPh sb="5" eb="7">
      <t>シエン</t>
    </rPh>
    <rPh sb="7" eb="8">
      <t>ガカリ</t>
    </rPh>
    <phoneticPr fontId="1"/>
  </si>
  <si>
    <t>保健福祉部福祉事務所
高齢福祉課
029ー273ー0111</t>
  </si>
  <si>
    <t>https://www.city.kanuma.tochigi.jp/0627/infoー0000007514ー1.html</t>
  </si>
  <si>
    <t>保健福祉部高齢福祉課
0289ー63ー2175</t>
  </si>
  <si>
    <t>真岡市役所健康福祉部高齢福祉課　　地域支援係　　　　　（0285ー83ー8132）</t>
  </si>
  <si>
    <t>健康福祉部高齢対策課
℡０２８７ー４３ー３８９６</t>
  </si>
  <si>
    <t>健康福祉課
0287ー88ー7115</t>
    <rPh sb="0" eb="5">
      <t>ケンコウフクシカ</t>
    </rPh>
    <phoneticPr fontId="3"/>
  </si>
  <si>
    <t>健康福祉部高齢福祉課
基幹型地域包括支援センター
0285ー32ー8904</t>
    <rPh sb="0" eb="5">
      <t>ケンコウフクシブ</t>
    </rPh>
    <rPh sb="5" eb="10">
      <t>コウレイフクシカ</t>
    </rPh>
    <rPh sb="11" eb="20">
      <t>キカンガタチイキホウカツシエン</t>
    </rPh>
    <phoneticPr fontId="1"/>
  </si>
  <si>
    <t>https://www.town.kaminokawa.lg.jp/0012/infoー0000002855ー0.html</t>
  </si>
  <si>
    <t>上三川町健康福祉課
0285ー56ー9191</t>
    <rPh sb="0" eb="4">
      <t>カミノカワマチ</t>
    </rPh>
    <rPh sb="4" eb="9">
      <t>ケンコウフクシカ</t>
    </rPh>
    <phoneticPr fontId="1"/>
  </si>
  <si>
    <t>民生部高齢者支援課、0285ー72ー8897</t>
    <rPh sb="0" eb="3">
      <t>ミンセイブ</t>
    </rPh>
    <rPh sb="3" eb="6">
      <t>コウレイシャ</t>
    </rPh>
    <rPh sb="6" eb="9">
      <t>シエンカ</t>
    </rPh>
    <phoneticPr fontId="14"/>
  </si>
  <si>
    <t>住民福祉部健康福祉課高齢福祉係
0282ー81ー1830</t>
    <rPh sb="0" eb="5">
      <t>ジュウミンフクシブ</t>
    </rPh>
    <rPh sb="5" eb="10">
      <t>ケンコウフクシカ</t>
    </rPh>
    <rPh sb="10" eb="15">
      <t>コウレイフクシカカリ</t>
    </rPh>
    <phoneticPr fontId="1"/>
  </si>
  <si>
    <t>福祉課、0287ー47ー5173</t>
    <rPh sb="0" eb="3">
      <t>フクシカ</t>
    </rPh>
    <phoneticPr fontId="1"/>
  </si>
  <si>
    <t>健康福祉課
028ー675ー8105</t>
  </si>
  <si>
    <t>住宅課住宅政策係
0270ー27ー2764</t>
  </si>
  <si>
    <t>商工課
　0276ー47ー5147</t>
    <rPh sb="0" eb="3">
      <t>ショウコウカ</t>
    </rPh>
    <phoneticPr fontId="1"/>
  </si>
  <si>
    <t>産業観光部産業政策課
0279ー22ー2596（直通）</t>
    <rPh sb="5" eb="10">
      <t>サ</t>
    </rPh>
    <phoneticPr fontId="11"/>
  </si>
  <si>
    <t>総務課企画係
0274ー22ー5647</t>
    <rPh sb="0" eb="3">
      <t>ソウムカ</t>
    </rPh>
    <rPh sb="3" eb="6">
      <t>キカクカカリ</t>
    </rPh>
    <phoneticPr fontId="1"/>
  </si>
  <si>
    <t>多野藤岡広域市町村圏振興整備組合　総務課
0274ー24ー1621</t>
    <rPh sb="0" eb="2">
      <t>タノ</t>
    </rPh>
    <rPh sb="2" eb="3">
      <t>フジ</t>
    </rPh>
    <rPh sb="3" eb="4">
      <t>オカ</t>
    </rPh>
    <rPh sb="4" eb="6">
      <t>コウイキ</t>
    </rPh>
    <rPh sb="6" eb="9">
      <t>シチョウソン</t>
    </rPh>
    <rPh sb="9" eb="10">
      <t>ケン</t>
    </rPh>
    <rPh sb="10" eb="12">
      <t>シンコウ</t>
    </rPh>
    <rPh sb="12" eb="14">
      <t>セイビ</t>
    </rPh>
    <rPh sb="14" eb="16">
      <t>クミアイ</t>
    </rPh>
    <rPh sb="17" eb="20">
      <t>ソウムカ</t>
    </rPh>
    <phoneticPr fontId="3"/>
  </si>
  <si>
    <t>産業観光部商工課
TEL：0277ー76ー1938</t>
    <rPh sb="0" eb="2">
      <t>サンギョウ</t>
    </rPh>
    <rPh sb="2" eb="4">
      <t>カンコウ</t>
    </rPh>
    <rPh sb="4" eb="5">
      <t>ブ</t>
    </rPh>
    <rPh sb="5" eb="8">
      <t>ショウコウカ</t>
    </rPh>
    <phoneticPr fontId="2"/>
  </si>
  <si>
    <t>0279ー26ー7944</t>
  </si>
  <si>
    <t>観光商工課　商工振興係
0278ー25ー5018</t>
  </si>
  <si>
    <t>観光商工課　商工振興係
0278ー25ー5018</t>
    <rPh sb="0" eb="2">
      <t>カンコウ</t>
    </rPh>
    <rPh sb="2" eb="5">
      <t>ショウコウカ</t>
    </rPh>
    <rPh sb="6" eb="8">
      <t>ショウコウ</t>
    </rPh>
    <rPh sb="8" eb="10">
      <t>シンコウ</t>
    </rPh>
    <rPh sb="10" eb="11">
      <t>カカリ</t>
    </rPh>
    <phoneticPr fontId="1"/>
  </si>
  <si>
    <t>高齢介護課　高齢福祉係
0276ー62ー2121（内線743）</t>
  </si>
  <si>
    <t>県民生活部防犯・交通安全課
防犯・犯罪被害者支援担当
048ー710ー5036</t>
    <rPh sb="0" eb="2">
      <t>ケンミン</t>
    </rPh>
    <rPh sb="2" eb="4">
      <t>セイカツ</t>
    </rPh>
    <rPh sb="4" eb="5">
      <t>ブ</t>
    </rPh>
    <rPh sb="5" eb="7">
      <t>ボウハン</t>
    </rPh>
    <rPh sb="8" eb="10">
      <t>コウツウ</t>
    </rPh>
    <rPh sb="10" eb="12">
      <t>アンゼン</t>
    </rPh>
    <rPh sb="12" eb="13">
      <t>カ</t>
    </rPh>
    <rPh sb="14" eb="16">
      <t>ボウハン</t>
    </rPh>
    <rPh sb="17" eb="19">
      <t>ハンザイ</t>
    </rPh>
    <rPh sb="19" eb="22">
      <t>ヒガイシャ</t>
    </rPh>
    <rPh sb="22" eb="24">
      <t>シエン</t>
    </rPh>
    <rPh sb="24" eb="26">
      <t>タントウ</t>
    </rPh>
    <phoneticPr fontId="3"/>
  </si>
  <si>
    <t>地域包括ケア課
地域包括ケア担当
048ー830ー3256</t>
  </si>
  <si>
    <t>福祉部長寿いきがい課
048ー524ー1402（直通）</t>
    <rPh sb="24" eb="26">
      <t>チョクツウ</t>
    </rPh>
    <phoneticPr fontId="3"/>
  </si>
  <si>
    <t>建設部営繕課
048ー524ー1111(内線337)</t>
    <rPh sb="0" eb="3">
      <t>ケンセツブ</t>
    </rPh>
    <rPh sb="3" eb="6">
      <t>エイゼンカ</t>
    </rPh>
    <rPh sb="20" eb="22">
      <t>ナイセン</t>
    </rPh>
    <phoneticPr fontId="3"/>
  </si>
  <si>
    <t>商工課
048ー560ー3111</t>
    <rPh sb="0" eb="3">
      <t>ショウコウカ</t>
    </rPh>
    <phoneticPr fontId="26"/>
  </si>
  <si>
    <t>高齢介護課
048ー561ー1121
（内線161）</t>
  </si>
  <si>
    <t>福祉部高齢者支援課
04ー2964ー1111（内線1342）</t>
    <rPh sb="0" eb="3">
      <t>フクシブ</t>
    </rPh>
    <rPh sb="3" eb="6">
      <t>コウレイシャ</t>
    </rPh>
    <rPh sb="6" eb="9">
      <t>シエンカ</t>
    </rPh>
    <rPh sb="23" eb="25">
      <t>ナイセン</t>
    </rPh>
    <phoneticPr fontId="3"/>
  </si>
  <si>
    <t>長寿応援課
048ー473ー1395</t>
    <rPh sb="0" eb="2">
      <t>チョウジュ</t>
    </rPh>
    <rPh sb="2" eb="5">
      <t>オウエンカ</t>
    </rPh>
    <phoneticPr fontId="26"/>
  </si>
  <si>
    <t>高齢介護課
048ー788ー4938</t>
  </si>
  <si>
    <t>高齢介護課
048ー788ー4938</t>
    <rPh sb="0" eb="2">
      <t>コウレイ</t>
    </rPh>
    <rPh sb="2" eb="5">
      <t>カイゴカ</t>
    </rPh>
    <phoneticPr fontId="24"/>
  </si>
  <si>
    <t>高齢介護課
048ー788ー4940</t>
  </si>
  <si>
    <t>産業経済課
049ー257ー6827</t>
    <rPh sb="0" eb="5">
      <t>サンギョウケイザイカ</t>
    </rPh>
    <phoneticPr fontId="26"/>
  </si>
  <si>
    <t>高齢者福祉課
049ー252ー7107</t>
    <rPh sb="0" eb="5">
      <t>コウレイシャフクシ</t>
    </rPh>
    <phoneticPr fontId="33"/>
  </si>
  <si>
    <t>高齢者福祉課
049ー283ー1331（内線433）
障害者福祉課
049ー283ー1331（内線417）</t>
  </si>
  <si>
    <t>こども支援課
049ー271ー1111
（内線154）</t>
    <rPh sb="3" eb="6">
      <t>シエンカ</t>
    </rPh>
    <rPh sb="21" eb="23">
      <t>ナイセン</t>
    </rPh>
    <phoneticPr fontId="3"/>
  </si>
  <si>
    <t>健康長寿課
049ー271ー1111
（内線208）</t>
  </si>
  <si>
    <t>障害者福祉課
049ー271ー1111
（内線115）</t>
    <rPh sb="0" eb="3">
      <t>ショウガイシャ</t>
    </rPh>
    <rPh sb="3" eb="6">
      <t>フクシカ</t>
    </rPh>
    <rPh sb="21" eb="23">
      <t>ナイセン</t>
    </rPh>
    <phoneticPr fontId="37"/>
  </si>
  <si>
    <t>長寿支援課
048ー982ー5118</t>
  </si>
  <si>
    <t>商工観光課
0480ー92ー1111(内線294)</t>
  </si>
  <si>
    <t>福祉課福祉支援担当
049ー258ー0019
内線（171・174）</t>
  </si>
  <si>
    <t xml:space="preserve">高齢者支援課高齢者福祉係
049ー295ー2112（内線１２９）
</t>
    <rPh sb="0" eb="3">
      <t>コウレイシャ</t>
    </rPh>
    <rPh sb="3" eb="6">
      <t>シエンカ</t>
    </rPh>
    <rPh sb="6" eb="9">
      <t>コウレイシャ</t>
    </rPh>
    <rPh sb="9" eb="12">
      <t>フクシガカリ</t>
    </rPh>
    <rPh sb="26" eb="28">
      <t>ナイセン</t>
    </rPh>
    <phoneticPr fontId="26"/>
  </si>
  <si>
    <t>高齢介護課
0493ー56ー2132</t>
    <rPh sb="0" eb="4">
      <t>コウレイ</t>
    </rPh>
    <rPh sb="4" eb="5">
      <t>カ</t>
    </rPh>
    <phoneticPr fontId="3"/>
  </si>
  <si>
    <t>福祉介護課
0494ー25ー0116</t>
    <rPh sb="0" eb="2">
      <t>フクシ</t>
    </rPh>
    <rPh sb="2" eb="4">
      <t>カイゴ</t>
    </rPh>
    <rPh sb="4" eb="5">
      <t>カ</t>
    </rPh>
    <phoneticPr fontId="26"/>
  </si>
  <si>
    <t>福祉介護課
0494ー69ー1105</t>
    <rPh sb="0" eb="2">
      <t>フクシ</t>
    </rPh>
    <rPh sb="2" eb="4">
      <t>カイゴ</t>
    </rPh>
    <rPh sb="4" eb="5">
      <t>カ</t>
    </rPh>
    <phoneticPr fontId="24"/>
  </si>
  <si>
    <t>まちづくり観光課
0494ー75ー5060</t>
    <rPh sb="5" eb="7">
      <t>カンコウ</t>
    </rPh>
    <rPh sb="7" eb="8">
      <t>カ</t>
    </rPh>
    <phoneticPr fontId="26"/>
  </si>
  <si>
    <t>神川町社会福祉協議会
0495ー74ー1188</t>
    <rPh sb="0" eb="3">
      <t>カミカワマチ</t>
    </rPh>
    <rPh sb="3" eb="5">
      <t>シャカイ</t>
    </rPh>
    <rPh sb="5" eb="7">
      <t>フクシ</t>
    </rPh>
    <rPh sb="7" eb="10">
      <t>キョウギカイ</t>
    </rPh>
    <phoneticPr fontId="3"/>
  </si>
  <si>
    <t>健康介護課高齢者支援担当
0480ー34ー1111　(内線382・383)</t>
  </si>
  <si>
    <t>住民協働課
0480ー33ー1111(内線283)</t>
    <rPh sb="0" eb="2">
      <t>ジュウミン</t>
    </rPh>
    <rPh sb="2" eb="4">
      <t>キョウドウ</t>
    </rPh>
    <rPh sb="4" eb="5">
      <t>カ</t>
    </rPh>
    <rPh sb="19" eb="21">
      <t>ナイセン</t>
    </rPh>
    <phoneticPr fontId="3"/>
  </si>
  <si>
    <t>企画財政課
048ー991ー1818</t>
    <rPh sb="0" eb="2">
      <t>キカク</t>
    </rPh>
    <rPh sb="2" eb="5">
      <t>ザイセイカ</t>
    </rPh>
    <phoneticPr fontId="3"/>
  </si>
  <si>
    <t>【市川市ホームページ】
http://www.city.ichikawa.lg.jp/wel01/1111000344.html
【ダイエーホームページ】
http://www.daiei.co.jp/topics/idoーhanbai/0401/</t>
  </si>
  <si>
    <t>地域包括支援課
 047ー712ー8521</t>
    <rPh sb="0" eb="7">
      <t>チイキホウカツシエンカ</t>
    </rPh>
    <phoneticPr fontId="1"/>
  </si>
  <si>
    <t>経済部
商工振興課 商業係
047ー436ー2472</t>
  </si>
  <si>
    <t>高齢者福祉部
高齢者福祉課
在宅支援係
047ー436ー2352</t>
    <rPh sb="0" eb="3">
      <t>コウレイシャ</t>
    </rPh>
    <rPh sb="3" eb="5">
      <t>フクシ</t>
    </rPh>
    <rPh sb="5" eb="6">
      <t>ブ</t>
    </rPh>
    <rPh sb="7" eb="9">
      <t>コウレイ</t>
    </rPh>
    <rPh sb="9" eb="10">
      <t>シャ</t>
    </rPh>
    <rPh sb="10" eb="13">
      <t>フクシカ</t>
    </rPh>
    <rPh sb="14" eb="16">
      <t>ザイタク</t>
    </rPh>
    <rPh sb="16" eb="18">
      <t>シエン</t>
    </rPh>
    <rPh sb="18" eb="19">
      <t>カカリ</t>
    </rPh>
    <phoneticPr fontId="1"/>
  </si>
  <si>
    <t>健康福祉部　高齢者福祉課　包括ケア係（0470ー29ー5386）</t>
    <rPh sb="0" eb="5">
      <t>ケンコウフクシブ</t>
    </rPh>
    <rPh sb="6" eb="12">
      <t>コウレイシャフクシカ</t>
    </rPh>
    <rPh sb="13" eb="15">
      <t>ホウカツ</t>
    </rPh>
    <rPh sb="17" eb="18">
      <t>カカリ</t>
    </rPh>
    <phoneticPr fontId="1"/>
  </si>
  <si>
    <t>高齢者支援課
047ー366ー7346</t>
    <rPh sb="0" eb="3">
      <t>コウレイシャ</t>
    </rPh>
    <rPh sb="3" eb="6">
      <t>シエンカ</t>
    </rPh>
    <phoneticPr fontId="1"/>
  </si>
  <si>
    <t>商工労政課
04ー7123ー1085</t>
    <rPh sb="0" eb="2">
      <t>ショウコウ</t>
    </rPh>
    <rPh sb="2" eb="5">
      <t>ロウセイカ</t>
    </rPh>
    <phoneticPr fontId="14"/>
  </si>
  <si>
    <t>高齢者支援課
地域包括支援室
0475ー20ー1583</t>
    <rPh sb="0" eb="2">
      <t>コウレイ</t>
    </rPh>
    <rPh sb="2" eb="3">
      <t>シャ</t>
    </rPh>
    <rPh sb="3" eb="5">
      <t>シエン</t>
    </rPh>
    <rPh sb="5" eb="6">
      <t>カ</t>
    </rPh>
    <rPh sb="7" eb="9">
      <t>チイキ</t>
    </rPh>
    <rPh sb="9" eb="11">
      <t>ホウカツ</t>
    </rPh>
    <rPh sb="11" eb="13">
      <t>シエン</t>
    </rPh>
    <rPh sb="13" eb="14">
      <t>シツ</t>
    </rPh>
    <phoneticPr fontId="1"/>
  </si>
  <si>
    <t>福祉部介護保険課
地域包括ケア推進係
0476ー20ー1545</t>
    <rPh sb="0" eb="2">
      <t>フクシ</t>
    </rPh>
    <rPh sb="2" eb="3">
      <t>ブ</t>
    </rPh>
    <rPh sb="3" eb="5">
      <t>カイゴ</t>
    </rPh>
    <rPh sb="5" eb="7">
      <t>ホケン</t>
    </rPh>
    <rPh sb="7" eb="8">
      <t>カ</t>
    </rPh>
    <rPh sb="9" eb="11">
      <t>チイキ</t>
    </rPh>
    <rPh sb="11" eb="13">
      <t>ホウカツ</t>
    </rPh>
    <rPh sb="15" eb="17">
      <t>スイシン</t>
    </rPh>
    <rPh sb="17" eb="18">
      <t>カカリ</t>
    </rPh>
    <phoneticPr fontId="1"/>
  </si>
  <si>
    <t>高齢者福祉課
043ー484ー6343</t>
    <rPh sb="0" eb="6">
      <t>コウレイシャフクシカ</t>
    </rPh>
    <phoneticPr fontId="1"/>
  </si>
  <si>
    <t>高齢者支援課
高齢者支援係
0475ー50ー1165</t>
    <rPh sb="0" eb="3">
      <t>コウレイシャ</t>
    </rPh>
    <rPh sb="3" eb="6">
      <t>シエンカ</t>
    </rPh>
    <rPh sb="7" eb="10">
      <t>コウレイシャ</t>
    </rPh>
    <rPh sb="10" eb="13">
      <t>シエンカカリ</t>
    </rPh>
    <phoneticPr fontId="3"/>
  </si>
  <si>
    <t>高齢者福祉課高齢者班0479ー62ー5350</t>
  </si>
  <si>
    <t>保健福祉部
共生社会推進課
0436ー23ー7605</t>
    <rPh sb="0" eb="2">
      <t>ホケン</t>
    </rPh>
    <rPh sb="2" eb="4">
      <t>フクシ</t>
    </rPh>
    <rPh sb="4" eb="5">
      <t>ブ</t>
    </rPh>
    <rPh sb="6" eb="8">
      <t>キョウセイ</t>
    </rPh>
    <rPh sb="8" eb="10">
      <t>シャカイ</t>
    </rPh>
    <rPh sb="10" eb="12">
      <t>スイシン</t>
    </rPh>
    <rPh sb="12" eb="13">
      <t>カ</t>
    </rPh>
    <phoneticPr fontId="3"/>
  </si>
  <si>
    <t>商工振興課
04ー7150ー6085</t>
    <rPh sb="0" eb="2">
      <t>ショウコウ</t>
    </rPh>
    <rPh sb="2" eb="5">
      <t>シンコウカ</t>
    </rPh>
    <phoneticPr fontId="3"/>
  </si>
  <si>
    <t>高齢者支援課
04ー7150ー6080</t>
    <rPh sb="0" eb="6">
      <t>コウレイシャシエンカ</t>
    </rPh>
    <phoneticPr fontId="3"/>
  </si>
  <si>
    <t>長寿支援課
047ー421ー6737</t>
    <rPh sb="0" eb="2">
      <t>チョウジュ</t>
    </rPh>
    <rPh sb="2" eb="5">
      <t>シエンカ</t>
    </rPh>
    <phoneticPr fontId="1"/>
  </si>
  <si>
    <t>健康福祉部　高齢者支援課　04ー7185ー1111（内線396）</t>
  </si>
  <si>
    <t>高齢者福祉課
047ー381ー9071</t>
    <rPh sb="0" eb="3">
      <t>コウレイシャ</t>
    </rPh>
    <rPh sb="3" eb="6">
      <t>フクシカ</t>
    </rPh>
    <phoneticPr fontId="3"/>
  </si>
  <si>
    <t>地域共創部産業振興課
043ー421ー6134</t>
    <rPh sb="0" eb="2">
      <t>チイキ</t>
    </rPh>
    <rPh sb="2" eb="4">
      <t>キョウソウ</t>
    </rPh>
    <rPh sb="4" eb="5">
      <t>ブ</t>
    </rPh>
    <rPh sb="5" eb="7">
      <t>サンギョウ</t>
    </rPh>
    <rPh sb="7" eb="10">
      <t>シンコウカ</t>
    </rPh>
    <phoneticPr fontId="1"/>
  </si>
  <si>
    <t>高齢者福祉課地域包括ケア推進係
047ー497ー3484</t>
  </si>
  <si>
    <t>高齢者福祉課
0476ー93ー4981</t>
    <rPh sb="0" eb="3">
      <t>コウレイシャ</t>
    </rPh>
    <rPh sb="3" eb="6">
      <t>フクシカ</t>
    </rPh>
    <phoneticPr fontId="1"/>
  </si>
  <si>
    <t>高齢者支援課
（04ー7036ー1152）</t>
    <rPh sb="0" eb="3">
      <t>コウレイシャ</t>
    </rPh>
    <rPh sb="3" eb="5">
      <t>シエン</t>
    </rPh>
    <rPh sb="5" eb="6">
      <t>カ</t>
    </rPh>
    <phoneticPr fontId="3"/>
  </si>
  <si>
    <t>高齢者支援課支援班・0479ー73ー0033</t>
    <rPh sb="0" eb="6">
      <t>コウレイシャシエンカ</t>
    </rPh>
    <rPh sb="6" eb="9">
      <t>シエンハン</t>
    </rPh>
    <phoneticPr fontId="1"/>
  </si>
  <si>
    <t>山武市商工会
0479ー86ー5147
山武市社会福祉協議会
0475ー82ー7102</t>
    <rPh sb="0" eb="6">
      <t>サンムシショウコウカイ</t>
    </rPh>
    <rPh sb="20" eb="30">
      <t>サンムシシャカイフクシキョウギカイ</t>
    </rPh>
    <phoneticPr fontId="1"/>
  </si>
  <si>
    <t>山武市社会福祉協議会
0475ー82ー7102</t>
  </si>
  <si>
    <t>高齢者支援課高齢者支援係
0475ー80ー2642</t>
    <rPh sb="0" eb="3">
      <t>コウレイシャ</t>
    </rPh>
    <rPh sb="3" eb="6">
      <t>シエンカ</t>
    </rPh>
    <rPh sb="6" eb="11">
      <t>コウレイシャシエン</t>
    </rPh>
    <rPh sb="11" eb="12">
      <t>カカリ</t>
    </rPh>
    <phoneticPr fontId="1"/>
  </si>
  <si>
    <t>高齢者支援課
高齢者支援班
0475ー70ー0332</t>
  </si>
  <si>
    <t>経済環境課
0479ー84ー1215</t>
    <rPh sb="0" eb="2">
      <t>ケイザイ</t>
    </rPh>
    <rPh sb="2" eb="4">
      <t>カンキョウ</t>
    </rPh>
    <rPh sb="4" eb="5">
      <t>カ</t>
    </rPh>
    <phoneticPr fontId="14"/>
  </si>
  <si>
    <t>保健福祉課
0479ー76ー3185</t>
  </si>
  <si>
    <t>福祉保健課福祉係、
0479ー77ー3914</t>
    <rPh sb="0" eb="2">
      <t>フクシ</t>
    </rPh>
    <rPh sb="2" eb="4">
      <t>ホケン</t>
    </rPh>
    <rPh sb="4" eb="5">
      <t>カ</t>
    </rPh>
    <rPh sb="5" eb="7">
      <t>フクシ</t>
    </rPh>
    <rPh sb="7" eb="8">
      <t>カカリ</t>
    </rPh>
    <phoneticPr fontId="1"/>
  </si>
  <si>
    <t>福祉課　
0479ー84ー1257</t>
  </si>
  <si>
    <t>https://kyonanーshakyo.jp/works/</t>
  </si>
  <si>
    <t>社会福祉協議会
0470ー50ー1174</t>
    <rPh sb="0" eb="2">
      <t>シャカイ</t>
    </rPh>
    <rPh sb="2" eb="4">
      <t>フクシ</t>
    </rPh>
    <rPh sb="4" eb="7">
      <t>キョウギカイ</t>
    </rPh>
    <phoneticPr fontId="1"/>
  </si>
  <si>
    <t>総務企画課
0470ー55ー4801</t>
    <rPh sb="0" eb="2">
      <t>ソウム</t>
    </rPh>
    <rPh sb="2" eb="4">
      <t>キカク</t>
    </rPh>
    <rPh sb="4" eb="5">
      <t>カ</t>
    </rPh>
    <phoneticPr fontId="1"/>
  </si>
  <si>
    <t>産業振興課０３ー３８０２ー４６７４</t>
    <rPh sb="0" eb="5">
      <t>サンギョウシンコウカ</t>
    </rPh>
    <phoneticPr fontId="1"/>
  </si>
  <si>
    <t>地域振興部産業振興課
農政係（042ー497ー2052）</t>
    <rPh sb="0" eb="5">
      <t>チイキシンコウブ</t>
    </rPh>
    <rPh sb="5" eb="10">
      <t>サンギョウシンコウカ</t>
    </rPh>
    <rPh sb="11" eb="14">
      <t>ノウセイカカリ</t>
    </rPh>
    <phoneticPr fontId="1"/>
  </si>
  <si>
    <t>商工業振興課（0428ー22ー1111）（内線2342）</t>
    <rPh sb="0" eb="6">
      <t>ショウコウギョウシンコウカ</t>
    </rPh>
    <rPh sb="21" eb="23">
      <t>ナイセン</t>
    </rPh>
    <phoneticPr fontId="14"/>
  </si>
  <si>
    <t>https://4ucms.city.machida.tokyo.jp/preview/98d8648eーc014ー427dーb824ー27729ae31625/e7ed1301ーc3c6ー421cー8b52ー4f86a48b0580.html</t>
  </si>
  <si>
    <t>いきいき生活部高齢者支援課_x000D_
連絡先：042ー724ー2146</t>
  </si>
  <si>
    <t>地域創生部産業振興課
商工振興係
042ー393ー5111（代）</t>
  </si>
  <si>
    <t>産業支援・雇用対策課
金融・商業支援班
(042)769ー9255</t>
    <rPh sb="0" eb="2">
      <t>サンギョウ</t>
    </rPh>
    <rPh sb="2" eb="4">
      <t>シエン</t>
    </rPh>
    <rPh sb="5" eb="7">
      <t>コヨウ</t>
    </rPh>
    <rPh sb="7" eb="9">
      <t>タイサク</t>
    </rPh>
    <rPh sb="9" eb="10">
      <t>カ</t>
    </rPh>
    <rPh sb="11" eb="13">
      <t>キンユウ</t>
    </rPh>
    <rPh sb="14" eb="16">
      <t>ショウギョウ</t>
    </rPh>
    <rPh sb="16" eb="18">
      <t>シエン</t>
    </rPh>
    <rPh sb="18" eb="19">
      <t>ハン</t>
    </rPh>
    <phoneticPr fontId="3"/>
  </si>
  <si>
    <t>文化スポーツ観光部商業振興課
商業振興担当
(046)822ー8284</t>
    <rPh sb="0" eb="2">
      <t>ブンカ</t>
    </rPh>
    <rPh sb="6" eb="8">
      <t>カンコウ</t>
    </rPh>
    <rPh sb="8" eb="9">
      <t>ブ</t>
    </rPh>
    <rPh sb="9" eb="11">
      <t>ショウギョウ</t>
    </rPh>
    <rPh sb="11" eb="14">
      <t>シンコウカ</t>
    </rPh>
    <rPh sb="15" eb="17">
      <t>ショウギョウ</t>
    </rPh>
    <rPh sb="17" eb="19">
      <t>シンコウ</t>
    </rPh>
    <rPh sb="19" eb="21">
      <t>タントウ</t>
    </rPh>
    <phoneticPr fontId="2"/>
  </si>
  <si>
    <t>高齢福祉課
(0463)21ー9622
商業観光課
(0463)35ー8107</t>
  </si>
  <si>
    <t>商業観光課
(0463)35ー8107</t>
  </si>
  <si>
    <t>商工課商工担当
(0467)23ー3000
（内線2355）</t>
    <rPh sb="0" eb="3">
      <t>ショウコウカ</t>
    </rPh>
    <rPh sb="3" eb="5">
      <t>ショウコウ</t>
    </rPh>
    <rPh sb="5" eb="7">
      <t>タントウ</t>
    </rPh>
    <rPh sb="23" eb="25">
      <t>ナイセン</t>
    </rPh>
    <phoneticPr fontId="3"/>
  </si>
  <si>
    <t>高齢者いきいき課
いきいき福祉担当
(0467)61ー3899</t>
  </si>
  <si>
    <t>保健福祉部福祉課
(046)882ー1111
（内線356）
経済部もてなし課
（内線77345）</t>
  </si>
  <si>
    <t>保健福祉部介護高齢課
(0463)94ー4725</t>
    <rPh sb="0" eb="10">
      <t>ホケンフクシブカイゴコウレイカ</t>
    </rPh>
    <phoneticPr fontId="5"/>
  </si>
  <si>
    <t>高齢介護課
地域包括支援班
(0465)74ー3196</t>
  </si>
  <si>
    <t>福祉課
(0465)83ー8024</t>
    <rPh sb="0" eb="3">
      <t>フクシカ</t>
    </rPh>
    <phoneticPr fontId="1"/>
  </si>
  <si>
    <t>山北町HP
https://www.town.yamakita.kanagawa.jp/0000006485.html
マックスバリュ東海株式会社HP
https://www.mvーtokai.co.jp/info/86389/</t>
    <rPh sb="0" eb="3">
      <t>ヤマキタマチ</t>
    </rPh>
    <rPh sb="67" eb="73">
      <t>トウカイカブシキガイシャ</t>
    </rPh>
    <phoneticPr fontId="1"/>
  </si>
  <si>
    <t>福祉課
(0465)75ー3644</t>
    <rPh sb="0" eb="3">
      <t>フクシカ</t>
    </rPh>
    <phoneticPr fontId="1"/>
  </si>
  <si>
    <t>福祉課
(0460)85ー7790</t>
    <rPh sb="0" eb="3">
      <t>フクシカ</t>
    </rPh>
    <phoneticPr fontId="1"/>
  </si>
  <si>
    <t>健康長寿課
高齢介護係
(0465)68ー1131</t>
    <rPh sb="0" eb="2">
      <t>ケンコウ</t>
    </rPh>
    <rPh sb="2" eb="4">
      <t>チョウジュ</t>
    </rPh>
    <rPh sb="4" eb="5">
      <t>カ</t>
    </rPh>
    <rPh sb="6" eb="8">
      <t>コウレイ</t>
    </rPh>
    <rPh sb="8" eb="10">
      <t>カイゴ</t>
    </rPh>
    <rPh sb="10" eb="11">
      <t>カカリ</t>
    </rPh>
    <phoneticPr fontId="3"/>
  </si>
  <si>
    <t>高齢介護課
(046)285ー6938</t>
  </si>
  <si>
    <t>地域産業振興課
025ー280ー5235</t>
    <rPh sb="0" eb="7">
      <t>チイキサンギョウシンコウカ</t>
    </rPh>
    <phoneticPr fontId="1"/>
  </si>
  <si>
    <t>介護高齢課
0257ー21ー2228</t>
  </si>
  <si>
    <t>高齢福祉課　地域包括ケア推進係　
（0254ー28ー9204）</t>
    <rPh sb="0" eb="2">
      <t>コウレイ</t>
    </rPh>
    <rPh sb="2" eb="5">
      <t>フクシカ</t>
    </rPh>
    <rPh sb="6" eb="8">
      <t>チイキ</t>
    </rPh>
    <rPh sb="8" eb="10">
      <t>ホウカツ</t>
    </rPh>
    <rPh sb="12" eb="15">
      <t>スイシンカカリ</t>
    </rPh>
    <phoneticPr fontId="15"/>
  </si>
  <si>
    <t>市民課自治振興室
0254ー75ー8926</t>
    <rPh sb="0" eb="3">
      <t>シミンカ</t>
    </rPh>
    <rPh sb="3" eb="5">
      <t>ジチ</t>
    </rPh>
    <rPh sb="5" eb="7">
      <t>シンコウ</t>
    </rPh>
    <rPh sb="7" eb="8">
      <t>シツ</t>
    </rPh>
    <phoneticPr fontId="1"/>
  </si>
  <si>
    <t>生涯学習課（0254ー53ー2446）</t>
    <rPh sb="0" eb="5">
      <t>ショウガイガクシュウカ</t>
    </rPh>
    <phoneticPr fontId="1"/>
  </si>
  <si>
    <t>産業政策課産業振興係
025ー520ー5729（内線2205）</t>
    <rPh sb="0" eb="2">
      <t>サンギョウ</t>
    </rPh>
    <rPh sb="2" eb="4">
      <t>セイサク</t>
    </rPh>
    <rPh sb="4" eb="5">
      <t>カ</t>
    </rPh>
    <rPh sb="5" eb="7">
      <t>サンギョウ</t>
    </rPh>
    <rPh sb="7" eb="9">
      <t>シンコウ</t>
    </rPh>
    <rPh sb="9" eb="10">
      <t>カカリ</t>
    </rPh>
    <rPh sb="24" eb="26">
      <t>ナイセン</t>
    </rPh>
    <phoneticPr fontId="2"/>
  </si>
  <si>
    <t>社会福祉部高齢福祉課高齢福祉係
0259ー63ー3790</t>
    <rPh sb="10" eb="12">
      <t>コウレイ</t>
    </rPh>
    <rPh sb="12" eb="14">
      <t>フクシ</t>
    </rPh>
    <phoneticPr fontId="3"/>
  </si>
  <si>
    <t>観光振興部交通政策課交通対策係
0259ー63ー3184</t>
    <rPh sb="0" eb="2">
      <t>カンコウ</t>
    </rPh>
    <rPh sb="2" eb="4">
      <t>シンコウ</t>
    </rPh>
    <rPh sb="4" eb="5">
      <t>ブ</t>
    </rPh>
    <rPh sb="5" eb="7">
      <t>コウツウ</t>
    </rPh>
    <rPh sb="7" eb="10">
      <t>セイサクカ</t>
    </rPh>
    <rPh sb="10" eb="12">
      <t>コウツウ</t>
    </rPh>
    <rPh sb="12" eb="14">
      <t>タイサク</t>
    </rPh>
    <rPh sb="14" eb="15">
      <t>カカリ</t>
    </rPh>
    <phoneticPr fontId="1"/>
  </si>
  <si>
    <t>総務課　DX推進係
0254ー92ー3113</t>
    <rPh sb="0" eb="2">
      <t>ソウム</t>
    </rPh>
    <rPh sb="2" eb="3">
      <t>カ</t>
    </rPh>
    <rPh sb="6" eb="8">
      <t>スイシン</t>
    </rPh>
    <rPh sb="8" eb="9">
      <t>カカリ</t>
    </rPh>
    <phoneticPr fontId="1"/>
  </si>
  <si>
    <t>交通政策課
（076ー274ー9548）</t>
    <rPh sb="0" eb="2">
      <t>コウツウ</t>
    </rPh>
    <rPh sb="2" eb="5">
      <t>セイサクカ</t>
    </rPh>
    <rPh sb="4" eb="5">
      <t>カ</t>
    </rPh>
    <phoneticPr fontId="1"/>
  </si>
  <si>
    <t>https://www.town.kawakita.ishikawa.jp/gyosei1/fukushi/entryー785.html</t>
  </si>
  <si>
    <t>福祉課　076ー277ー8388</t>
  </si>
  <si>
    <t>健康福祉課
0767ー32ー9131</t>
    <rPh sb="0" eb="2">
      <t>ケンコウ</t>
    </rPh>
    <rPh sb="2" eb="4">
      <t>フクシ</t>
    </rPh>
    <rPh sb="4" eb="5">
      <t>カ</t>
    </rPh>
    <phoneticPr fontId="3"/>
  </si>
  <si>
    <t>企画振興課
0778ー34ー8702</t>
  </si>
  <si>
    <t>https://www.town.fukuiーwakasa.lg.jp/kurashi_tetsuzuki/doro_kotsu/1161.html</t>
  </si>
  <si>
    <t>環境安全課
0770ー45ー9126</t>
  </si>
  <si>
    <t>総務課
行政担当
0553ー22ー1111
（内線2455）</t>
    <rPh sb="0" eb="3">
      <t>ソウムカ</t>
    </rPh>
    <rPh sb="4" eb="8">
      <t>ギョウセイタントウ</t>
    </rPh>
    <rPh sb="23" eb="25">
      <t>ナイセン</t>
    </rPh>
    <phoneticPr fontId="1"/>
  </si>
  <si>
    <t>市民課　市民協働推進担当
0553ー32ー5068</t>
    <rPh sb="0" eb="3">
      <t>シミンカ</t>
    </rPh>
    <rPh sb="4" eb="6">
      <t>シミン</t>
    </rPh>
    <rPh sb="6" eb="8">
      <t>キョウドウ</t>
    </rPh>
    <rPh sb="8" eb="10">
      <t>スイシン</t>
    </rPh>
    <rPh sb="10" eb="12">
      <t>タントウ</t>
    </rPh>
    <phoneticPr fontId="3"/>
  </si>
  <si>
    <t>身延町交通防災課
交通防災担当
0556ー42ー4809</t>
  </si>
  <si>
    <t>産業振興課商工振興担当
0556ー22ー7202</t>
    <rPh sb="0" eb="5">
      <t>サンギョウシンコウカ</t>
    </rPh>
    <rPh sb="5" eb="7">
      <t>ショウコウ</t>
    </rPh>
    <rPh sb="7" eb="9">
      <t>シンコウ</t>
    </rPh>
    <rPh sb="9" eb="11">
      <t>タントウ</t>
    </rPh>
    <phoneticPr fontId="15"/>
  </si>
  <si>
    <t>産業労働部産業政策課　TEL:026ー235ー7218</t>
    <rPh sb="0" eb="2">
      <t>サンギョウ</t>
    </rPh>
    <rPh sb="2" eb="4">
      <t>ロウドウ</t>
    </rPh>
    <rPh sb="4" eb="5">
      <t>ブ</t>
    </rPh>
    <rPh sb="5" eb="7">
      <t>サンギョウ</t>
    </rPh>
    <rPh sb="7" eb="9">
      <t>セイサク</t>
    </rPh>
    <rPh sb="9" eb="10">
      <t>カ</t>
    </rPh>
    <phoneticPr fontId="1"/>
  </si>
  <si>
    <t>商工農林課
0268ー75ー6207</t>
    <rPh sb="0" eb="2">
      <t>ショウコウ</t>
    </rPh>
    <rPh sb="2" eb="5">
      <t>ノウリンカ</t>
    </rPh>
    <phoneticPr fontId="1"/>
  </si>
  <si>
    <t>須坂市健康福祉部高齢者福祉課高齢者福祉係
026ー245ー1400(内3326)</t>
  </si>
  <si>
    <t>須坂市健康福祉部高齢者福祉課高齢者福祉係
026ー245ー1400(内3326)
地域包括支援センター
026ー245ー4566</t>
  </si>
  <si>
    <t>民生部福祉課高齢者・包括支援係
0261ー22ー0420（内線417）</t>
  </si>
  <si>
    <t>https://www.gifuーtoyopet.jp/sp/market</t>
  </si>
  <si>
    <t>岐阜トヨペット
食育事業グループ
058ー246ー8111</t>
    <rPh sb="8" eb="10">
      <t>ショクイク</t>
    </rPh>
    <rPh sb="10" eb="12">
      <t>ジギョウ</t>
    </rPh>
    <phoneticPr fontId="1"/>
  </si>
  <si>
    <t>https://www.town.mitake.lg.jp/portal/healthーwelfare/elderlyーwelfare/businessーforーelderly/post0009076/</t>
  </si>
  <si>
    <t>保険長寿課 高齢福祉係0574ー67ー2111
（内線2114）</t>
    <rPh sb="6" eb="10">
      <t>コウレイフクシ</t>
    </rPh>
    <rPh sb="10" eb="11">
      <t>カカリ</t>
    </rPh>
    <rPh sb="25" eb="27">
      <t>ナイセン</t>
    </rPh>
    <phoneticPr fontId="1"/>
  </si>
  <si>
    <t>経済部産業観光課
0572ー22ー1252</t>
    <rPh sb="0" eb="2">
      <t>ケイザイ</t>
    </rPh>
    <rPh sb="2" eb="3">
      <t>ブ</t>
    </rPh>
    <rPh sb="3" eb="8">
      <t>サンギョウカンコウカ</t>
    </rPh>
    <phoneticPr fontId="1"/>
  </si>
  <si>
    <t>市民福祉部高齢支援課
0573ー66ー1111（内609)</t>
  </si>
  <si>
    <t>長寿介護課長寿支援室・0557ー86ー6316</t>
    <rPh sb="0" eb="2">
      <t>チョウジュ</t>
    </rPh>
    <rPh sb="2" eb="4">
      <t>カイゴ</t>
    </rPh>
    <rPh sb="4" eb="5">
      <t>カ</t>
    </rPh>
    <rPh sb="5" eb="7">
      <t>チョウジュ</t>
    </rPh>
    <rPh sb="7" eb="10">
      <t>シエンシツ</t>
    </rPh>
    <phoneticPr fontId="14"/>
  </si>
  <si>
    <t>福祉介護課地域福祉係
055ー981ー8207
社会福祉協議会
055ー981ー1665</t>
  </si>
  <si>
    <t>森町福祉課地域包括支援センター係
0538ー85ー6341</t>
    <rPh sb="0" eb="2">
      <t>モリマチ</t>
    </rPh>
    <rPh sb="2" eb="5">
      <t>フクシカ</t>
    </rPh>
    <rPh sb="5" eb="7">
      <t>チイキ</t>
    </rPh>
    <rPh sb="7" eb="9">
      <t>ホウカツ</t>
    </rPh>
    <rPh sb="9" eb="11">
      <t>シエン</t>
    </rPh>
    <rPh sb="15" eb="16">
      <t>カカリ</t>
    </rPh>
    <phoneticPr fontId="14"/>
  </si>
  <si>
    <t>https://kasugaiーkanko.jp/event_detail/idouーsupermarket/</t>
  </si>
  <si>
    <t>経済振興課
0568ー85ー6246</t>
    <rPh sb="0" eb="5">
      <t>ケイザイシンコウカ</t>
    </rPh>
    <phoneticPr fontId="1"/>
  </si>
  <si>
    <t>地域包括ケア推進課
福祉政策係
0568ー76ー1188</t>
    <rPh sb="0" eb="2">
      <t>チイキ</t>
    </rPh>
    <rPh sb="2" eb="4">
      <t>ホウカツ</t>
    </rPh>
    <rPh sb="6" eb="8">
      <t>スイシン</t>
    </rPh>
    <rPh sb="8" eb="9">
      <t>カ</t>
    </rPh>
    <rPh sb="10" eb="15">
      <t>フクシセイサクカカリ</t>
    </rPh>
    <phoneticPr fontId="1"/>
  </si>
  <si>
    <t>長寿課
0562ー92ー1261</t>
    <rPh sb="0" eb="3">
      <t>チョウジュカ</t>
    </rPh>
    <phoneticPr fontId="3"/>
  </si>
  <si>
    <t>高齢福祉課
052ー444ー3141</t>
    <rPh sb="0" eb="5">
      <t>コウレイフクシカ</t>
    </rPh>
    <phoneticPr fontId="3"/>
  </si>
  <si>
    <t>https://www.town.aichiーtogo.lg.jp/soshikikarasagasu/sangyoshinkoka/gyomuannai/6/1_1/nousakubututyokubai/2623.html</t>
  </si>
  <si>
    <t>産業振興課
0561ー56ー0740</t>
    <rPh sb="0" eb="5">
      <t>サンギョウシンコウカ</t>
    </rPh>
    <phoneticPr fontId="1"/>
  </si>
  <si>
    <t>民生部敬老センター
0567ー52ー3185</t>
    <rPh sb="0" eb="3">
      <t>ミンセイブ</t>
    </rPh>
    <phoneticPr fontId="1"/>
  </si>
  <si>
    <t>https://en3ーjg.d1ーlaw.com/taiki/d1w_reiki/H505902500029/H505902500029.html</t>
  </si>
  <si>
    <t>総務企画課
0598ー86ー2212</t>
    <rPh sb="0" eb="5">
      <t>ソウムキカクカ</t>
    </rPh>
    <phoneticPr fontId="1"/>
  </si>
  <si>
    <t>長寿福祉課
(0748ー31ー3737)</t>
  </si>
  <si>
    <t>右京区社会福祉協議会
京北事務所
075ー852ー0527</t>
  </si>
  <si>
    <t>和束町役場農村振興課
（0774ー78ー3008）</t>
  </si>
  <si>
    <t>健康福祉部
健康づくり課
 072ー841ー1458</t>
  </si>
  <si>
    <t>高齢介護課　地域包括ケア係
0721ー25ー1000（代表）</t>
    <rPh sb="27" eb="29">
      <t>ダイヒョウ</t>
    </rPh>
    <phoneticPr fontId="1"/>
  </si>
  <si>
    <t>産業観光課
0721ー53ー1111
（内線474）</t>
    <rPh sb="20" eb="22">
      <t>ナイセン</t>
    </rPh>
    <phoneticPr fontId="1"/>
  </si>
  <si>
    <t>交通戦略室
06ー4309ー3216</t>
  </si>
  <si>
    <t>地域・高年福祉課
072ー784ー8099</t>
  </si>
  <si>
    <t>健康福祉部高齢介護課
地域包括支援センター
0795ー43ー0431</t>
  </si>
  <si>
    <t>産業政策課
0742ー34ー4741</t>
  </si>
  <si>
    <t>保健部地域包括ケア推進課
0745ー22ー1101（代表）</t>
  </si>
  <si>
    <t>地域振興部商工振興課
0745ー22ー1101（代表）</t>
  </si>
  <si>
    <t>都市建設部まちづくり戦略課公民連携空き家利活用推進室
0743ー53ー1759</t>
  </si>
  <si>
    <t>総合政策課
0743ー63ー1001（代表）
(内線463）</t>
    <rPh sb="19" eb="21">
      <t>ダイヒョウ</t>
    </rPh>
    <rPh sb="24" eb="26">
      <t>ナイセン</t>
    </rPh>
    <phoneticPr fontId="1"/>
  </si>
  <si>
    <t>天理市と㈱セブンーイレブン・ジャパンによる住民買い物支援事業</t>
  </si>
  <si>
    <t>㈱セブンーイレブン・ジャパンと締結した包括連携協定に基づき、市内2ヵ所で移動販売を実施。</t>
  </si>
  <si>
    <t>総合政策課
0743ー63ー1001（代表）
（内線463）</t>
    <rPh sb="19" eb="21">
      <t>ダイヒョウ</t>
    </rPh>
    <rPh sb="24" eb="26">
      <t>ナイセン</t>
    </rPh>
    <phoneticPr fontId="1"/>
  </si>
  <si>
    <t>健康福祉部高齢対策課　　　　　　　　　　　　　　　　　高齢対策係　　　　　　　　　　　　　　　　　　　　　　　　　　　　　　　　　0745ー44ー3493(直通)</t>
  </si>
  <si>
    <t>葛城市地域包括支援課
0745ー44ー3455</t>
  </si>
  <si>
    <t>総合政策課
0743ー57ー1511</t>
  </si>
  <si>
    <t>吉野町社会福祉協議会
0746ー32ー8978</t>
  </si>
  <si>
    <t>いきいき健康課　
0736ー33ー3705</t>
  </si>
  <si>
    <t>ｾﾌﾞﾝｰｲﾚﾌﾞﾝ東家店(橋本市東家4丁目2ー1)では、橋本市・九度山町・高野町富貴の集会所や老人介護施設等へ「セブンあんしんお届け便」【移動販売車】を定時巡回運行し、買い物支援を行っている。
住民の方からの要望を聞き取り、個別の住宅への巡回販売へも展開。</t>
  </si>
  <si>
    <t>産業振興課　
0736ー33ー1247</t>
  </si>
  <si>
    <t>中辺路行政局
0739ー64ー0501</t>
  </si>
  <si>
    <t>広川町役場
地域振興課
0737ー23ー7764</t>
  </si>
  <si>
    <t>長寿福祉課
（087ー839ー2346）</t>
  </si>
  <si>
    <t>株式会社セブンーイレブン・ジャパンと市が包括連携協定を締結し、その一環として、各地域の自治集会場などへ移動販売車が行き、買物支援や見守り活動を行っている。地域からニーズがあれば、セブンーイレブン・ジャパンへ情報提供を行っている。</t>
  </si>
  <si>
    <t>保健福祉部高齢者課
０８７７ー６３ー６３３１</t>
  </si>
  <si>
    <t>県営住宅課
（092ー643ー3741）</t>
    <rPh sb="0" eb="2">
      <t>ケンエイ</t>
    </rPh>
    <rPh sb="2" eb="5">
      <t>ジュウタクカ</t>
    </rPh>
    <phoneticPr fontId="2"/>
  </si>
  <si>
    <t>https://www.city.kitakyushu.lg.jp/hoーhuku/16500293.html</t>
  </si>
  <si>
    <t>保健福祉局
地域福祉推進課
093ー582ー2060</t>
    <rPh sb="0" eb="5">
      <t>ホケンフクシキョク</t>
    </rPh>
    <rPh sb="6" eb="13">
      <t>チイキフクシスイシンカ</t>
    </rPh>
    <phoneticPr fontId="1"/>
  </si>
  <si>
    <t>福祉局総務企画部
政策推進課
092ー733ー5343</t>
  </si>
  <si>
    <t>商工政策課　0942ー30ー9134</t>
    <rPh sb="0" eb="5">
      <t>ショウコウセイサクカ</t>
    </rPh>
    <phoneticPr fontId="1"/>
  </si>
  <si>
    <t>健康課介護保険係
0944ー85ー5522</t>
    <rPh sb="0" eb="2">
      <t>ケンコウ</t>
    </rPh>
    <rPh sb="2" eb="3">
      <t>カ</t>
    </rPh>
    <rPh sb="3" eb="5">
      <t>カイゴ</t>
    </rPh>
    <rPh sb="5" eb="7">
      <t>ホケン</t>
    </rPh>
    <rPh sb="7" eb="8">
      <t>カカリ</t>
    </rPh>
    <phoneticPr fontId="3"/>
  </si>
  <si>
    <t>保健福祉部介護保険課　　　　高齢者支援係　　　　　093ー246ー6278</t>
  </si>
  <si>
    <t>うきはブランド推進課
商工振興係
（0943ー76ー9095）</t>
  </si>
  <si>
    <t>福祉課高齢者支援係　0943ー32ー1113</t>
  </si>
  <si>
    <t>学校教育課　学校管理係　0930ー56ー0300（215・216）</t>
  </si>
  <si>
    <t>観光商工課　商工G
0954ー42ー3310</t>
    <rPh sb="0" eb="5">
      <t>カンコウショウコウカ</t>
    </rPh>
    <rPh sb="6" eb="8">
      <t>ショウコウ</t>
    </rPh>
    <phoneticPr fontId="1"/>
  </si>
  <si>
    <t>商工観光課
（0954ー63ー3412）</t>
    <rPh sb="0" eb="2">
      <t>ショウコウ</t>
    </rPh>
    <rPh sb="2" eb="5">
      <t>カンコウカ</t>
    </rPh>
    <phoneticPr fontId="3"/>
  </si>
  <si>
    <t>https://www.aritaーshakyo.com</t>
  </si>
  <si>
    <t>有田町社会福祉協議会
0955ー41ー1315</t>
    <rPh sb="0" eb="3">
      <t>アリタチョウ</t>
    </rPh>
    <rPh sb="3" eb="7">
      <t>シャカイフクシ</t>
    </rPh>
    <rPh sb="7" eb="10">
      <t>キョウギカイ</t>
    </rPh>
    <phoneticPr fontId="1"/>
  </si>
  <si>
    <t>有田商工会議所
0955ー42ー4111</t>
    <rPh sb="0" eb="7">
      <t>アリタショウコウカイギショ</t>
    </rPh>
    <phoneticPr fontId="1"/>
  </si>
  <si>
    <t>商業振興課
095ー829ー1150</t>
    <rPh sb="0" eb="5">
      <t>ショウギョウシンコウカ</t>
    </rPh>
    <phoneticPr fontId="1"/>
  </si>
  <si>
    <t>地域協働課
 0959ー76ー3070</t>
  </si>
  <si>
    <t>長寿支援課 地域包括支援係
0956ー59ー5886</t>
  </si>
  <si>
    <t>経済観光局 産業部 商業金融課 サービス業振興班　096ー328ー2424</t>
    <rPh sb="20" eb="21">
      <t>ギョウ</t>
    </rPh>
    <rPh sb="21" eb="23">
      <t>シンコウ</t>
    </rPh>
    <phoneticPr fontId="1"/>
  </si>
  <si>
    <t>https://www.city.arao.lg.jp/kenko/korei/koreishaーfukushi/page1001.html</t>
  </si>
  <si>
    <t>保健福祉部福祉課
総務係
0968ー63ー1406</t>
  </si>
  <si>
    <t>保健福祉部保険介護課
地域包括支援センター
0968ー63ー1177</t>
    <rPh sb="0" eb="5">
      <t>ホケンフクシブ</t>
    </rPh>
    <rPh sb="5" eb="10">
      <t>ホケンカイゴカ</t>
    </rPh>
    <rPh sb="11" eb="17">
      <t>チイキホウカツシエン</t>
    </rPh>
    <phoneticPr fontId="1"/>
  </si>
  <si>
    <t>いきいき健康課高齢介護支援室
0966ー63ー3051</t>
    <rPh sb="4" eb="7">
      <t>ケンコウカ</t>
    </rPh>
    <rPh sb="7" eb="9">
      <t>コウレイ</t>
    </rPh>
    <rPh sb="9" eb="11">
      <t>カイゴ</t>
    </rPh>
    <rPh sb="11" eb="13">
      <t>シエン</t>
    </rPh>
    <rPh sb="13" eb="14">
      <t>シツ</t>
    </rPh>
    <phoneticPr fontId="1"/>
  </si>
  <si>
    <t>産業経済部商工政策課　　　　　　　　　　　　　　　　　　　　　　　　　　　　　　　　　　　　　　　　　　　　　　　　　　　　　　　　　　　　　　　　　　　　　　　　　　0968ー71ー2065</t>
    <rPh sb="0" eb="5">
      <t>サンギョウケイザイブ</t>
    </rPh>
    <rPh sb="5" eb="10">
      <t>ショウコウセイサクカ</t>
    </rPh>
    <phoneticPr fontId="1"/>
  </si>
  <si>
    <t>健康福祉部高齢者支援課包括ケア推進係                  （0969ー24ー8864）</t>
  </si>
  <si>
    <t>まちづくり課
0967ー22ー3318</t>
    <rPh sb="5" eb="6">
      <t>カ</t>
    </rPh>
    <phoneticPr fontId="1"/>
  </si>
  <si>
    <t>産業振興部
商工振興課商工振興班
096ー248ー1115</t>
  </si>
  <si>
    <t>https://www.youmartーtokunaga.com/</t>
  </si>
  <si>
    <t>長洲町
福祉保健介護課
福祉係
（0968ー78ー3135）</t>
    <rPh sb="0" eb="3">
      <t>ナガスマチ</t>
    </rPh>
    <rPh sb="4" eb="8">
      <t>フクシホケン</t>
    </rPh>
    <rPh sb="8" eb="11">
      <t>カイゴカ</t>
    </rPh>
    <rPh sb="12" eb="14">
      <t>フクシ</t>
    </rPh>
    <rPh sb="14" eb="15">
      <t>カカリ</t>
    </rPh>
    <phoneticPr fontId="1"/>
  </si>
  <si>
    <t>山江村役場　企画調整課
0966ー23ー3112</t>
    <rPh sb="0" eb="3">
      <t>ヤマエムラ</t>
    </rPh>
    <rPh sb="3" eb="5">
      <t>ヤクバ</t>
    </rPh>
    <rPh sb="6" eb="8">
      <t>キカク</t>
    </rPh>
    <rPh sb="8" eb="10">
      <t>チョウセイ</t>
    </rPh>
    <rPh sb="10" eb="11">
      <t>カ</t>
    </rPh>
    <phoneticPr fontId="1"/>
  </si>
  <si>
    <t>復興推進課
0966ー32ー1114</t>
    <rPh sb="0" eb="5">
      <t>フッコウスイシンカ</t>
    </rPh>
    <phoneticPr fontId="1"/>
  </si>
  <si>
    <t>農林水産課
農政企画係
0978ー62ー1809</t>
  </si>
  <si>
    <t>イオン挾間ショッピングセンター、097ー586ー3800</t>
  </si>
  <si>
    <t>高齢者支援課、097ー529ー7349</t>
    <rPh sb="0" eb="3">
      <t>コウレイシャ</t>
    </rPh>
    <rPh sb="3" eb="5">
      <t>シエン</t>
    </rPh>
    <rPh sb="5" eb="6">
      <t>カ</t>
    </rPh>
    <phoneticPr fontId="1"/>
  </si>
  <si>
    <t>福祉課高齢者支援係
0978ー72ー5164</t>
    <rPh sb="0" eb="3">
      <t>フクシカ</t>
    </rPh>
    <rPh sb="3" eb="6">
      <t>コウレイシャ</t>
    </rPh>
    <rPh sb="6" eb="8">
      <t>シエン</t>
    </rPh>
    <rPh sb="8" eb="9">
      <t>カカリ</t>
    </rPh>
    <phoneticPr fontId="1"/>
  </si>
  <si>
    <t>商工観光政策課
商工労政・企業誘致班
0973ー72ー7153</t>
    <rPh sb="0" eb="2">
      <t>ショウコウ</t>
    </rPh>
    <rPh sb="2" eb="4">
      <t>カンコウ</t>
    </rPh>
    <rPh sb="4" eb="6">
      <t>セイサク</t>
    </rPh>
    <rPh sb="6" eb="7">
      <t>カ</t>
    </rPh>
    <rPh sb="8" eb="12">
      <t>ショウコウロウセイ</t>
    </rPh>
    <rPh sb="13" eb="18">
      <t>キギョウユウチハン</t>
    </rPh>
    <phoneticPr fontId="3"/>
  </si>
  <si>
    <t>福祉保健部
長寿課
地域包括ケア推進係
0987ー27ー3154</t>
    <rPh sb="0" eb="2">
      <t>フクシ</t>
    </rPh>
    <rPh sb="2" eb="4">
      <t>ホケン</t>
    </rPh>
    <rPh sb="4" eb="5">
      <t>ブ</t>
    </rPh>
    <phoneticPr fontId="1"/>
  </si>
  <si>
    <t>企画戦略課
まちづくり政策係
0982ー63ー1140</t>
    <rPh sb="0" eb="2">
      <t>キカク</t>
    </rPh>
    <rPh sb="2" eb="4">
      <t>センリャク</t>
    </rPh>
    <rPh sb="4" eb="5">
      <t>カ</t>
    </rPh>
    <rPh sb="13" eb="14">
      <t>カカリ</t>
    </rPh>
    <phoneticPr fontId="3"/>
  </si>
  <si>
    <t>民生課
099ー222ー3141</t>
    <rPh sb="0" eb="3">
      <t>ミンセイカ</t>
    </rPh>
    <phoneticPr fontId="1"/>
  </si>
  <si>
    <t>保健福祉課介護福祉係
099ー476ー1111
（内線145）</t>
    <rPh sb="0" eb="2">
      <t>ホケン</t>
    </rPh>
    <rPh sb="2" eb="4">
      <t>フクシ</t>
    </rPh>
    <rPh sb="4" eb="5">
      <t>カ</t>
    </rPh>
    <rPh sb="5" eb="7">
      <t>カイゴ</t>
    </rPh>
    <rPh sb="7" eb="9">
      <t>フクシ</t>
    </rPh>
    <rPh sb="9" eb="10">
      <t>カカリ</t>
    </rPh>
    <rPh sb="25" eb="27">
      <t>ナイセン</t>
    </rPh>
    <phoneticPr fontId="1"/>
  </si>
  <si>
    <t>企画課、0994ー63ー3122</t>
    <rPh sb="0" eb="3">
      <t>キカクカ</t>
    </rPh>
    <phoneticPr fontId="1"/>
  </si>
  <si>
    <t>地域福祉課
0997ー81ー7878</t>
    <rPh sb="0" eb="2">
      <t>チイキ</t>
    </rPh>
    <rPh sb="2" eb="5">
      <t>フクシカ</t>
    </rPh>
    <phoneticPr fontId="1"/>
  </si>
  <si>
    <t xml:space="preserve">福祉部ちゃーがんじゅう課
包括支援Ｇ098ー862ー9010
</t>
  </si>
  <si>
    <t>宜野湾市役所健康推進部
介護長寿課長寿支援係
098ー893ー4411（代表番号)内線:4133</t>
  </si>
  <si>
    <t>介護長寿課包括支援係
0980ー43ー0022</t>
    <rPh sb="0" eb="2">
      <t>カイゴ</t>
    </rPh>
    <rPh sb="2" eb="5">
      <t>チョウ</t>
    </rPh>
    <rPh sb="5" eb="9">
      <t>ホウカツ</t>
    </rPh>
    <rPh sb="9" eb="10">
      <t>カカリ</t>
    </rPh>
    <phoneticPr fontId="14"/>
  </si>
  <si>
    <t>福祉健康部障がい長寿課　098ー856ー4292</t>
    <rPh sb="0" eb="5">
      <t>フクシケンコウブ</t>
    </rPh>
    <rPh sb="5" eb="6">
      <t>ショウ</t>
    </rPh>
    <rPh sb="8" eb="11">
      <t>チョウジュカ</t>
    </rPh>
    <phoneticPr fontId="1"/>
  </si>
  <si>
    <t>豊見城市
都市計画部都市計画課
098ー850ー5332</t>
    <rPh sb="0" eb="4">
      <t>トミグスクシ</t>
    </rPh>
    <rPh sb="5" eb="10">
      <t>トシケイカクブ</t>
    </rPh>
    <rPh sb="10" eb="14">
      <t>トシケイカク</t>
    </rPh>
    <rPh sb="14" eb="15">
      <t>カ</t>
    </rPh>
    <phoneticPr fontId="1"/>
  </si>
  <si>
    <t>太田区
098ー966ー2720
南恩納区
098ー966ー8117</t>
    <rPh sb="0" eb="2">
      <t>オオタ</t>
    </rPh>
    <rPh sb="2" eb="3">
      <t>ク</t>
    </rPh>
    <rPh sb="17" eb="18">
      <t>ミナミ</t>
    </rPh>
    <rPh sb="18" eb="20">
      <t>オンナ</t>
    </rPh>
    <rPh sb="20" eb="21">
      <t>ク</t>
    </rPh>
    <phoneticPr fontId="3"/>
  </si>
  <si>
    <t>福祉課（098ー966ー1207）</t>
    <rPh sb="0" eb="3">
      <t>フクシカ</t>
    </rPh>
    <phoneticPr fontId="1"/>
  </si>
  <si>
    <t>ゆたさむら推進部
商工観光課
098ー982ー9216</t>
  </si>
  <si>
    <t>福祉課高齢者福祉係
098ー935ー2263</t>
    <rPh sb="0" eb="3">
      <t>フクシカ</t>
    </rPh>
    <rPh sb="3" eb="6">
      <t>コウレイシャ</t>
    </rPh>
    <rPh sb="6" eb="8">
      <t>フクシ</t>
    </rPh>
    <rPh sb="8" eb="9">
      <t>カカリ</t>
    </rPh>
    <phoneticPr fontId="1"/>
  </si>
  <si>
    <t>福祉課
社会福祉係　
ＴＥＬ：945ー4791
ＦＡＸ：944ー6551</t>
    <rPh sb="0" eb="3">
      <t>フクシカ</t>
    </rPh>
    <rPh sb="4" eb="6">
      <t>シャカイ</t>
    </rPh>
    <rPh sb="6" eb="8">
      <t>フクシ</t>
    </rPh>
    <rPh sb="8" eb="9">
      <t>ガカリ</t>
    </rPh>
    <phoneticPr fontId="1"/>
  </si>
  <si>
    <t>保健福祉課　　　　　　　　　　　098ー889ー4416</t>
    <rPh sb="0" eb="2">
      <t>ホケン</t>
    </rPh>
    <rPh sb="2" eb="5">
      <t>フクシカ</t>
    </rPh>
    <phoneticPr fontId="15"/>
  </si>
  <si>
    <t>-</t>
    <phoneticPr fontId="1"/>
  </si>
  <si>
    <t>健康福祉課
0279-96-0512</t>
    <phoneticPr fontId="1"/>
  </si>
  <si>
    <t>事業者</t>
    <phoneticPr fontId="1"/>
  </si>
  <si>
    <t>タクシー、バス事業者等</t>
    <phoneticPr fontId="1"/>
  </si>
  <si>
    <t>NPO法人</t>
    <phoneticPr fontId="1"/>
  </si>
  <si>
    <t>社会福祉協議会</t>
    <phoneticPr fontId="1"/>
  </si>
  <si>
    <t>事業者,</t>
    <phoneticPr fontId="1"/>
  </si>
  <si>
    <t>支え合う地域づくり応援事業（安心して暮らせる生活環境づくり支援事業）</t>
    <rPh sb="0" eb="1">
      <t>ササ</t>
    </rPh>
    <rPh sb="2" eb="3">
      <t>ア</t>
    </rPh>
    <rPh sb="4" eb="6">
      <t>チイキ</t>
    </rPh>
    <rPh sb="9" eb="11">
      <t>オウエン</t>
    </rPh>
    <rPh sb="11" eb="13">
      <t>ジギョウ</t>
    </rPh>
    <rPh sb="14" eb="16">
      <t>アンシン</t>
    </rPh>
    <rPh sb="18" eb="19">
      <t>ク</t>
    </rPh>
    <rPh sb="22" eb="24">
      <t>セイカツ</t>
    </rPh>
    <rPh sb="24" eb="26">
      <t>カンキョウ</t>
    </rPh>
    <rPh sb="29" eb="31">
      <t>シエン</t>
    </rPh>
    <rPh sb="31" eb="33">
      <t>ジギョウ</t>
    </rPh>
    <phoneticPr fontId="1"/>
  </si>
  <si>
    <t>26,400
（支え合う地域づくり応援事業全体の予算額）</t>
    <phoneticPr fontId="1"/>
  </si>
  <si>
    <t>市町村が、住民や商工団体、企業、NPO等と協働して実施する移動販売や宅配、給配食、高齢者の安否確認や雪かきなどの日常生活の不安解消に向けた取組</t>
    <rPh sb="0" eb="3">
      <t>シチョウソン</t>
    </rPh>
    <rPh sb="5" eb="7">
      <t>ジュウミン</t>
    </rPh>
    <rPh sb="8" eb="10">
      <t>ショウコウ</t>
    </rPh>
    <rPh sb="10" eb="12">
      <t>ダンタイ</t>
    </rPh>
    <rPh sb="13" eb="15">
      <t>キギョウ</t>
    </rPh>
    <rPh sb="19" eb="20">
      <t>トウ</t>
    </rPh>
    <rPh sb="21" eb="23">
      <t>キョウドウ</t>
    </rPh>
    <rPh sb="25" eb="27">
      <t>ジッシ</t>
    </rPh>
    <rPh sb="29" eb="31">
      <t>イドウ</t>
    </rPh>
    <rPh sb="31" eb="33">
      <t>ハンバイ</t>
    </rPh>
    <rPh sb="34" eb="36">
      <t>タクハイ</t>
    </rPh>
    <rPh sb="37" eb="38">
      <t>キュウ</t>
    </rPh>
    <rPh sb="38" eb="40">
      <t>ハイショク</t>
    </rPh>
    <rPh sb="41" eb="44">
      <t>コウレイシャ</t>
    </rPh>
    <rPh sb="45" eb="47">
      <t>アンピ</t>
    </rPh>
    <rPh sb="47" eb="49">
      <t>カクニン</t>
    </rPh>
    <rPh sb="50" eb="51">
      <t>ユキ</t>
    </rPh>
    <rPh sb="56" eb="58">
      <t>ニチジョウ</t>
    </rPh>
    <rPh sb="58" eb="60">
      <t>セイカツ</t>
    </rPh>
    <rPh sb="61" eb="63">
      <t>フアン</t>
    </rPh>
    <rPh sb="63" eb="65">
      <t>カイショウ</t>
    </rPh>
    <rPh sb="66" eb="67">
      <t>ム</t>
    </rPh>
    <rPh sb="69" eb="70">
      <t>ト</t>
    </rPh>
    <rPh sb="70" eb="71">
      <t>ク</t>
    </rPh>
    <phoneticPr fontId="1"/>
  </si>
  <si>
    <t>市町村が、住民や商工団体、企業、ＮＰＯ等と協働して実施する移動販売や宅配、給配食、高齢者の安否確認や雪かきなどの日常生活の不安解消に向けた取組を支援。
補助率：2/3以内
補助限度額：ハード事業・ソフト事業合わせて1,500,000円</t>
  </si>
  <si>
    <t>中山間・地域振興課
086-226-7267</t>
    <rPh sb="0" eb="3">
      <t>チュウサンカン</t>
    </rPh>
    <rPh sb="4" eb="9">
      <t>チイキシンコウカ</t>
    </rPh>
    <phoneticPr fontId="3"/>
  </si>
  <si>
    <t>地域と企業の協働による生活機能確保モデル構築事業</t>
    <rPh sb="0" eb="2">
      <t>チイキ</t>
    </rPh>
    <phoneticPr fontId="1"/>
  </si>
  <si>
    <t>民間企業と地域が連携した、生活機能確保に向けたビジネスモデルの構築</t>
    <rPh sb="17" eb="19">
      <t>カクホ</t>
    </rPh>
    <rPh sb="20" eb="21">
      <t>ム</t>
    </rPh>
    <rPh sb="31" eb="33">
      <t>コウチク</t>
    </rPh>
    <phoneticPr fontId="1"/>
  </si>
  <si>
    <t>民間企業と地域（住民組織及び自治体）が連携して、生活機能維持に必要なサービス（買い物、燃料入手など）のコストを削減し、持続性のある、他地域への展開も可能なビジネスモデルを構築することを目指す。</t>
    <rPh sb="39" eb="40">
      <t>カ</t>
    </rPh>
    <rPh sb="41" eb="42">
      <t>モノ</t>
    </rPh>
    <rPh sb="43" eb="45">
      <t>ネンリョウ</t>
    </rPh>
    <rPh sb="45" eb="47">
      <t>ニュウシュ</t>
    </rPh>
    <phoneticPr fontId="1"/>
  </si>
  <si>
    <t>非公開</t>
    <rPh sb="0" eb="3">
      <t>ヒコウカイ</t>
    </rPh>
    <phoneticPr fontId="1"/>
  </si>
  <si>
    <t>5.事業種別</t>
    <rPh sb="2" eb="4">
      <t>ジギョウ</t>
    </rPh>
    <rPh sb="4" eb="6">
      <t>シュベツ</t>
    </rPh>
    <phoneticPr fontId="3"/>
  </si>
  <si>
    <t>6ー1.対象となる事業</t>
    <rPh sb="4" eb="6">
      <t>タイショウ</t>
    </rPh>
    <rPh sb="9" eb="11">
      <t>ジギョウ</t>
    </rPh>
    <phoneticPr fontId="1"/>
  </si>
  <si>
    <t>6ー2.対象となる事業
※6ー1で「その他」を選択した場合</t>
    <rPh sb="20" eb="21">
      <t>タ</t>
    </rPh>
    <phoneticPr fontId="1"/>
  </si>
  <si>
    <t>7.事業概要</t>
    <rPh sb="2" eb="6">
      <t>ジギョウガイヨウ</t>
    </rPh>
    <phoneticPr fontId="1"/>
  </si>
  <si>
    <t>8-2.事業実施主体
※8-1で「その他」を選択した場合</t>
    <rPh sb="4" eb="6">
      <t>ジギョウ</t>
    </rPh>
    <rPh sb="6" eb="8">
      <t>ジッシ</t>
    </rPh>
    <rPh sb="8" eb="10">
      <t>シュタイ</t>
    </rPh>
    <rPh sb="19" eb="20">
      <t>タ</t>
    </rPh>
    <rPh sb="22" eb="24">
      <t>センタク</t>
    </rPh>
    <rPh sb="26" eb="28">
      <t>バアイ</t>
    </rPh>
    <phoneticPr fontId="1"/>
  </si>
  <si>
    <t>8-1.事業実施主体
（委託事業の場合は受託先）</t>
    <rPh sb="4" eb="6">
      <t>ジギョウ</t>
    </rPh>
    <rPh sb="6" eb="8">
      <t>ジッシ</t>
    </rPh>
    <rPh sb="8" eb="10">
      <t>シュタイ</t>
    </rPh>
    <rPh sb="12" eb="16">
      <t>イタクジギョウ</t>
    </rPh>
    <rPh sb="17" eb="19">
      <t>バアイ</t>
    </rPh>
    <rPh sb="20" eb="23">
      <t>ジュタクサキ</t>
    </rPh>
    <phoneticPr fontId="1"/>
  </si>
  <si>
    <t>9.関連URL</t>
    <rPh sb="2" eb="4">
      <t>カンレン</t>
    </rPh>
    <phoneticPr fontId="3"/>
  </si>
  <si>
    <t>10.担当課室の名称、連絡先（直通電話）</t>
    <rPh sb="3" eb="5">
      <t>タントウ</t>
    </rPh>
    <rPh sb="5" eb="6">
      <t>カ</t>
    </rPh>
    <rPh sb="6" eb="7">
      <t>シツ</t>
    </rPh>
    <rPh sb="8" eb="10">
      <t>メイショウ</t>
    </rPh>
    <rPh sb="11" eb="14">
      <t>レンラクサキ</t>
    </rPh>
    <rPh sb="15" eb="17">
      <t>チョクツウ</t>
    </rPh>
    <rPh sb="17" eb="19">
      <t>デンワ</t>
    </rPh>
    <phoneticPr fontId="3"/>
  </si>
  <si>
    <t>地方公共団体における
買物弱者支援関連制度一覧</t>
    <rPh sb="0" eb="2">
      <t>チホウ</t>
    </rPh>
    <rPh sb="2" eb="4">
      <t>コウキョウ</t>
    </rPh>
    <rPh sb="4" eb="6">
      <t>ダンタイ</t>
    </rPh>
    <rPh sb="11" eb="12">
      <t>カ</t>
    </rPh>
    <rPh sb="12" eb="13">
      <t>モノ</t>
    </rPh>
    <rPh sb="13" eb="15">
      <t>ジャクシャ</t>
    </rPh>
    <rPh sb="15" eb="17">
      <t>シエン</t>
    </rPh>
    <rPh sb="17" eb="19">
      <t>カンレン</t>
    </rPh>
    <rPh sb="19" eb="21">
      <t>セイド</t>
    </rPh>
    <rPh sb="21" eb="23">
      <t>イチラン</t>
    </rPh>
    <phoneticPr fontId="3"/>
  </si>
  <si>
    <t xml:space="preserve"> </t>
    <phoneticPr fontId="3"/>
  </si>
  <si>
    <t>経済産業省</t>
    <rPh sb="0" eb="5">
      <t>ケイザイサンギョウショウ</t>
    </rPh>
    <phoneticPr fontId="3"/>
  </si>
  <si>
    <t>本資料について</t>
    <rPh sb="0" eb="1">
      <t>ホン</t>
    </rPh>
    <rPh sb="1" eb="3">
      <t>シリョウ</t>
    </rPh>
    <phoneticPr fontId="25"/>
  </si>
  <si>
    <t>地方公共団体における買物弱者支援関連制度一覧　(令和6年度）　</t>
    <phoneticPr fontId="1"/>
  </si>
  <si>
    <t>令和6年度</t>
    <rPh sb="0" eb="2">
      <t>レイワ</t>
    </rPh>
    <rPh sb="3" eb="5">
      <t>ネンド</t>
    </rPh>
    <phoneticPr fontId="3"/>
  </si>
  <si>
    <r>
      <t>　</t>
    </r>
    <r>
      <rPr>
        <sz val="18"/>
        <color theme="1"/>
        <rFont val="游ゴシック"/>
        <family val="3"/>
        <charset val="128"/>
        <scheme val="minor"/>
      </rPr>
      <t xml:space="preserve">高齢化や人口減少等を背景とした地域商店・スーパーの撤退等から、日常の買い物に不便を感じている高齢者等、いわゆる「買物弱者支援」に資する地方公共団体の取組（令和６年度に実施する施策）について、地方公共団体のご協力のもと調査を実施しました。なお、地方公共団体から回答いただいた施策には、買物弱者支援と位置付けたものではない施策も含まれます。
　各施策に対する個別のご質問は、それぞれの地方公共団体にお問い合わせくださいますよう、お願いいたします。
</t>
    </r>
    <r>
      <rPr>
        <sz val="11"/>
        <color theme="1"/>
        <rFont val="游ゴシック"/>
        <family val="2"/>
        <charset val="128"/>
        <scheme val="minor"/>
      </rPr>
      <t xml:space="preserve">
</t>
    </r>
    <rPh sb="61" eb="63">
      <t>シエン</t>
    </rPh>
    <rPh sb="65" eb="66">
      <t>シ</t>
    </rPh>
    <rPh sb="78" eb="80">
      <t>レイワ</t>
    </rPh>
    <rPh sb="82" eb="83">
      <t>ド</t>
    </rPh>
    <rPh sb="88" eb="90">
      <t>シサク</t>
    </rPh>
    <rPh sb="96" eb="102">
      <t>チホウコウキョウダンタイ</t>
    </rPh>
    <rPh sb="104" eb="106">
      <t>キョウリョク</t>
    </rPh>
    <rPh sb="112" eb="114">
      <t>ジッシ</t>
    </rPh>
    <rPh sb="122" eb="124">
      <t>チホウ</t>
    </rPh>
    <rPh sb="124" eb="126">
      <t>コウキョウ</t>
    </rPh>
    <rPh sb="126" eb="128">
      <t>ダンタイ</t>
    </rPh>
    <rPh sb="130" eb="132">
      <t>カイトウ</t>
    </rPh>
    <rPh sb="137" eb="139">
      <t>シサク</t>
    </rPh>
    <rPh sb="160" eb="162">
      <t>シサク</t>
    </rPh>
    <rPh sb="163" eb="164">
      <t>フク</t>
    </rPh>
    <rPh sb="172" eb="173">
      <t>カク</t>
    </rPh>
    <rPh sb="173" eb="175">
      <t>シサク</t>
    </rPh>
    <rPh sb="176" eb="177">
      <t>タイ</t>
    </rPh>
    <rPh sb="179" eb="181">
      <t>コベツ</t>
    </rPh>
    <rPh sb="183" eb="185">
      <t>シツモン</t>
    </rPh>
    <rPh sb="192" eb="194">
      <t>チホウ</t>
    </rPh>
    <rPh sb="194" eb="196">
      <t>コウキョウ</t>
    </rPh>
    <rPh sb="196" eb="198">
      <t>ダンタイ</t>
    </rPh>
    <rPh sb="200" eb="201">
      <t>ト</t>
    </rPh>
    <rPh sb="202" eb="203">
      <t>ア</t>
    </rPh>
    <rPh sb="215" eb="216">
      <t>ネガ</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</si>
</sst>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_ * #,##0_ ;_ * \-#,##0_ ;_ * &quot;-&quot;??_ ;_ @_ "/>
    <numFmt numFmtId="178" formatCode="0_ "/>
  </numFmts>
  <fonts count="60">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6"/>
      <name val="ＭＳ Ｐゴシック"/>
      <family val="3"/>
      <charset val="128"/>
    </font>
    <font>
      <sz val="10"/>
      <color theme="1"/>
      <name val="游ゴシック"/>
      <family val="3"/>
      <charset val="128"/>
      <scheme val="minor"/>
    </font>
    <font>
      <sz val="11"/>
      <color indexed="8"/>
      <name val="ＭＳ Ｐゴシック"/>
      <family val="3"/>
      <charset val="128"/>
    </font>
    <font>
      <sz val="11"/>
      <color theme="1"/>
      <name val="游ゴシック"/>
      <family val="3"/>
      <charset val="128"/>
      <scheme val="minor"/>
    </font>
    <font>
      <u/>
      <sz val="11"/>
      <color theme="10"/>
      <name val="游ゴシック"/>
      <family val="2"/>
      <charset val="128"/>
      <scheme val="minor"/>
    </font>
    <font>
      <sz val="11"/>
      <color theme="1"/>
      <name val="游ゴシック"/>
      <family val="2"/>
      <charset val="128"/>
      <scheme val="minor"/>
    </font>
    <font>
      <sz val="11"/>
      <color theme="1"/>
      <name val="游ゴシック"/>
      <family val="3"/>
      <scheme val="minor"/>
    </font>
    <font>
      <sz val="11"/>
      <color indexed="8"/>
      <name val="ＭＳ Ｐゴシック"/>
      <family val="3"/>
    </font>
    <font>
      <sz val="6"/>
      <name val="游ゴシック"/>
      <family val="3"/>
      <scheme val="minor"/>
    </font>
    <font>
      <u/>
      <sz val="11"/>
      <color theme="10"/>
      <name val="游ゴシック"/>
      <family val="3"/>
      <scheme val="minor"/>
    </font>
    <font>
      <sz val="11"/>
      <color theme="1"/>
      <name val="ＭＳ Ｐゴシック"/>
      <family val="3"/>
      <charset val="128"/>
    </font>
    <font>
      <sz val="6"/>
      <name val="游ゴシック"/>
      <family val="3"/>
    </font>
    <font>
      <sz val="6"/>
      <name val="ＭＳ Ｐゴシック"/>
      <family val="3"/>
    </font>
    <font>
      <u/>
      <sz val="11"/>
      <color theme="10"/>
      <name val="游ゴシック"/>
      <family val="3"/>
      <charset val="128"/>
      <scheme val="minor"/>
    </font>
    <font>
      <u/>
      <sz val="11"/>
      <color theme="10"/>
      <name val="游ゴシック"/>
      <family val="2"/>
      <scheme val="minor"/>
    </font>
    <font>
      <sz val="11"/>
      <name val="游ゴシック"/>
      <family val="3"/>
      <charset val="128"/>
      <scheme val="minor"/>
    </font>
    <font>
      <sz val="11"/>
      <color theme="1"/>
      <name val="游ゴシック"/>
      <family val="3"/>
      <charset val="128"/>
    </font>
    <font>
      <u/>
      <sz val="11"/>
      <color theme="11"/>
      <name val="游ゴシック"/>
      <family val="2"/>
      <charset val="128"/>
      <scheme val="minor"/>
    </font>
    <font>
      <sz val="18"/>
      <color theme="3"/>
      <name val="游ゴシック Light"/>
      <family val="2"/>
      <charset val="128"/>
      <scheme val="major"/>
    </font>
    <font>
      <b/>
      <sz val="13"/>
      <color theme="3"/>
      <name val="游ゴシック"/>
      <family val="2"/>
      <charset val="128"/>
      <scheme val="minor"/>
    </font>
    <font>
      <sz val="11"/>
      <color theme="1"/>
      <name val="ＭＳ 明朝"/>
      <family val="1"/>
      <charset val="128"/>
    </font>
    <font>
      <sz val="10"/>
      <name val="ＭＳ Ｐゴシック"/>
      <family val="3"/>
      <charset val="128"/>
    </font>
    <font>
      <sz val="6"/>
      <name val="游ゴシック"/>
      <family val="3"/>
      <charset val="128"/>
      <scheme val="minor"/>
    </font>
    <font>
      <sz val="10"/>
      <color indexed="9"/>
      <name val="ＭＳ Ｐゴシック"/>
      <family val="3"/>
      <charset val="128"/>
    </font>
    <font>
      <sz val="11"/>
      <name val="ＭＳ Ｐゴシック"/>
      <family val="3"/>
      <charset val="128"/>
    </font>
    <font>
      <sz val="10"/>
      <color theme="6" tint="-0.499984740745262"/>
      <name val="ＭＳ Ｐゴシック"/>
      <family val="3"/>
      <charset val="128"/>
    </font>
    <font>
      <sz val="10"/>
      <color rgb="FF008000"/>
      <name val="ＭＳ Ｐゴシック"/>
      <family val="3"/>
      <charset val="128"/>
    </font>
    <font>
      <sz val="10"/>
      <color indexed="17"/>
      <name val="ＭＳ Ｐゴシック"/>
      <family val="3"/>
      <charset val="128"/>
    </font>
    <font>
      <sz val="8"/>
      <color rgb="FFFF0000"/>
      <name val="ＭＳ Ｐゴシック"/>
      <family val="3"/>
      <charset val="128"/>
    </font>
    <font>
      <sz val="8"/>
      <color theme="2"/>
      <name val="ＭＳ Ｐゴシック"/>
      <family val="3"/>
      <charset val="128"/>
    </font>
    <font>
      <b/>
      <u/>
      <sz val="10"/>
      <color indexed="58"/>
      <name val="ＭＳ Ｐゴシック"/>
      <family val="3"/>
      <charset val="128"/>
    </font>
    <font>
      <sz val="9"/>
      <color rgb="FF008000"/>
      <name val="ＭＳ Ｐゴシック"/>
      <family val="3"/>
      <charset val="128"/>
    </font>
    <font>
      <b/>
      <sz val="10"/>
      <name val="ＭＳ Ｐゴシック"/>
      <family val="3"/>
      <charset val="128"/>
    </font>
    <font>
      <b/>
      <sz val="10"/>
      <color indexed="9"/>
      <name val="ＭＳ Ｐゴシック"/>
      <family val="3"/>
      <charset val="128"/>
    </font>
    <font>
      <b/>
      <sz val="11"/>
      <color indexed="60"/>
      <name val="ＭＳ Ｐゴシック"/>
      <family val="3"/>
      <charset val="128"/>
    </font>
    <font>
      <sz val="11"/>
      <color indexed="10"/>
      <name val="ＭＳ Ｐゴシック"/>
      <family val="3"/>
      <charset val="128"/>
    </font>
    <font>
      <sz val="11"/>
      <color indexed="10"/>
      <name val="ＭＳ Ｐゴシック"/>
      <family val="3"/>
    </font>
    <font>
      <sz val="11"/>
      <color rgb="FF000000"/>
      <name val="游ゴシック"/>
      <family val="2"/>
      <charset val="128"/>
    </font>
    <font>
      <sz val="6"/>
      <name val="游ゴシック"/>
      <family val="2"/>
      <charset val="128"/>
    </font>
    <font>
      <sz val="6"/>
      <name val="ＭＳ 明朝"/>
      <family val="2"/>
      <charset val="128"/>
    </font>
    <font>
      <sz val="11"/>
      <color rgb="FFFA7D00"/>
      <name val="ＭＳ Ｐゴシック"/>
      <family val="2"/>
    </font>
    <font>
      <u/>
      <sz val="11"/>
      <color theme="1"/>
      <name val="游ゴシック"/>
      <family val="3"/>
      <charset val="128"/>
      <scheme val="minor"/>
    </font>
    <font>
      <sz val="11"/>
      <color rgb="FF9C0006"/>
      <name val="Yu Gothic"/>
      <family val="2"/>
      <charset val="128"/>
    </font>
    <font>
      <b/>
      <sz val="9"/>
      <color indexed="81"/>
      <name val="MS P ゴシック"/>
      <family val="3"/>
      <charset val="128"/>
    </font>
    <font>
      <sz val="12"/>
      <color theme="1"/>
      <name val="ＭＳ 明朝"/>
      <family val="1"/>
      <charset val="128"/>
    </font>
    <font>
      <b/>
      <sz val="14"/>
      <color theme="1"/>
      <name val="游ゴシック"/>
      <family val="3"/>
      <scheme val="minor"/>
    </font>
    <font>
      <sz val="9"/>
      <color theme="1"/>
      <name val="ＭＳ Ｐゴシック"/>
      <family val="3"/>
    </font>
    <font>
      <sz val="6"/>
      <name val="游ゴシック"/>
      <family val="3"/>
      <charset val="128"/>
    </font>
    <font>
      <b/>
      <sz val="14"/>
      <color rgb="FF000000"/>
      <name val="游ゴシック"/>
      <family val="3"/>
      <charset val="128"/>
    </font>
    <font>
      <strike/>
      <sz val="11"/>
      <color theme="1"/>
      <name val="游ゴシック"/>
      <family val="3"/>
      <charset val="128"/>
      <scheme val="minor"/>
    </font>
    <font>
      <b/>
      <sz val="11"/>
      <color theme="1"/>
      <name val="游ゴシック"/>
      <family val="3"/>
      <charset val="128"/>
      <scheme val="minor"/>
    </font>
    <font>
      <sz val="36"/>
      <color theme="1"/>
      <name val="AR Pゴシック体M"/>
      <family val="3"/>
      <charset val="128"/>
    </font>
    <font>
      <sz val="26"/>
      <color theme="1"/>
      <name val="游ゴシック"/>
      <family val="3"/>
      <charset val="128"/>
      <scheme val="minor"/>
    </font>
    <font>
      <sz val="18"/>
      <color theme="1"/>
      <name val="游ゴシック"/>
      <family val="3"/>
      <charset val="128"/>
      <scheme val="minor"/>
    </font>
    <font>
      <sz val="20"/>
      <color theme="1"/>
      <name val="游ゴシック"/>
      <family val="2"/>
      <charset val="128"/>
      <scheme val="minor"/>
    </font>
    <font>
      <sz val="20"/>
      <color theme="1"/>
      <name val="游ゴシック"/>
      <family val="3"/>
      <charset val="128"/>
      <scheme val="minor"/>
    </font>
    <font>
      <sz val="18"/>
      <color theme="1"/>
      <name val="游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2">
    <xf numFmtId="0" fontId="0" fillId="0" borderId="0">
      <alignment vertical="center"/>
    </xf>
    <xf numFmtId="0" fontId="5" fillId="0" borderId="0">
      <alignment vertical="center"/>
    </xf>
    <xf numFmtId="0" fontId="7" fillId="0" borderId="0" applyNumberFormat="0" applyFill="0" applyBorder="0" applyAlignment="0" applyProtection="0">
      <alignment vertical="center"/>
    </xf>
    <xf numFmtId="38" fontId="8" fillId="0" borderId="0" applyFont="0" applyFill="0" applyBorder="0" applyAlignment="0" applyProtection="0">
      <alignment vertical="center"/>
    </xf>
    <xf numFmtId="0" fontId="6" fillId="0" borderId="0">
      <alignment vertical="center"/>
    </xf>
    <xf numFmtId="0" fontId="9" fillId="0" borderId="0">
      <alignment vertical="center"/>
    </xf>
    <xf numFmtId="0" fontId="10" fillId="0" borderId="0">
      <alignment vertical="center"/>
    </xf>
    <xf numFmtId="0" fontId="12"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38" fontId="23" fillId="0" borderId="0" applyFont="0" applyFill="0" applyBorder="0" applyAlignment="0" applyProtection="0">
      <alignment vertical="center"/>
    </xf>
    <xf numFmtId="0" fontId="6" fillId="0" borderId="0"/>
    <xf numFmtId="0" fontId="7" fillId="0" borderId="0" applyNumberFormat="0" applyFill="0" applyBorder="0" applyAlignment="0" applyProtection="0">
      <alignment vertical="center"/>
    </xf>
    <xf numFmtId="0" fontId="8" fillId="0" borderId="0">
      <alignment vertical="center"/>
    </xf>
    <xf numFmtId="0" fontId="6" fillId="0" borderId="0">
      <alignment vertical="center"/>
    </xf>
    <xf numFmtId="38" fontId="40" fillId="0" borderId="0" applyBorder="0" applyProtection="0">
      <alignment vertical="center"/>
    </xf>
    <xf numFmtId="38" fontId="47" fillId="0" borderId="0" applyFont="0" applyFill="0" applyBorder="0" applyAlignment="0" applyProtection="0">
      <alignment vertical="center"/>
    </xf>
    <xf numFmtId="177" fontId="6" fillId="0" borderId="0" applyFont="0" applyFill="0" applyBorder="0" applyAlignment="0" applyProtection="0">
      <alignment vertical="center"/>
    </xf>
    <xf numFmtId="0" fontId="5" fillId="0" borderId="0">
      <alignment vertical="center"/>
    </xf>
  </cellStyleXfs>
  <cellXfs count="159">
    <xf numFmtId="0" fontId="0" fillId="0" borderId="0" xfId="0">
      <alignment vertical="center"/>
    </xf>
    <xf numFmtId="0" fontId="0" fillId="0" borderId="0" xfId="0" applyAlignment="1">
      <alignment horizontal="right" vertical="center"/>
    </xf>
    <xf numFmtId="38" fontId="6" fillId="0" borderId="1" xfId="3" applyFont="1" applyFill="1" applyBorder="1" applyAlignment="1">
      <alignment horizontal="right" vertical="center"/>
    </xf>
    <xf numFmtId="0" fontId="0" fillId="0" borderId="0" xfId="0" applyFill="1" applyAlignment="1">
      <alignment vertical="center"/>
    </xf>
    <xf numFmtId="0" fontId="0" fillId="0" borderId="0" xfId="0" applyFill="1">
      <alignment vertical="center"/>
    </xf>
    <xf numFmtId="0" fontId="6" fillId="0" borderId="1" xfId="0" applyFont="1" applyFill="1" applyBorder="1" applyAlignment="1">
      <alignment horizontal="left" vertical="center" wrapText="1"/>
    </xf>
    <xf numFmtId="38" fontId="6" fillId="0" borderId="1" xfId="3" applyFont="1" applyFill="1" applyBorder="1" applyAlignment="1">
      <alignment horizontal="right" vertical="center" wrapText="1"/>
    </xf>
    <xf numFmtId="0" fontId="6" fillId="0" borderId="1" xfId="0" applyFont="1" applyFill="1" applyBorder="1" applyAlignment="1">
      <alignment horizontal="left" vertical="center" shrinkToFit="1"/>
    </xf>
    <xf numFmtId="0" fontId="6" fillId="0" borderId="1" xfId="0" applyFont="1" applyFill="1" applyBorder="1" applyAlignment="1">
      <alignment horizontal="left" vertical="center"/>
    </xf>
    <xf numFmtId="0" fontId="6" fillId="0" borderId="1" xfId="5" applyFont="1" applyFill="1" applyBorder="1" applyAlignment="1">
      <alignment horizontal="left" vertical="center"/>
    </xf>
    <xf numFmtId="0" fontId="6" fillId="0" borderId="1" xfId="4" applyFont="1" applyFill="1" applyBorder="1" applyAlignment="1">
      <alignment horizontal="left" vertical="center"/>
    </xf>
    <xf numFmtId="0" fontId="6" fillId="0" borderId="1" xfId="4" applyFont="1" applyFill="1" applyBorder="1" applyAlignment="1">
      <alignment horizontal="left" vertical="center" wrapText="1"/>
    </xf>
    <xf numFmtId="0" fontId="6" fillId="0" borderId="1" xfId="5" applyFont="1" applyFill="1" applyBorder="1" applyAlignment="1">
      <alignment horizontal="left" vertical="center" wrapText="1"/>
    </xf>
    <xf numFmtId="0" fontId="6" fillId="0" borderId="1" xfId="0" applyFont="1" applyFill="1" applyBorder="1" applyAlignment="1">
      <alignment horizontal="left" vertical="center" wrapText="1" shrinkToFit="1"/>
    </xf>
    <xf numFmtId="0" fontId="6" fillId="0" borderId="1" xfId="0" quotePrefix="1" applyFont="1" applyFill="1" applyBorder="1" applyAlignment="1">
      <alignment horizontal="left" vertical="center" wrapText="1"/>
    </xf>
    <xf numFmtId="0" fontId="6" fillId="0" borderId="1" xfId="5" applyFont="1" applyFill="1" applyBorder="1" applyAlignment="1">
      <alignment horizontal="left" vertical="center" wrapText="1" shrinkToFit="1"/>
    </xf>
    <xf numFmtId="0" fontId="6" fillId="0" borderId="0" xfId="5" applyFont="1" applyFill="1" applyBorder="1" applyAlignment="1">
      <alignment horizontal="left" vertical="center" wrapText="1"/>
    </xf>
    <xf numFmtId="0" fontId="44" fillId="0" borderId="1" xfId="7" applyFont="1" applyFill="1" applyBorder="1" applyAlignment="1">
      <alignment horizontal="left" vertical="center" wrapText="1"/>
    </xf>
    <xf numFmtId="0" fontId="44" fillId="0" borderId="1" xfId="2" applyFont="1" applyFill="1" applyBorder="1" applyAlignment="1">
      <alignment horizontal="left" vertical="center" wrapText="1"/>
    </xf>
    <xf numFmtId="38" fontId="6" fillId="0" borderId="1" xfId="3" applyFont="1" applyFill="1" applyBorder="1" applyAlignment="1">
      <alignment horizontal="right" vertical="center" wrapText="1" shrinkToFit="1"/>
    </xf>
    <xf numFmtId="49" fontId="6" fillId="0" borderId="1" xfId="1" quotePrefix="1" applyNumberFormat="1" applyFont="1" applyFill="1" applyBorder="1" applyAlignment="1">
      <alignment horizontal="left" vertical="center" wrapText="1"/>
    </xf>
    <xf numFmtId="0" fontId="6" fillId="0" borderId="1" xfId="1" applyFont="1" applyFill="1" applyBorder="1" applyAlignment="1">
      <alignment horizontal="left" vertical="center" wrapText="1"/>
    </xf>
    <xf numFmtId="0" fontId="44" fillId="0" borderId="0" xfId="2" applyFont="1" applyFill="1" applyAlignment="1">
      <alignment horizontal="left" vertical="center" wrapText="1"/>
    </xf>
    <xf numFmtId="0" fontId="44" fillId="0" borderId="1" xfId="2" applyFont="1" applyFill="1" applyBorder="1" applyAlignment="1">
      <alignment horizontal="left" vertical="center" wrapText="1" shrinkToFit="1"/>
    </xf>
    <xf numFmtId="0" fontId="6" fillId="0" borderId="1" xfId="2" applyFont="1" applyFill="1" applyBorder="1" applyAlignment="1">
      <alignment horizontal="left" vertical="center" wrapText="1"/>
    </xf>
    <xf numFmtId="0" fontId="44" fillId="0" borderId="1" xfId="2" applyFont="1" applyFill="1" applyBorder="1" applyAlignment="1">
      <alignment horizontal="left" vertical="center"/>
    </xf>
    <xf numFmtId="0" fontId="6" fillId="0" borderId="0" xfId="0" applyFont="1" applyFill="1" applyAlignment="1">
      <alignment horizontal="left" vertical="center" wrapText="1"/>
    </xf>
    <xf numFmtId="1" fontId="0" fillId="0" borderId="0" xfId="0" applyNumberFormat="1">
      <alignment vertical="center"/>
    </xf>
    <xf numFmtId="38" fontId="6" fillId="0" borderId="0" xfId="3" applyFont="1" applyFill="1" applyAlignment="1">
      <alignment horizontal="right" vertical="center"/>
    </xf>
    <xf numFmtId="0" fontId="6" fillId="0" borderId="0" xfId="0" applyFont="1" applyFill="1" applyAlignment="1">
      <alignment horizontal="left" vertical="center"/>
    </xf>
    <xf numFmtId="38" fontId="6" fillId="0" borderId="1" xfId="3" quotePrefix="1" applyFont="1" applyFill="1" applyBorder="1" applyAlignment="1">
      <alignment horizontal="right" vertical="center" wrapText="1"/>
    </xf>
    <xf numFmtId="0" fontId="6" fillId="0" borderId="2" xfId="0" applyFont="1" applyFill="1" applyBorder="1" applyAlignment="1">
      <alignment horizontal="left" vertical="center"/>
    </xf>
    <xf numFmtId="0" fontId="6" fillId="0" borderId="1" xfId="0" applyFont="1" applyFill="1" applyBorder="1" applyAlignment="1">
      <alignment horizontal="left" vertical="top" wrapText="1"/>
    </xf>
    <xf numFmtId="38" fontId="6" fillId="0" borderId="2" xfId="3" applyFont="1" applyFill="1" applyBorder="1" applyAlignment="1">
      <alignment horizontal="right" vertical="center"/>
    </xf>
    <xf numFmtId="0" fontId="44" fillId="0" borderId="2" xfId="2" applyFont="1" applyFill="1" applyBorder="1" applyAlignment="1">
      <alignment horizontal="left" vertical="center" wrapText="1"/>
    </xf>
    <xf numFmtId="0" fontId="6" fillId="0" borderId="1" xfId="5" applyFont="1" applyFill="1" applyBorder="1" applyAlignment="1">
      <alignment horizontal="left" vertical="center" shrinkToFit="1"/>
    </xf>
    <xf numFmtId="38" fontId="6" fillId="0" borderId="1" xfId="3" applyFont="1" applyFill="1" applyBorder="1" applyAlignment="1">
      <alignment horizontal="right" vertical="center" shrinkToFit="1"/>
    </xf>
    <xf numFmtId="0" fontId="6" fillId="0" borderId="1" xfId="7"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 xfId="9" applyFont="1" applyFill="1" applyBorder="1" applyAlignment="1">
      <alignment horizontal="left" vertical="center" wrapText="1"/>
    </xf>
    <xf numFmtId="0" fontId="6" fillId="0" borderId="1" xfId="6" applyFont="1" applyFill="1" applyBorder="1" applyAlignment="1">
      <alignment horizontal="left" vertical="center" wrapText="1"/>
    </xf>
    <xf numFmtId="49" fontId="6" fillId="0" borderId="1" xfId="6" quotePrefix="1" applyNumberFormat="1" applyFont="1" applyFill="1" applyBorder="1" applyAlignment="1">
      <alignment horizontal="left" vertical="center" wrapText="1"/>
    </xf>
    <xf numFmtId="0" fontId="6" fillId="0" borderId="1" xfId="12" applyFont="1" applyFill="1" applyBorder="1" applyAlignment="1">
      <alignment horizontal="left" vertical="center" wrapText="1"/>
    </xf>
    <xf numFmtId="0" fontId="6" fillId="0" borderId="1" xfId="12" applyFont="1" applyFill="1" applyBorder="1" applyAlignment="1">
      <alignment horizontal="left" vertical="top" wrapText="1"/>
    </xf>
    <xf numFmtId="0" fontId="6" fillId="0" borderId="3" xfId="0" applyFont="1" applyFill="1" applyBorder="1" applyAlignment="1">
      <alignment horizontal="left" vertical="center"/>
    </xf>
    <xf numFmtId="38" fontId="6" fillId="0" borderId="3" xfId="3" applyFont="1" applyFill="1" applyBorder="1" applyAlignment="1">
      <alignment horizontal="right" vertical="center"/>
    </xf>
    <xf numFmtId="0" fontId="6" fillId="0" borderId="5" xfId="4" applyFont="1" applyFill="1" applyBorder="1" applyAlignment="1">
      <alignment horizontal="left" vertical="center"/>
    </xf>
    <xf numFmtId="0" fontId="6" fillId="0" borderId="5" xfId="4" applyFont="1" applyFill="1" applyBorder="1" applyAlignment="1">
      <alignment horizontal="left" vertical="center" wrapText="1"/>
    </xf>
    <xf numFmtId="38" fontId="6" fillId="0" borderId="5" xfId="3" applyFont="1" applyFill="1" applyBorder="1" applyAlignment="1">
      <alignment horizontal="right" vertical="center"/>
    </xf>
    <xf numFmtId="0" fontId="6" fillId="0" borderId="5" xfId="14" applyFont="1" applyFill="1" applyBorder="1" applyAlignment="1">
      <alignment horizontal="left" vertical="center"/>
    </xf>
    <xf numFmtId="0" fontId="6" fillId="0" borderId="5" xfId="14" applyFont="1" applyFill="1" applyBorder="1" applyAlignment="1">
      <alignment horizontal="left" vertical="center" wrapText="1"/>
    </xf>
    <xf numFmtId="0" fontId="44" fillId="0" borderId="5" xfId="14" applyFont="1" applyFill="1" applyBorder="1" applyAlignment="1">
      <alignment horizontal="left" vertical="center" wrapText="1"/>
    </xf>
    <xf numFmtId="0" fontId="6" fillId="0" borderId="1" xfId="14" applyFont="1" applyFill="1" applyBorder="1" applyAlignment="1">
      <alignment horizontal="left" vertical="center"/>
    </xf>
    <xf numFmtId="0" fontId="6" fillId="0" borderId="1" xfId="14" applyFont="1" applyFill="1" applyBorder="1" applyAlignment="1">
      <alignment horizontal="left" vertical="center" wrapText="1"/>
    </xf>
    <xf numFmtId="0" fontId="44" fillId="0" borderId="1" xfId="15"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44" fillId="0" borderId="1" xfId="0" applyFont="1" applyFill="1" applyBorder="1" applyAlignment="1">
      <alignment horizontal="left" vertical="center" wrapText="1"/>
    </xf>
    <xf numFmtId="0" fontId="6" fillId="0" borderId="1" xfId="16" applyFont="1" applyFill="1" applyBorder="1" applyAlignment="1">
      <alignment horizontal="left" vertical="center" wrapText="1"/>
    </xf>
    <xf numFmtId="0" fontId="6" fillId="0" borderId="1" xfId="17" applyFont="1" applyFill="1" applyBorder="1" applyAlignment="1">
      <alignment horizontal="left" vertical="center" wrapText="1"/>
    </xf>
    <xf numFmtId="0" fontId="6" fillId="0" borderId="7" xfId="0" quotePrefix="1" applyFont="1" applyFill="1" applyBorder="1" applyAlignment="1">
      <alignment horizontal="left" vertical="center" wrapText="1"/>
    </xf>
    <xf numFmtId="38" fontId="6" fillId="0" borderId="1" xfId="3" applyFont="1" applyFill="1" applyBorder="1" applyAlignment="1" applyProtection="1">
      <alignment horizontal="right" vertical="center"/>
    </xf>
    <xf numFmtId="49" fontId="6" fillId="0" borderId="7" xfId="1" quotePrefix="1" applyNumberFormat="1" applyFont="1" applyFill="1" applyBorder="1" applyAlignment="1">
      <alignment horizontal="left" vertical="center" wrapText="1"/>
    </xf>
    <xf numFmtId="0" fontId="6" fillId="0" borderId="7" xfId="1" applyFont="1" applyFill="1" applyBorder="1" applyAlignment="1">
      <alignment horizontal="left" vertical="center" wrapText="1"/>
    </xf>
    <xf numFmtId="0" fontId="44" fillId="0" borderId="1" xfId="9" applyFont="1" applyFill="1" applyBorder="1" applyAlignment="1">
      <alignment horizontal="left" vertical="center" wrapText="1"/>
    </xf>
    <xf numFmtId="14" fontId="6" fillId="0" borderId="0" xfId="0" applyNumberFormat="1" applyFont="1" applyFill="1" applyAlignment="1">
      <alignment horizontal="left" vertical="center" wrapText="1"/>
    </xf>
    <xf numFmtId="49" fontId="44" fillId="0" borderId="1" xfId="2" quotePrefix="1" applyNumberFormat="1" applyFont="1" applyFill="1" applyBorder="1" applyAlignment="1">
      <alignment horizontal="left" vertical="center" wrapText="1"/>
    </xf>
    <xf numFmtId="49" fontId="6" fillId="0" borderId="2" xfId="1" quotePrefix="1" applyNumberFormat="1" applyFont="1" applyFill="1" applyBorder="1" applyAlignment="1">
      <alignment horizontal="left" vertical="center" wrapText="1"/>
    </xf>
    <xf numFmtId="0" fontId="53" fillId="0" borderId="2" xfId="0" applyFont="1" applyFill="1" applyBorder="1" applyAlignment="1">
      <alignment horizontal="left" vertical="center" wrapText="1"/>
    </xf>
    <xf numFmtId="49" fontId="6" fillId="0" borderId="4" xfId="1" applyNumberFormat="1" applyFont="1" applyFill="1" applyBorder="1" applyAlignment="1">
      <alignment horizontal="left" vertical="center" wrapText="1"/>
    </xf>
    <xf numFmtId="0" fontId="44" fillId="0" borderId="1" xfId="10" applyFont="1" applyFill="1" applyBorder="1" applyAlignment="1">
      <alignment horizontal="left" vertical="center" wrapText="1"/>
    </xf>
    <xf numFmtId="0" fontId="6" fillId="0" borderId="1" xfId="4" applyFont="1" applyFill="1" applyBorder="1" applyAlignment="1">
      <alignment horizontal="left" vertical="center" shrinkToFit="1"/>
    </xf>
    <xf numFmtId="0" fontId="6" fillId="0" borderId="1" xfId="12" applyFont="1" applyFill="1" applyBorder="1" applyAlignment="1">
      <alignment horizontal="left" vertical="center"/>
    </xf>
    <xf numFmtId="0" fontId="6" fillId="0" borderId="1" xfId="21" applyFont="1" applyFill="1" applyBorder="1" applyAlignment="1">
      <alignment horizontal="left" vertical="center" wrapText="1"/>
    </xf>
    <xf numFmtId="38" fontId="6" fillId="0" borderId="0" xfId="3" applyFont="1" applyFill="1" applyAlignment="1">
      <alignment horizontal="right" vertical="center" wrapText="1"/>
    </xf>
    <xf numFmtId="0" fontId="44" fillId="0" borderId="0" xfId="7" applyFont="1" applyFill="1" applyAlignment="1">
      <alignment horizontal="left" vertical="center" wrapText="1"/>
    </xf>
    <xf numFmtId="0" fontId="6" fillId="0" borderId="9" xfId="0" applyFont="1" applyFill="1" applyBorder="1" applyAlignment="1">
      <alignment horizontal="left" vertical="center" wrapText="1"/>
    </xf>
    <xf numFmtId="38" fontId="6" fillId="0" borderId="2" xfId="3" applyFont="1" applyFill="1" applyBorder="1" applyAlignment="1">
      <alignment horizontal="right" vertical="center" wrapText="1"/>
    </xf>
    <xf numFmtId="0" fontId="6" fillId="0" borderId="2" xfId="1" applyFont="1" applyFill="1" applyBorder="1" applyAlignment="1">
      <alignment horizontal="left" vertical="center" wrapText="1"/>
    </xf>
    <xf numFmtId="0" fontId="44" fillId="0" borderId="8" xfId="2" applyFont="1" applyFill="1" applyBorder="1" applyAlignment="1">
      <alignment horizontal="left" vertical="center" wrapText="1"/>
    </xf>
    <xf numFmtId="3" fontId="6" fillId="0" borderId="1" xfId="0" applyNumberFormat="1" applyFont="1" applyFill="1" applyBorder="1" applyAlignment="1">
      <alignment horizontal="left" vertical="center" wrapText="1"/>
    </xf>
    <xf numFmtId="0" fontId="44" fillId="0" borderId="10" xfId="2" applyFont="1" applyFill="1" applyBorder="1" applyAlignment="1">
      <alignment horizontal="left" vertical="center" wrapText="1"/>
    </xf>
    <xf numFmtId="0" fontId="6" fillId="0" borderId="10" xfId="4" applyFont="1" applyFill="1" applyBorder="1" applyAlignment="1">
      <alignment horizontal="left" vertical="center" wrapText="1"/>
    </xf>
    <xf numFmtId="49" fontId="6" fillId="0" borderId="1" xfId="0" applyNumberFormat="1" applyFont="1" applyFill="1" applyBorder="1" applyAlignment="1">
      <alignment horizontal="left" vertical="center"/>
    </xf>
    <xf numFmtId="0" fontId="6" fillId="0" borderId="1" xfId="0" applyFont="1" applyFill="1" applyBorder="1" applyAlignment="1">
      <alignment vertical="center" wrapText="1"/>
    </xf>
    <xf numFmtId="49" fontId="6" fillId="0" borderId="1" xfId="1" quotePrefix="1" applyNumberFormat="1" applyFont="1" applyFill="1" applyBorder="1" applyAlignment="1">
      <alignment vertical="center" wrapText="1"/>
    </xf>
    <xf numFmtId="0" fontId="6" fillId="0" borderId="1" xfId="5" applyFont="1" applyFill="1" applyBorder="1" applyAlignment="1">
      <alignment vertical="center"/>
    </xf>
    <xf numFmtId="0" fontId="6" fillId="0" borderId="2" xfId="0" applyFont="1" applyFill="1" applyBorder="1" applyAlignment="1">
      <alignment vertical="center"/>
    </xf>
    <xf numFmtId="0" fontId="6" fillId="0" borderId="1" xfId="0" applyFont="1" applyFill="1" applyBorder="1" applyAlignment="1">
      <alignment vertical="center"/>
    </xf>
    <xf numFmtId="0" fontId="6" fillId="0" borderId="1" xfId="0" applyFont="1" applyFill="1" applyBorder="1" applyAlignment="1">
      <alignment vertical="center" shrinkToFit="1"/>
    </xf>
    <xf numFmtId="0" fontId="6" fillId="0" borderId="1" xfId="5" applyFont="1" applyFill="1" applyBorder="1" applyAlignment="1">
      <alignment vertical="center" shrinkToFit="1"/>
    </xf>
    <xf numFmtId="0" fontId="6" fillId="0" borderId="1" xfId="4" applyFont="1" applyFill="1" applyBorder="1" applyAlignment="1">
      <alignment vertical="center" wrapText="1"/>
    </xf>
    <xf numFmtId="0" fontId="6" fillId="0" borderId="1" xfId="5" applyFont="1" applyFill="1" applyBorder="1" applyAlignment="1">
      <alignment vertical="center" wrapText="1"/>
    </xf>
    <xf numFmtId="49" fontId="6" fillId="0" borderId="1" xfId="6" quotePrefix="1" applyNumberFormat="1" applyFont="1" applyFill="1" applyBorder="1" applyAlignment="1">
      <alignment vertical="center" wrapText="1"/>
    </xf>
    <xf numFmtId="0" fontId="6" fillId="0" borderId="2" xfId="5" applyFont="1" applyFill="1" applyBorder="1" applyAlignment="1">
      <alignment vertical="center"/>
    </xf>
    <xf numFmtId="0" fontId="6" fillId="0" borderId="1" xfId="4" applyFont="1" applyFill="1" applyBorder="1" applyAlignment="1">
      <alignment vertical="center"/>
    </xf>
    <xf numFmtId="0" fontId="6" fillId="0" borderId="1" xfId="12" applyFont="1" applyFill="1" applyBorder="1" applyAlignment="1">
      <alignment vertical="center" wrapText="1"/>
    </xf>
    <xf numFmtId="0" fontId="6" fillId="0" borderId="3" xfId="0" applyFont="1" applyFill="1" applyBorder="1" applyAlignment="1">
      <alignment vertical="center"/>
    </xf>
    <xf numFmtId="0" fontId="6" fillId="0" borderId="5" xfId="4" applyFont="1" applyFill="1" applyBorder="1" applyAlignment="1">
      <alignment vertical="center"/>
    </xf>
    <xf numFmtId="0" fontId="6" fillId="0" borderId="5" xfId="14" applyFont="1" applyFill="1" applyBorder="1" applyAlignment="1">
      <alignment vertical="center"/>
    </xf>
    <xf numFmtId="0" fontId="6" fillId="0" borderId="1" xfId="12" applyFont="1" applyFill="1" applyBorder="1" applyAlignment="1">
      <alignment vertical="center"/>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0" xfId="0" applyFont="1" applyFill="1" applyAlignment="1">
      <alignment vertical="center"/>
    </xf>
    <xf numFmtId="0" fontId="6" fillId="0" borderId="1" xfId="14" applyFont="1" applyFill="1" applyBorder="1" applyAlignment="1">
      <alignment vertical="center"/>
    </xf>
    <xf numFmtId="0" fontId="6" fillId="0" borderId="1" xfId="0" applyFont="1" applyFill="1" applyBorder="1" applyAlignment="1">
      <alignment vertical="center" wrapText="1" shrinkToFit="1"/>
    </xf>
    <xf numFmtId="0" fontId="6" fillId="0" borderId="0" xfId="0" applyFont="1" applyFill="1" applyAlignment="1">
      <alignment vertical="center" wrapText="1"/>
    </xf>
    <xf numFmtId="0" fontId="0" fillId="0" borderId="0" xfId="0" applyFill="1" applyAlignment="1">
      <alignment vertical="center" wrapText="1"/>
    </xf>
    <xf numFmtId="0" fontId="6" fillId="0" borderId="1" xfId="0" quotePrefix="1" applyFont="1" applyFill="1" applyBorder="1" applyAlignment="1">
      <alignment vertical="center" wrapText="1"/>
    </xf>
    <xf numFmtId="0" fontId="6" fillId="0" borderId="0" xfId="0" applyFont="1" applyFill="1" applyBorder="1" applyAlignment="1">
      <alignment vertical="center"/>
    </xf>
    <xf numFmtId="0" fontId="44" fillId="0" borderId="1" xfId="2" applyFont="1" applyFill="1" applyBorder="1" applyAlignment="1">
      <alignment vertical="center" wrapText="1"/>
    </xf>
    <xf numFmtId="49" fontId="6" fillId="0" borderId="1" xfId="0" quotePrefix="1" applyNumberFormat="1" applyFont="1" applyFill="1" applyBorder="1" applyAlignment="1">
      <alignment vertical="center" wrapText="1"/>
    </xf>
    <xf numFmtId="0" fontId="6" fillId="0" borderId="1" xfId="0" quotePrefix="1" applyFont="1" applyFill="1" applyBorder="1" applyAlignment="1">
      <alignment vertical="center"/>
    </xf>
    <xf numFmtId="0" fontId="53" fillId="0" borderId="1" xfId="0" applyFont="1" applyFill="1" applyBorder="1" applyAlignment="1">
      <alignment vertical="center"/>
    </xf>
    <xf numFmtId="0" fontId="6" fillId="0" borderId="1" xfId="5" applyFont="1" applyFill="1" applyBorder="1" applyAlignment="1">
      <alignment vertical="center" wrapText="1" shrinkToFit="1"/>
    </xf>
    <xf numFmtId="0" fontId="6" fillId="0" borderId="4" xfId="0" applyFont="1" applyFill="1" applyBorder="1" applyAlignment="1">
      <alignment vertical="center" wrapText="1"/>
    </xf>
    <xf numFmtId="0" fontId="6" fillId="0" borderId="5" xfId="4" applyFont="1" applyFill="1" applyBorder="1" applyAlignment="1">
      <alignment vertical="center" wrapText="1"/>
    </xf>
    <xf numFmtId="0" fontId="6" fillId="0" borderId="5" xfId="14" applyFont="1" applyFill="1" applyBorder="1" applyAlignment="1">
      <alignment vertical="center" wrapText="1"/>
    </xf>
    <xf numFmtId="0" fontId="6" fillId="0" borderId="1" xfId="14" applyFont="1" applyFill="1" applyBorder="1" applyAlignment="1">
      <alignment vertical="center" wrapText="1"/>
    </xf>
    <xf numFmtId="38" fontId="6" fillId="0" borderId="1" xfId="8" applyFont="1" applyFill="1" applyBorder="1" applyAlignment="1">
      <alignment vertical="center" wrapText="1"/>
    </xf>
    <xf numFmtId="0" fontId="6" fillId="0" borderId="1" xfId="16" applyFont="1" applyFill="1" applyBorder="1" applyAlignment="1">
      <alignment vertical="center" wrapText="1"/>
    </xf>
    <xf numFmtId="0" fontId="6" fillId="0" borderId="1" xfId="17" applyFont="1" applyFill="1" applyBorder="1" applyAlignment="1">
      <alignment vertical="center" wrapText="1"/>
    </xf>
    <xf numFmtId="176" fontId="6" fillId="0" borderId="1" xfId="0" applyNumberFormat="1" applyFont="1" applyFill="1" applyBorder="1" applyAlignment="1">
      <alignment vertical="center" wrapText="1"/>
    </xf>
    <xf numFmtId="0" fontId="6" fillId="0" borderId="1" xfId="12" quotePrefix="1" applyFont="1" applyFill="1" applyBorder="1" applyAlignment="1">
      <alignment vertical="center" wrapText="1"/>
    </xf>
    <xf numFmtId="3" fontId="6" fillId="0" borderId="1" xfId="0" applyNumberFormat="1" applyFont="1" applyFill="1" applyBorder="1" applyAlignment="1">
      <alignment vertical="center" wrapText="1"/>
    </xf>
    <xf numFmtId="178" fontId="6" fillId="0" borderId="1" xfId="0" applyNumberFormat="1" applyFont="1" applyFill="1" applyBorder="1" applyAlignment="1">
      <alignment vertical="center" wrapText="1"/>
    </xf>
    <xf numFmtId="0" fontId="6" fillId="0" borderId="0" xfId="2" applyFont="1" applyFill="1" applyAlignment="1">
      <alignment horizontal="left" vertical="center" wrapText="1"/>
    </xf>
    <xf numFmtId="0" fontId="6" fillId="0" borderId="7" xfId="2" applyFont="1" applyFill="1" applyBorder="1" applyAlignment="1">
      <alignment horizontal="left" vertical="center" wrapText="1"/>
    </xf>
    <xf numFmtId="0" fontId="6" fillId="0" borderId="4" xfId="0" applyFont="1" applyFill="1" applyBorder="1" applyAlignment="1">
      <alignment horizontal="left" vertical="center"/>
    </xf>
    <xf numFmtId="0" fontId="6" fillId="0" borderId="8" xfId="0" applyFont="1" applyFill="1" applyBorder="1" applyAlignment="1">
      <alignment horizontal="left" vertical="center"/>
    </xf>
    <xf numFmtId="0" fontId="6" fillId="0" borderId="0" xfId="0" quotePrefix="1" applyFont="1" applyFill="1" applyAlignment="1">
      <alignment horizontal="left" vertical="center"/>
    </xf>
    <xf numFmtId="49" fontId="6" fillId="0" borderId="1" xfId="0" quotePrefix="1" applyNumberFormat="1"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0" fillId="0" borderId="1" xfId="0" applyFill="1" applyBorder="1" applyAlignment="1">
      <alignment horizontal="left" vertical="center"/>
    </xf>
    <xf numFmtId="0" fontId="0" fillId="0" borderId="1" xfId="0" applyFill="1" applyBorder="1" applyAlignment="1">
      <alignment horizontal="left" vertical="center" wrapText="1"/>
    </xf>
    <xf numFmtId="0" fontId="0" fillId="0" borderId="0" xfId="0" applyFill="1" applyAlignment="1">
      <alignment horizontal="left" vertical="center"/>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0" fillId="0" borderId="1" xfId="0" applyFill="1" applyBorder="1" applyAlignment="1">
      <alignment horizontal="right" vertical="center" wrapText="1"/>
    </xf>
    <xf numFmtId="3" fontId="0" fillId="0" borderId="1" xfId="0" applyNumberFormat="1" applyFill="1" applyBorder="1" applyAlignment="1">
      <alignment horizontal="right" vertical="center"/>
    </xf>
    <xf numFmtId="38" fontId="6" fillId="0" borderId="1" xfId="3" applyFont="1" applyFill="1" applyBorder="1" applyAlignment="1">
      <alignment horizontal="left" vertical="center"/>
    </xf>
    <xf numFmtId="0" fontId="0" fillId="0" borderId="0" xfId="0" applyFill="1" applyAlignment="1">
      <alignment horizontal="center" vertical="center"/>
    </xf>
    <xf numFmtId="0" fontId="0" fillId="0" borderId="0" xfId="0" applyFill="1" applyAlignment="1">
      <alignment horizontal="left" vertical="center" wrapText="1"/>
    </xf>
    <xf numFmtId="38" fontId="19" fillId="0" borderId="0" xfId="3" applyFont="1" applyFill="1" applyAlignment="1">
      <alignment horizontal="right" vertical="center"/>
    </xf>
    <xf numFmtId="0" fontId="6" fillId="2" borderId="1" xfId="0" applyFont="1" applyFill="1" applyBorder="1" applyAlignment="1">
      <alignment vertical="center" wrapText="1"/>
    </xf>
    <xf numFmtId="0" fontId="6" fillId="2" borderId="1" xfId="0" applyFont="1" applyFill="1" applyBorder="1" applyAlignment="1">
      <alignment horizontal="left" vertical="center" wrapText="1"/>
    </xf>
    <xf numFmtId="38" fontId="6" fillId="2" borderId="1" xfId="3" applyFont="1" applyFill="1" applyBorder="1" applyAlignment="1">
      <alignment horizontal="left" vertical="center" wrapText="1"/>
    </xf>
    <xf numFmtId="0" fontId="54" fillId="3" borderId="0" xfId="4" applyFont="1" applyFill="1" applyAlignment="1">
      <alignment horizontal="center" vertical="center"/>
    </xf>
    <xf numFmtId="0" fontId="6" fillId="3" borderId="0" xfId="4" applyFill="1">
      <alignment vertical="center"/>
    </xf>
    <xf numFmtId="0" fontId="54" fillId="3" borderId="0" xfId="4" applyFont="1" applyFill="1" applyAlignment="1">
      <alignment horizontal="center" vertical="center" wrapText="1"/>
    </xf>
    <xf numFmtId="0" fontId="55" fillId="3" borderId="0" xfId="4" applyFont="1" applyFill="1" applyAlignment="1">
      <alignment horizontal="center" vertical="center"/>
    </xf>
    <xf numFmtId="0" fontId="9" fillId="3" borderId="0" xfId="5" applyFill="1">
      <alignment vertical="center"/>
    </xf>
    <xf numFmtId="0" fontId="0" fillId="3" borderId="11" xfId="5" applyFont="1" applyFill="1" applyBorder="1" applyAlignment="1">
      <alignment horizontal="justify" vertical="top" wrapText="1"/>
    </xf>
    <xf numFmtId="0" fontId="6" fillId="3" borderId="12" xfId="5" applyFont="1" applyFill="1" applyBorder="1" applyAlignment="1">
      <alignment horizontal="justify" vertical="top" wrapText="1"/>
    </xf>
    <xf numFmtId="0" fontId="6" fillId="3" borderId="13" xfId="5" applyFont="1" applyFill="1" applyBorder="1" applyAlignment="1">
      <alignment horizontal="justify" vertical="top" wrapText="1"/>
    </xf>
    <xf numFmtId="0" fontId="57" fillId="0" borderId="9" xfId="0" applyFont="1" applyFill="1" applyBorder="1" applyAlignment="1">
      <alignment horizontal="center" vertical="center"/>
    </xf>
    <xf numFmtId="0" fontId="58" fillId="0" borderId="9" xfId="0" applyFont="1" applyFill="1" applyBorder="1" applyAlignment="1">
      <alignment horizontal="center" vertical="center"/>
    </xf>
    <xf numFmtId="0" fontId="59" fillId="3" borderId="0" xfId="5" applyFont="1" applyFill="1">
      <alignment vertical="center"/>
    </xf>
  </cellXfs>
  <cellStyles count="22">
    <cellStyle name="Excel Built-in Comma [0]" xfId="18" xr:uid="{9BA3FFA2-185C-4300-A426-A0A0A98CD6FA}"/>
    <cellStyle name="Hyperlink" xfId="15" xr:uid="{3D7CF1E5-CA0C-401D-9A14-DA2E65DD65F1}"/>
    <cellStyle name="ハイパーリンク" xfId="2" builtinId="8"/>
    <cellStyle name="ハイパーリンク 2" xfId="7" xr:uid="{2AF19FDD-11B6-4775-8246-EF313F383B5D}"/>
    <cellStyle name="ハイパーリンク 2 2" xfId="9" xr:uid="{78583FFB-8740-4312-8A84-DFF7E7FB0DB4}"/>
    <cellStyle name="ハイパーリンク 3" xfId="10" xr:uid="{3D0BD0CF-1F85-45A5-AABF-E210F1E29B74}"/>
    <cellStyle name="桁区切り" xfId="3" builtinId="6"/>
    <cellStyle name="桁区切り [0.00] 2" xfId="20" xr:uid="{CE53B73D-D7E5-4206-9B55-CCA035A60ECB}"/>
    <cellStyle name="桁区切り 2" xfId="8" xr:uid="{EB3C901E-4F4A-46B8-8E46-E1AE0BF221A4}"/>
    <cellStyle name="桁区切り 2 2" xfId="11" xr:uid="{E2668175-D7FA-4725-9F8A-551D241E013E}"/>
    <cellStyle name="桁区切り 3" xfId="13" xr:uid="{EE2A6912-0216-4053-9D9A-99B7CB3FD146}"/>
    <cellStyle name="桁区切り 4" xfId="19" xr:uid="{7483925A-CB48-450C-B98D-DA90650C32E2}"/>
    <cellStyle name="標準" xfId="0" builtinId="0"/>
    <cellStyle name="標準 2" xfId="4" xr:uid="{CC7C9816-9027-4965-8CE5-F38B23F17E4A}"/>
    <cellStyle name="標準 2 2" xfId="12" xr:uid="{7A8252E1-B601-4523-9160-4DA07E1BEF06}"/>
    <cellStyle name="標準 3" xfId="1" xr:uid="{42FB5C5F-FB48-43C4-A80F-456544D7A752}"/>
    <cellStyle name="標準 3 2" xfId="6" xr:uid="{766F6FB2-D5EF-4C41-AF84-3EDB6EF01265}"/>
    <cellStyle name="標準 3 2 2" xfId="21" xr:uid="{8C2F7277-E12A-47ED-8DF2-C50D48AA356A}"/>
    <cellStyle name="標準 4" xfId="5" xr:uid="{64AE808A-D602-41BE-9C9D-F567D81CE673}"/>
    <cellStyle name="標準 5" xfId="14" xr:uid="{3FFD913C-34A8-4A60-9D36-BF8A9B8A2571}"/>
    <cellStyle name="標準 5 2" xfId="16" xr:uid="{73912C9D-656A-40C6-9537-8625D0BE9EDE}"/>
    <cellStyle name="標準 7" xfId="17" xr:uid="{480510DC-2F63-4418-85C3-20C9CA6B86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17" Type="http://schemas.openxmlformats.org/officeDocument/2006/relationships/hyperlink" Target="https://www.town.shirataka.lg.jp/2077.htm" TargetMode="External"/><Relationship Id="rId671" Type="http://schemas.openxmlformats.org/officeDocument/2006/relationships/hyperlink" Target="https://www.town.kusu.oita.jp/soshiki/fukushihokenka/2/2/1/2616.html" TargetMode="External"/><Relationship Id="rId21" Type="http://schemas.openxmlformats.org/officeDocument/2006/relationships/hyperlink" Target="https://www.city.nemuro.hokkaido.jp/lifeinfo/kakuka/shiminfukushibu/shakaifukushi/gyomuannnai/9/josei/8345.html" TargetMode="External"/><Relationship Id="rId324" Type="http://schemas.openxmlformats.org/officeDocument/2006/relationships/hyperlink" Target="https://www.city.toyokawa.lg.jp/smph/kurashi/fukushikaigo/koreishafukushi/kaigokoreikatyoko.html" TargetMode="External"/><Relationship Id="rId531" Type="http://schemas.openxmlformats.org/officeDocument/2006/relationships/hyperlink" Target="https://www.city.yamaguchi.lg.jp/site/korei/52395.html" TargetMode="External"/><Relationship Id="rId629" Type="http://schemas.openxmlformats.org/officeDocument/2006/relationships/hyperlink" Target="https://www.city-matsuura.jp/top/soshikikarasagasu/sangyoushinkou/shokoshinkogakari/2/6790.html" TargetMode="External"/><Relationship Id="rId170" Type="http://schemas.openxmlformats.org/officeDocument/2006/relationships/hyperlink" Target="https://www.town.ninomiya.kanagawa.jp/0000002401.html" TargetMode="External"/><Relationship Id="rId268" Type="http://schemas.openxmlformats.org/officeDocument/2006/relationships/hyperlink" Target="https://www4.city.kanazawa.lg.jp/soshikikarasagasu/shogaifukushika/gyomuannai/3/6/2/9294.html" TargetMode="External"/><Relationship Id="rId475" Type="http://schemas.openxmlformats.org/officeDocument/2006/relationships/hyperlink" Target="https://www.town.misasa.tottori.jp/315/319/1144/1570/24584.html" TargetMode="External"/><Relationship Id="rId682" Type="http://schemas.openxmlformats.org/officeDocument/2006/relationships/hyperlink" Target="https://www.town.kijo.lg.jp/kurasi_tetuzuki/douro_koutuu/koukyoukoutuu/2210.html" TargetMode="External"/><Relationship Id="rId32" Type="http://schemas.openxmlformats.org/officeDocument/2006/relationships/hyperlink" Target="https://www.town.niki.hokkaido.jp/section/hokenka/ucpof700000002lm.html?cat2=irv976000000041c&amp;cat3=life03s0&amp;cat3t" TargetMode="External"/><Relationship Id="rId128" Type="http://schemas.openxmlformats.org/officeDocument/2006/relationships/hyperlink" Target="https://www.city.sukagawa.fukushima.jp/kurashi/koutsu/koutsu_kokyo/1002225.html" TargetMode="External"/><Relationship Id="rId335" Type="http://schemas.openxmlformats.org/officeDocument/2006/relationships/hyperlink" Target="https://www.city.gamagori.lg.jp/site/shogaifukushi/kotsu.html" TargetMode="External"/><Relationship Id="rId542" Type="http://schemas.openxmlformats.org/officeDocument/2006/relationships/hyperlink" Target="https://www.city.kami.lg.jp/soshiki/11/shiei-bus03.html" TargetMode="External"/><Relationship Id="rId181" Type="http://schemas.openxmlformats.org/officeDocument/2006/relationships/hyperlink" Target="https://www.city.kanuma.tochigi.jp/0627/info-0000007514-1.html" TargetMode="External"/><Relationship Id="rId402" Type="http://schemas.openxmlformats.org/officeDocument/2006/relationships/hyperlink" Target="https://www.city.kumano.lg.jp/life/?category=75" TargetMode="External"/><Relationship Id="rId279" Type="http://schemas.openxmlformats.org/officeDocument/2006/relationships/hyperlink" Target="https://www.city.ono.fukui.jp/kenko/shogai/sonota/takushiriyouken.html" TargetMode="External"/><Relationship Id="rId486" Type="http://schemas.openxmlformats.org/officeDocument/2006/relationships/hyperlink" Target="https://www.city.maniwa.lg.jp/soshiki/12/1764.html" TargetMode="External"/><Relationship Id="rId693" Type="http://schemas.openxmlformats.org/officeDocument/2006/relationships/hyperlink" Target="https://www.town.yusui.kagoshima.jp/site/kanko/5944.html" TargetMode="External"/><Relationship Id="rId707" Type="http://schemas.openxmlformats.org/officeDocument/2006/relationships/hyperlink" Target="https://www.city.kanoya.lg.jp/kaifuku/kenko/fukushi/koresha/basu.html" TargetMode="External"/><Relationship Id="rId43" Type="http://schemas.openxmlformats.org/officeDocument/2006/relationships/hyperlink" Target="http://www.town.kamifurano.hokkaido.jp/index.php?id=1592" TargetMode="External"/><Relationship Id="rId139" Type="http://schemas.openxmlformats.org/officeDocument/2006/relationships/hyperlink" Target="https://www.city.aizuwakamatsu.fukushima.jp/docs/2020092900017/" TargetMode="External"/><Relationship Id="rId346" Type="http://schemas.openxmlformats.org/officeDocument/2006/relationships/hyperlink" Target="https://www.city.chita.lg.jp/docs/2018022700042/" TargetMode="External"/><Relationship Id="rId553" Type="http://schemas.openxmlformats.org/officeDocument/2006/relationships/hyperlink" Target="https://www.city.saijo.ehime.jp/soshiki/chiikishinko/demand-toyo.html" TargetMode="External"/><Relationship Id="rId192" Type="http://schemas.openxmlformats.org/officeDocument/2006/relationships/hyperlink" Target="https://www.city.shimotsuke.lg.jp/0629/info-0000002060-3.html" TargetMode="External"/><Relationship Id="rId206" Type="http://schemas.openxmlformats.org/officeDocument/2006/relationships/hyperlink" Target="https://kana.rakuraku.or.jp/yokosuka" TargetMode="External"/><Relationship Id="rId413" Type="http://schemas.openxmlformats.org/officeDocument/2006/relationships/hyperlink" Target="https://www.town.taiki.mie.jp/soshiki/somukikaku/gyomu/doro_kotsu/455.html" TargetMode="External"/><Relationship Id="rId497" Type="http://schemas.openxmlformats.org/officeDocument/2006/relationships/hyperlink" Target="https://www.town.kibichuo.lg.jp/site/degital-denen/11954.html" TargetMode="External"/><Relationship Id="rId620" Type="http://schemas.openxmlformats.org/officeDocument/2006/relationships/hyperlink" Target="https://www.arita-shakyo.com/" TargetMode="External"/><Relationship Id="rId718" Type="http://schemas.openxmlformats.org/officeDocument/2006/relationships/hyperlink" Target="https://www.city-kirishima.jp/kikaku/kurashi/kotsukikan/bus/jikokuhyo.html" TargetMode="External"/><Relationship Id="rId357" Type="http://schemas.openxmlformats.org/officeDocument/2006/relationships/hyperlink" Target="https://www.aisai-syakyo.jp/introduction/support-bus/" TargetMode="External"/><Relationship Id="rId54" Type="http://schemas.openxmlformats.org/officeDocument/2006/relationships/hyperlink" Target="https://www.city.wakkanai.hokkaido.jp/kurashi/kotsu/noritaku.html" TargetMode="External"/><Relationship Id="rId217" Type="http://schemas.openxmlformats.org/officeDocument/2006/relationships/hyperlink" Target="https://www.city.mitsuke.niigata.jp/soshiki/6/2992.html" TargetMode="External"/><Relationship Id="rId564" Type="http://schemas.openxmlformats.org/officeDocument/2006/relationships/hyperlink" Target="https://www.city.awa.lg.jp/docs/2023040600014/" TargetMode="External"/><Relationship Id="rId424" Type="http://schemas.openxmlformats.org/officeDocument/2006/relationships/hyperlink" Target="https://www.town.ichikawa.lg.jp/info/628" TargetMode="External"/><Relationship Id="rId631" Type="http://schemas.openxmlformats.org/officeDocument/2006/relationships/hyperlink" Target="https://www.city.nagasaki.lg.jp/jigyo/350000/358000/p039176.html" TargetMode="External"/><Relationship Id="rId729" Type="http://schemas.openxmlformats.org/officeDocument/2006/relationships/hyperlink" Target="https://www.city.nago.okinawa.jp/articles/2023030100029/file_contents/20222023.pdf" TargetMode="External"/><Relationship Id="rId270" Type="http://schemas.openxmlformats.org/officeDocument/2006/relationships/hyperlink" Target="https://www.town.tsubata.lg.jp/division/seikatsukankyou/aibus.html" TargetMode="External"/><Relationship Id="rId65" Type="http://schemas.openxmlformats.org/officeDocument/2006/relationships/hyperlink" Target="https://www.city.hirakawa.lg.jp/kurashi/koutsu/hirakawashibasu.html" TargetMode="External"/><Relationship Id="rId130" Type="http://schemas.openxmlformats.org/officeDocument/2006/relationships/hyperlink" Target="https://www.vill.nishigo.fukushima.jp/soshiki/kikakuseisakuka/430.html" TargetMode="External"/><Relationship Id="rId368" Type="http://schemas.openxmlformats.org/officeDocument/2006/relationships/hyperlink" Target="https://www.town.oguchi.lg.jp/2325.htm" TargetMode="External"/><Relationship Id="rId575" Type="http://schemas.openxmlformats.org/officeDocument/2006/relationships/hyperlink" Target="https://www.city.kochi-konan.lg.jp/bus.html" TargetMode="External"/><Relationship Id="rId228" Type="http://schemas.openxmlformats.org/officeDocument/2006/relationships/hyperlink" Target="https://www.city.kashiwazaki.lg.jp/soshikiichiran/fukushihokembu/fukushika/3/2/4/3959.html" TargetMode="External"/><Relationship Id="rId435" Type="http://schemas.openxmlformats.org/officeDocument/2006/relationships/hyperlink" Target="http://www.town.mihama.wakayama.jp/docs/2022041400012/" TargetMode="External"/><Relationship Id="rId642" Type="http://schemas.openxmlformats.org/officeDocument/2006/relationships/hyperlink" Target="https://www.city.yatsushiro.lg.jp/list00092.html" TargetMode="External"/><Relationship Id="rId281" Type="http://schemas.openxmlformats.org/officeDocument/2006/relationships/hyperlink" Target="https://www.inacity.jp/shisei/inashiseisakusesaku/shinsangyougijutu/yuuaimarket/index.html" TargetMode="External"/><Relationship Id="rId502" Type="http://schemas.openxmlformats.org/officeDocument/2006/relationships/hyperlink" Target="https://www.city.mihara.hiroshima.jp/soshiki/140/123568.html" TargetMode="External"/><Relationship Id="rId76" Type="http://schemas.openxmlformats.org/officeDocument/2006/relationships/hyperlink" Target="https://www.city.mutsu.lg.jp/kurashi/koutsu/koutsu_sisaku/kawauti-yunokawa-comunitytaxi.html" TargetMode="External"/><Relationship Id="rId141" Type="http://schemas.openxmlformats.org/officeDocument/2006/relationships/hyperlink" Target="https://www.city.minamisoma.lg.jp/portal/life/kotsu_doro_johotsushin/kotsu/minataku/14475.html" TargetMode="External"/><Relationship Id="rId379" Type="http://schemas.openxmlformats.org/officeDocument/2006/relationships/hyperlink" Target="https://www.town.aichi-mihama.lg.jp/docs/2013100806418/" TargetMode="External"/><Relationship Id="rId586" Type="http://schemas.openxmlformats.org/officeDocument/2006/relationships/hyperlink" Target="https://www.uwajima.life/" TargetMode="External"/><Relationship Id="rId7" Type="http://schemas.openxmlformats.org/officeDocument/2006/relationships/hyperlink" Target="https://www.city.sunagawa.hokkaido.jp/seikatsu_kurashi/koutsuu/menkyohennou_support.html" TargetMode="External"/><Relationship Id="rId239" Type="http://schemas.openxmlformats.org/officeDocument/2006/relationships/hyperlink" Target="https://www.vill.yahiko.niigata.jp/life/life_home/%e4%ba%a4%e9%80%9a%e5%ae%89%e5%85%a8/" TargetMode="External"/><Relationship Id="rId446" Type="http://schemas.openxmlformats.org/officeDocument/2006/relationships/hyperlink" Target="https://www.city.ibaraki.osaka.jp/kikou/sangyo/shoukou/menu/shokoshinko/shokogyo/shokogyo/kyodounei.html" TargetMode="External"/><Relationship Id="rId653" Type="http://schemas.openxmlformats.org/officeDocument/2006/relationships/hyperlink" Target="https://www.town.kumamoto-yamato.lg.jp/kiji0038294/index.html" TargetMode="External"/><Relationship Id="rId292" Type="http://schemas.openxmlformats.org/officeDocument/2006/relationships/hyperlink" Target="https://www.town.sakaki.nagano.jp/www/contents/1516248732908/index.html" TargetMode="External"/><Relationship Id="rId306" Type="http://schemas.openxmlformats.org/officeDocument/2006/relationships/hyperlink" Target="https://www.town.mitake.lg.jp/portal/health-welfare/elderly-welfare/business-for-elderly/post0009076/" TargetMode="External"/><Relationship Id="rId87" Type="http://schemas.openxmlformats.org/officeDocument/2006/relationships/hyperlink" Target="https://www.vill.tanohata.iwate.jp/kanko/sonnaijumin.html" TargetMode="External"/><Relationship Id="rId513" Type="http://schemas.openxmlformats.org/officeDocument/2006/relationships/hyperlink" Target="https://www.city.okayama.jp/shisei/0000018683.html" TargetMode="External"/><Relationship Id="rId597" Type="http://schemas.openxmlformats.org/officeDocument/2006/relationships/hyperlink" Target="https://www.city.imabari.ehime.jp/neuvola/ouen_helper_jissho/" TargetMode="External"/><Relationship Id="rId720" Type="http://schemas.openxmlformats.org/officeDocument/2006/relationships/hyperlink" Target="https://www.city.minamikyushu.lg.jp/soshikikarasagasu/shokokankoka/shokosuisan/1/1531.html" TargetMode="External"/><Relationship Id="rId152" Type="http://schemas.openxmlformats.org/officeDocument/2006/relationships/hyperlink" Target="https://www.city.chigasaki.kanagawa.jp/shogai/1004363.html" TargetMode="External"/><Relationship Id="rId457" Type="http://schemas.openxmlformats.org/officeDocument/2006/relationships/hyperlink" Target="https://www.city.takatsuki.osaka.jp/site/koreisya-ikiiki/5764.html" TargetMode="External"/><Relationship Id="rId664" Type="http://schemas.openxmlformats.org/officeDocument/2006/relationships/hyperlink" Target="https://www.city.usa.oita.jp/sougo/soshiki/10/sogoseisaku/2/1_1/4510.html" TargetMode="External"/><Relationship Id="rId14" Type="http://schemas.openxmlformats.org/officeDocument/2006/relationships/hyperlink" Target="https://www.city.utashinai.hokkaido.jp/hotnews/detail/00004203.html" TargetMode="External"/><Relationship Id="rId317" Type="http://schemas.openxmlformats.org/officeDocument/2006/relationships/hyperlink" Target="https://www.city.motosu.lg.jp/0000000769.html" TargetMode="External"/><Relationship Id="rId524" Type="http://schemas.openxmlformats.org/officeDocument/2006/relationships/hyperlink" Target="https://www.city.hiroshima.lg.jp/soshiki/14/118713.html" TargetMode="External"/><Relationship Id="rId731" Type="http://schemas.openxmlformats.org/officeDocument/2006/relationships/hyperlink" Target="https://www.city.nago.okinawa.jp/articles/2023083000017/" TargetMode="External"/><Relationship Id="rId98" Type="http://schemas.openxmlformats.org/officeDocument/2006/relationships/hyperlink" Target="https://www.town.wakuya.miyagi.jp/kurashi/sekatsu/kotsu/basu.html" TargetMode="External"/><Relationship Id="rId163" Type="http://schemas.openxmlformats.org/officeDocument/2006/relationships/hyperlink" Target="https://www.city.zama.kanagawa.jp/fukushi/shogai/josei/1002879.html" TargetMode="External"/><Relationship Id="rId370" Type="http://schemas.openxmlformats.org/officeDocument/2006/relationships/hyperlink" Target="https://www.town.fuso.lg.jp/kenkou/1001970/1001974/1001996/1002047.html" TargetMode="External"/><Relationship Id="rId230" Type="http://schemas.openxmlformats.org/officeDocument/2006/relationships/hyperlink" Target="https://www.city.murakami.lg.jp/site/koureisya-fukushi/keidoseikatu.html" TargetMode="External"/><Relationship Id="rId468" Type="http://schemas.openxmlformats.org/officeDocument/2006/relationships/hyperlink" Target="https://www.city.tottori.lg.jp/www/contents/1372306926679/index.html" TargetMode="External"/><Relationship Id="rId675" Type="http://schemas.openxmlformats.org/officeDocument/2006/relationships/hyperlink" Target="https://www.town.miyazaki-misato.lg.jp/kiji003131/index.html" TargetMode="External"/><Relationship Id="rId25" Type="http://schemas.openxmlformats.org/officeDocument/2006/relationships/hyperlink" Target="https://www.town.yubetsu.lg.jp/administration/welfare/detail.html?content=225" TargetMode="External"/><Relationship Id="rId328" Type="http://schemas.openxmlformats.org/officeDocument/2006/relationships/hyperlink" Target="https://www.city.anjo.aichi.jp/kurasu/fukushikaigo/shogai/koutsu.html" TargetMode="External"/><Relationship Id="rId535" Type="http://schemas.openxmlformats.org/officeDocument/2006/relationships/hyperlink" Target="https://www.city.iwakuni.lg.jp/soshiki/12/59150.html" TargetMode="External"/><Relationship Id="rId742" Type="http://schemas.openxmlformats.org/officeDocument/2006/relationships/hyperlink" Target="https://www.city.naha.okinawa.jp/fukusi/koureisyafukusi/zairakufukusi/sonota/hukusibasujikokuhyou.html" TargetMode="External"/><Relationship Id="rId174" Type="http://schemas.openxmlformats.org/officeDocument/2006/relationships/hyperlink" Target="https://www.town.nakai.kanagawa.jp/kurashi_tetsuzuki/doro_kotsu/1044.html" TargetMode="External"/><Relationship Id="rId381" Type="http://schemas.openxmlformats.org/officeDocument/2006/relationships/hyperlink" Target="https://www.town.kota.lg.jp/soshiki/3/18582.html" TargetMode="External"/><Relationship Id="rId602" Type="http://schemas.openxmlformats.org/officeDocument/2006/relationships/hyperlink" Target="https://shimanto-s.or.jp/" TargetMode="External"/><Relationship Id="rId241" Type="http://schemas.openxmlformats.org/officeDocument/2006/relationships/hyperlink" Target="https://www.town.izumozaki.niigata.jp/kurashi/seikatsu/temarin.html" TargetMode="External"/><Relationship Id="rId479" Type="http://schemas.openxmlformats.org/officeDocument/2006/relationships/hyperlink" Target="https://www.city.kurayoshi.lg.jp/1922.htm" TargetMode="External"/><Relationship Id="rId686" Type="http://schemas.openxmlformats.org/officeDocument/2006/relationships/hyperlink" Target="https://www.city.ebino.lg.jp/soshiki/fukushi/2/1/1148.html" TargetMode="External"/><Relationship Id="rId36" Type="http://schemas.openxmlformats.org/officeDocument/2006/relationships/hyperlink" Target="https://www.town.teshikaga.hokkaido.jp/kurashi/soshikiichiran/kankyoseikatsuka/5/1/3242.html" TargetMode="External"/><Relationship Id="rId339" Type="http://schemas.openxmlformats.org/officeDocument/2006/relationships/hyperlink" Target="http://www.city.tokoname.aichi.jp/kurashi/shogaisya/1000830/1000831.html" TargetMode="External"/><Relationship Id="rId546" Type="http://schemas.openxmlformats.org/officeDocument/2006/relationships/hyperlink" Target="https://www.city.anan.tokushima.jp/docs/2024022800071/" TargetMode="External"/><Relationship Id="rId101" Type="http://schemas.openxmlformats.org/officeDocument/2006/relationships/hyperlink" Target="https://www.city.tome.miyagi.jp/seikatufukusi/kurashi/fukushi/shogaisha/syogaisiori.html" TargetMode="External"/><Relationship Id="rId185" Type="http://schemas.openxmlformats.org/officeDocument/2006/relationships/hyperlink" Target="https://www.city.nasushiobara.lg.jp/soshikikarasagasu/koreifukushika/fukushi/1/1/3783.html" TargetMode="External"/><Relationship Id="rId406" Type="http://schemas.openxmlformats.org/officeDocument/2006/relationships/hyperlink" Target="https://www.city.shima.mie.jp/kakuka/seisakusuishin/sogoseisakuka/kokyokotu/1454319857018.html" TargetMode="External"/><Relationship Id="rId392" Type="http://schemas.openxmlformats.org/officeDocument/2006/relationships/hyperlink" Target="https://www.city.iwakura.aichi.jp/0000004578.html" TargetMode="External"/><Relationship Id="rId613" Type="http://schemas.openxmlformats.org/officeDocument/2006/relationships/hyperlink" Target="https://www.city.ureshino.lg.jp/kurashi/sumai/_24606/_27401/_27410.html" TargetMode="External"/><Relationship Id="rId697" Type="http://schemas.openxmlformats.org/officeDocument/2006/relationships/hyperlink" Target="https://www.pref.kagoshima.jp/ab12/kurashi-kankyo/kyodo/kanren/cmpr.html" TargetMode="External"/><Relationship Id="rId252" Type="http://schemas.openxmlformats.org/officeDocument/2006/relationships/hyperlink" Target="https://www.town.kamiichi.toyama.jp/page/1884.html" TargetMode="External"/><Relationship Id="rId47" Type="http://schemas.openxmlformats.org/officeDocument/2006/relationships/hyperlink" Target="https://www.city.furano.hokkaido.jp/fs/4/6/9/1/3/_/20220401_hojokintebiki_kaimonohubenchiiki.pdf" TargetMode="External"/><Relationship Id="rId112" Type="http://schemas.openxmlformats.org/officeDocument/2006/relationships/hyperlink" Target="https://www.city.kitaakita.akita.jp/archive/p17026" TargetMode="External"/><Relationship Id="rId557" Type="http://schemas.openxmlformats.org/officeDocument/2006/relationships/hyperlink" Target="https://www.city.niihama.lg.jp/soshiki/koutsu/damandotakushii.html" TargetMode="External"/><Relationship Id="rId196" Type="http://schemas.openxmlformats.org/officeDocument/2006/relationships/hyperlink" Target="https://www.town.mashiko.lg.jp/page/page003446.html" TargetMode="External"/><Relationship Id="rId417" Type="http://schemas.openxmlformats.org/officeDocument/2006/relationships/hyperlink" Target="https://www.city.wakayama.wakayama.jp/1016047/sangyoukigyousien/1002106.html" TargetMode="External"/><Relationship Id="rId624" Type="http://schemas.openxmlformats.org/officeDocument/2006/relationships/hyperlink" Target="https://www.town.arita.lg.jp/" TargetMode="External"/><Relationship Id="rId263" Type="http://schemas.openxmlformats.org/officeDocument/2006/relationships/hyperlink" Target="https://www.city.hakusan.lg.jp/kenkofukushi/koreifukushi/1004663/1001996.html" TargetMode="External"/><Relationship Id="rId470" Type="http://schemas.openxmlformats.org/officeDocument/2006/relationships/hyperlink" Target="https://www.iwami.gr.jp/1244.htm" TargetMode="External"/><Relationship Id="rId58" Type="http://schemas.openxmlformats.org/officeDocument/2006/relationships/hyperlink" Target="https://www.town.kutchan.hokkaido.jp/Living_Information/fukushi-kaigo/koureinokata/zaitakufukushi-service/" TargetMode="External"/><Relationship Id="rId123" Type="http://schemas.openxmlformats.org/officeDocument/2006/relationships/hyperlink" Target="https://www.city.tsuruoka.lg.jp/shisei/shiyakusyo/infomation/fujishima/fkikaku20190920.html" TargetMode="External"/><Relationship Id="rId330" Type="http://schemas.openxmlformats.org/officeDocument/2006/relationships/hyperlink" Target="https://www.city.nishio.aichi.jp/kenkofukushi/kourei/1001451/1002501.html" TargetMode="External"/><Relationship Id="rId568" Type="http://schemas.openxmlformats.org/officeDocument/2006/relationships/hyperlink" Target="https://www.town.tobe.ehime.jp/kurashi_tetsuzuki/kotsu/1854.html" TargetMode="External"/><Relationship Id="rId428" Type="http://schemas.openxmlformats.org/officeDocument/2006/relationships/hyperlink" Target="https://www.city.amagasaki.hyogo.jp/kurashi/koreisya/sien/040_basu70ijou.html" TargetMode="External"/><Relationship Id="rId635" Type="http://schemas.openxmlformats.org/officeDocument/2006/relationships/hyperlink" Target="https://www.town.togitsu.nagasaki.jp/soshikikarasagasu/koreishashienka/koureisyafukusi/index.html" TargetMode="External"/><Relationship Id="rId274" Type="http://schemas.openxmlformats.org/officeDocument/2006/relationships/hyperlink" Target="https://www.city.katsuyama.fukui.jp/soshiki/10/321.html" TargetMode="External"/><Relationship Id="rId481" Type="http://schemas.openxmlformats.org/officeDocument/2006/relationships/hyperlink" Target="https://www.city.kurayoshi.lg.jp/5867.htm" TargetMode="External"/><Relationship Id="rId702" Type="http://schemas.openxmlformats.org/officeDocument/2006/relationships/hyperlink" Target="https://kimotsuki-town.jp/soshiki/kikakuchoseika/1/kimotukicyouodekake/4587.html" TargetMode="External"/><Relationship Id="rId69" Type="http://schemas.openxmlformats.org/officeDocument/2006/relationships/hyperlink" Target="https://www.city.misawa.lg.jp/index.cfm/20,1278,110,118,html" TargetMode="External"/><Relationship Id="rId134" Type="http://schemas.openxmlformats.org/officeDocument/2006/relationships/hyperlink" Target="https://www.city.motomiya.lg.jp/soshiki/7/kaimonoshienjigyousya.html" TargetMode="External"/><Relationship Id="rId579" Type="http://schemas.openxmlformats.org/officeDocument/2006/relationships/hyperlink" Target="https://www.town.tadotsu.kagawa.jp/soshikikarasagasu/koreishahokenka/koreishafukushi/2852.html" TargetMode="External"/><Relationship Id="rId341" Type="http://schemas.openxmlformats.org/officeDocument/2006/relationships/hyperlink" Target="https://www.city.konan.lg.jp/kurashi/fukushi/1003420/1004665/1004666.html" TargetMode="External"/><Relationship Id="rId439" Type="http://schemas.openxmlformats.org/officeDocument/2006/relationships/hyperlink" Target="https://www.city.miki.lg.jp/soshiki/39/31598.html" TargetMode="External"/><Relationship Id="rId646" Type="http://schemas.openxmlformats.org/officeDocument/2006/relationships/hyperlink" Target="https://www.town.kumamoto-misato.lg.jp/soshiki/utsukushisatosose/1/2122.html" TargetMode="External"/><Relationship Id="rId201" Type="http://schemas.openxmlformats.org/officeDocument/2006/relationships/hyperlink" Target="https://www.city.kamakura.kanagawa.jp/shoukou/map_tokusetu.html" TargetMode="External"/><Relationship Id="rId285" Type="http://schemas.openxmlformats.org/officeDocument/2006/relationships/hyperlink" Target="https://www.city.chino.lg.jp/site/new-kotsu/" TargetMode="External"/><Relationship Id="rId506" Type="http://schemas.openxmlformats.org/officeDocument/2006/relationships/hyperlink" Target="https://www.city.mihara.hiroshima.jp/soshiki/24/syougyoukasseikahojokin1.html" TargetMode="External"/><Relationship Id="rId492" Type="http://schemas.openxmlformats.org/officeDocument/2006/relationships/hyperlink" Target="https://www.town.nagi.okayama.jp/gyousei/kurashi/sumai/seikatsukankyou/satomarubus_unkouhyou.html" TargetMode="External"/><Relationship Id="rId713" Type="http://schemas.openxmlformats.org/officeDocument/2006/relationships/hyperlink" Target="https://www.city.tarumizu.lg.jp/kikikanri/kurashi/koutu/menkyo-hennou.html" TargetMode="External"/><Relationship Id="rId145" Type="http://schemas.openxmlformats.org/officeDocument/2006/relationships/hyperlink" Target="http://www.city.iwaki.lg.jp/www/contents/1466665139960/index.html" TargetMode="External"/><Relationship Id="rId352" Type="http://schemas.openxmlformats.org/officeDocument/2006/relationships/hyperlink" Target="https://www.city.toyoake.lg.jp/6536.htm" TargetMode="External"/><Relationship Id="rId212" Type="http://schemas.openxmlformats.org/officeDocument/2006/relationships/hyperlink" Target="https://www.city.higashimurayama.tokyo.jp/kurashi/shigoto/shoko/shinko/idou.html" TargetMode="External"/><Relationship Id="rId657" Type="http://schemas.openxmlformats.org/officeDocument/2006/relationships/hyperlink" Target="https://www.town.kikuyo.lg.jp/kiji0034235/index.html" TargetMode="External"/><Relationship Id="rId296" Type="http://schemas.openxmlformats.org/officeDocument/2006/relationships/hyperlink" Target="https://www.city.kakamigahara.lg.jp/life/kotsu/1009214/index.html" TargetMode="External"/><Relationship Id="rId517" Type="http://schemas.openxmlformats.org/officeDocument/2006/relationships/hyperlink" Target="https://www.city.higashihiroshima.lg.jp/soshiki/kenkofukushi/3/7/2079.html" TargetMode="External"/><Relationship Id="rId724" Type="http://schemas.openxmlformats.org/officeDocument/2006/relationships/hyperlink" Target="https://www.city.soo.kagoshima.jp/kurashi/koukyoukoutu/index.html" TargetMode="External"/><Relationship Id="rId60" Type="http://schemas.openxmlformats.org/officeDocument/2006/relationships/hyperlink" Target="https://www.pref.aomori.lg.jp/soshiki/kendo/kenju/idouhanbai.html" TargetMode="External"/><Relationship Id="rId156" Type="http://schemas.openxmlformats.org/officeDocument/2006/relationships/hyperlink" Target="https://www.city.isehara.kanagawa.jp/docs/2014071100796/" TargetMode="External"/><Relationship Id="rId363" Type="http://schemas.openxmlformats.org/officeDocument/2006/relationships/hyperlink" Target="https://www.city.ama.aichi.jp/kurashi/fukushi/1002180/1002181/index.html" TargetMode="External"/><Relationship Id="rId570" Type="http://schemas.openxmlformats.org/officeDocument/2006/relationships/hyperlink" Target="https://www.city.tokushima.tokushima.jp/kenko_fukushi/shogai_fukushi/kyuufu/unchin.html" TargetMode="External"/><Relationship Id="rId223" Type="http://schemas.openxmlformats.org/officeDocument/2006/relationships/hyperlink" Target="https://www.city.niigata.lg.jp/business/shoko/shokoshien/shien/tunagaru.html" TargetMode="External"/><Relationship Id="rId430" Type="http://schemas.openxmlformats.org/officeDocument/2006/relationships/hyperlink" Target="https://www.city.amagasaki.hyogo.jp/kurashi/koreisya/zaitaku/041isou.html" TargetMode="External"/><Relationship Id="rId668" Type="http://schemas.openxmlformats.org/officeDocument/2006/relationships/hyperlink" Target="https://www.city.yufu.oita.jp/newly/article_82067" TargetMode="External"/><Relationship Id="rId18" Type="http://schemas.openxmlformats.org/officeDocument/2006/relationships/hyperlink" Target="https://www.shihoro.jp/life/detail.php?content=47" TargetMode="External"/><Relationship Id="rId528" Type="http://schemas.openxmlformats.org/officeDocument/2006/relationships/hyperlink" Target="https://www.city.yamaguchi.lg.jp/site/korei/2009.html" TargetMode="External"/><Relationship Id="rId735" Type="http://schemas.openxmlformats.org/officeDocument/2006/relationships/hyperlink" Target="https://www.city.uruma.lg.jp/1004003000/contents/5870.html" TargetMode="External"/><Relationship Id="rId167" Type="http://schemas.openxmlformats.org/officeDocument/2006/relationships/hyperlink" Target="http://www.town.oiso.kanagawa.jp/kenko/koureisyahukusi/1359098209939.html" TargetMode="External"/><Relationship Id="rId374" Type="http://schemas.openxmlformats.org/officeDocument/2006/relationships/hyperlink" Target="https://www.kanie-syakyo.jp/gaiyou/chiiki/entry-670.html" TargetMode="External"/><Relationship Id="rId581" Type="http://schemas.openxmlformats.org/officeDocument/2006/relationships/hyperlink" Target="https://www.town.tadotsu.kagawa.jp/soshikikarasagasu/kenkofukushika/shogaifukushi/3/983.html" TargetMode="External"/><Relationship Id="rId71" Type="http://schemas.openxmlformats.org/officeDocument/2006/relationships/hyperlink" Target="https://www.city.misawa.lg.jp/index.cfm/20,1275,110,118,html" TargetMode="External"/><Relationship Id="rId234" Type="http://schemas.openxmlformats.org/officeDocument/2006/relationships/hyperlink" Target="https://www.city.sado.niigata.jp/soshiki/2012/4174.html" TargetMode="External"/><Relationship Id="rId679" Type="http://schemas.openxmlformats.org/officeDocument/2006/relationships/hyperlink" Target="https://www.city.nichinan.lg.jp/soshikikarasagasu/fukushika/2/2/1/1201.html" TargetMode="External"/><Relationship Id="rId2" Type="http://schemas.openxmlformats.org/officeDocument/2006/relationships/hyperlink" Target="https://www.town.kiyosato.hokkaido.jp/life/?content=1020" TargetMode="External"/><Relationship Id="rId29" Type="http://schemas.openxmlformats.org/officeDocument/2006/relationships/hyperlink" Target="https://www.town.urakawa.hokkaido.jp/gyosei/administration/?content=865" TargetMode="External"/><Relationship Id="rId441" Type="http://schemas.openxmlformats.org/officeDocument/2006/relationships/hyperlink" Target="https://www.city.awaji.lg.jp/soshiki/toshisoumu/" TargetMode="External"/><Relationship Id="rId539" Type="http://schemas.openxmlformats.org/officeDocument/2006/relationships/hyperlink" Target="https://www.city.kanonji.kagawa.jp/soshiki/16/54899.html" TargetMode="External"/><Relationship Id="rId746" Type="http://schemas.openxmlformats.org/officeDocument/2006/relationships/comments" Target="../comments1.xml"/><Relationship Id="rId178" Type="http://schemas.openxmlformats.org/officeDocument/2006/relationships/hyperlink" Target="https://www.city.tochigi.lg.jp/soshiki/103/592.html" TargetMode="External"/><Relationship Id="rId301" Type="http://schemas.openxmlformats.org/officeDocument/2006/relationships/hyperlink" Target="https://www.city.ogaki.lg.jp/0000000109.html" TargetMode="External"/><Relationship Id="rId82" Type="http://schemas.openxmlformats.org/officeDocument/2006/relationships/hyperlink" Target="https://www.city.hirosaki.aomori.jp/fukushi/fukushi/shinshin/zaitakushogaisyatakushi.html" TargetMode="External"/><Relationship Id="rId385" Type="http://schemas.openxmlformats.org/officeDocument/2006/relationships/hyperlink" Target="https://www.town.agui.lg.jp/0000000261.html" TargetMode="External"/><Relationship Id="rId592" Type="http://schemas.openxmlformats.org/officeDocument/2006/relationships/hyperlink" Target="https://www.city.yoshinogawa.lg.jp/docs/2024032100031/" TargetMode="External"/><Relationship Id="rId606" Type="http://schemas.openxmlformats.org/officeDocument/2006/relationships/hyperlink" Target="https://www.pref.kochi.lg.jp/soshiki/070301/2021031000041.html" TargetMode="External"/><Relationship Id="rId245" Type="http://schemas.openxmlformats.org/officeDocument/2006/relationships/hyperlink" Target="https://www.pref.niigata.lg.jp/sec/chiikishinko/kaimono-top.html" TargetMode="External"/><Relationship Id="rId452" Type="http://schemas.openxmlformats.org/officeDocument/2006/relationships/hyperlink" Target="https://www.town.seika.kyoto.jp/kakuka/toshi/1/1_1/3014.html" TargetMode="External"/><Relationship Id="rId105" Type="http://schemas.openxmlformats.org/officeDocument/2006/relationships/hyperlink" Target="https://www.city.shiogama.miyagi.jp/soshiki/12/31165.html" TargetMode="External"/><Relationship Id="rId312" Type="http://schemas.openxmlformats.org/officeDocument/2006/relationships/hyperlink" Target="https://tajimingo.com/" TargetMode="External"/><Relationship Id="rId93" Type="http://schemas.openxmlformats.org/officeDocument/2006/relationships/hyperlink" Target="https://www.town.ichinohe.iwate.jp/soshikikarasagasu/seisakukikakuka/kokyokotsu/2373.html" TargetMode="External"/><Relationship Id="rId189" Type="http://schemas.openxmlformats.org/officeDocument/2006/relationships/hyperlink" Target="https://www.city.nasukarasuyama.lg.jp/sp/page/page000347.html" TargetMode="External"/><Relationship Id="rId396" Type="http://schemas.openxmlformats.org/officeDocument/2006/relationships/hyperlink" Target="https://www.city.yokkaichi.lg.jp/www/contents/1001000001356/index.html" TargetMode="External"/><Relationship Id="rId617" Type="http://schemas.openxmlformats.org/officeDocument/2006/relationships/hyperlink" Target="https://www.city.saga-kashima.lg.jp/main/278.html" TargetMode="External"/><Relationship Id="rId256" Type="http://schemas.openxmlformats.org/officeDocument/2006/relationships/hyperlink" Target="https://www.city.kaga.ishikawa.jp/soshiki/seisaku_senryaku/seisaku_suishin/5/9729.html" TargetMode="External"/><Relationship Id="rId463" Type="http://schemas.openxmlformats.org/officeDocument/2006/relationships/hyperlink" Target="https://www.city.tatsuno.lg.jp/kounenfukushi/koureitaxi.html" TargetMode="External"/><Relationship Id="rId670" Type="http://schemas.openxmlformats.org/officeDocument/2006/relationships/hyperlink" Target="https://yoroue.com/" TargetMode="External"/><Relationship Id="rId116" Type="http://schemas.openxmlformats.org/officeDocument/2006/relationships/hyperlink" Target="https://www.town.kahoku.yamagata.jp/soshiki/machizukurisuishinka/seikatukankyo/kotsu_kankyo/3304.html" TargetMode="External"/><Relationship Id="rId323" Type="http://schemas.openxmlformats.org/officeDocument/2006/relationships/hyperlink" Target="https://www.city.toyokawa.lg.jp/smph/kurashi/fukushikaigo/koreishafukushi/seikatusien/magokorokyushoku.html" TargetMode="External"/><Relationship Id="rId530" Type="http://schemas.openxmlformats.org/officeDocument/2006/relationships/hyperlink" Target="https://www.city.yamaguchi.lg.jp/soshiki/57/5067.html" TargetMode="External"/><Relationship Id="rId20" Type="http://schemas.openxmlformats.org/officeDocument/2006/relationships/hyperlink" Target="https://www.city.nemuro.hokkaido.jp/lifeinfo/kakuka/shiminfukushibu/seikatsukankyou/gyoumuannai/kotsusshiminseikatutantou/koutsuuannzenn/4359.html" TargetMode="External"/><Relationship Id="rId62" Type="http://schemas.openxmlformats.org/officeDocument/2006/relationships/hyperlink" Target="https://www.town.fukaura.lg.jp/fixed_docs/2023040300013/" TargetMode="External"/><Relationship Id="rId365" Type="http://schemas.openxmlformats.org/officeDocument/2006/relationships/hyperlink" Target="https://www.town.aichi-togo.lg.jp/soshikikarasagasu/kenkosuishinka/gyomuannai/17/1/3154.html" TargetMode="External"/><Relationship Id="rId572" Type="http://schemas.openxmlformats.org/officeDocument/2006/relationships/hyperlink" Target="https://www.city.tokushima.tokushima.jp/kenko_fukushi/shogai_fukushi/kyuufu/unchin.html" TargetMode="External"/><Relationship Id="rId628" Type="http://schemas.openxmlformats.org/officeDocument/2006/relationships/hyperlink" Target="https://www.city-matsuura.jp/top/soshikikarasagasu/sangyoushinkou/shokoshinkogakari/2/1127.html" TargetMode="External"/><Relationship Id="rId225" Type="http://schemas.openxmlformats.org/officeDocument/2006/relationships/hyperlink" Target="https://www.town.seiro.niigata.jp/kurashi05fukushi/214.html" TargetMode="External"/><Relationship Id="rId267" Type="http://schemas.openxmlformats.org/officeDocument/2006/relationships/hyperlink" Target="https://www.town.noto.lg.jp/www/info/detail.jsp?common_id=21116" TargetMode="External"/><Relationship Id="rId432" Type="http://schemas.openxmlformats.org/officeDocument/2006/relationships/hyperlink" Target="https://www.city.kobe.lg.jp/a92777/business/sangyoshinko/shokogyo/shop/tiikishogyo.html" TargetMode="External"/><Relationship Id="rId474" Type="http://schemas.openxmlformats.org/officeDocument/2006/relationships/hyperlink" Target="https://www.iwami.gr.jp/3066.htm" TargetMode="External"/><Relationship Id="rId127" Type="http://schemas.openxmlformats.org/officeDocument/2006/relationships/hyperlink" Target="https://www.city.sukagawa.fukushima.jp/kurashi/koutsu/koutsu_kokyo/1015618.html" TargetMode="External"/><Relationship Id="rId681" Type="http://schemas.openxmlformats.org/officeDocument/2006/relationships/hyperlink" Target="https://www.town.kijo.lg.jp/sosikikarasagasu/tiikiseisakuka/7/1/255.html" TargetMode="External"/><Relationship Id="rId737" Type="http://schemas.openxmlformats.org/officeDocument/2006/relationships/hyperlink" Target="http://www.kunigami-shoko.jp/?p=3851" TargetMode="External"/><Relationship Id="rId31" Type="http://schemas.openxmlformats.org/officeDocument/2006/relationships/hyperlink" Target="https://www.town.niki.hokkaido.jp/section/hokenka/ucpof700000002lm.html?cat2=irv976000000041c&amp;cat3=life03s0&amp;cat3t" TargetMode="External"/><Relationship Id="rId73" Type="http://schemas.openxmlformats.org/officeDocument/2006/relationships/hyperlink" Target="http://www.city.kuroishi.aomori.jp/kurashi/transportation/noriaitaxi.html" TargetMode="External"/><Relationship Id="rId169" Type="http://schemas.openxmlformats.org/officeDocument/2006/relationships/hyperlink" Target="https://www.town.ninomiya.kanagawa.jp/0000000264.html" TargetMode="External"/><Relationship Id="rId334" Type="http://schemas.openxmlformats.org/officeDocument/2006/relationships/hyperlink" Target="https://www.city.gamagori.lg.jp/site/chojuka/haishoku.html" TargetMode="External"/><Relationship Id="rId376" Type="http://schemas.openxmlformats.org/officeDocument/2006/relationships/hyperlink" Target="https://www.tobishima-syakyo.jp/src/index.cgi?mode=detail&amp;no=000034&amp;cate=0" TargetMode="External"/><Relationship Id="rId541" Type="http://schemas.openxmlformats.org/officeDocument/2006/relationships/hyperlink" Target="https://www.city.susaki.lg.jp/life/detail.php?hdnKey=3858" TargetMode="External"/><Relationship Id="rId583" Type="http://schemas.openxmlformats.org/officeDocument/2006/relationships/hyperlink" Target="https://www.pref.kagawa.lg.jp/keiei/shogyo/shotengai/tanken.html" TargetMode="External"/><Relationship Id="rId639" Type="http://schemas.openxmlformats.org/officeDocument/2006/relationships/hyperlink" Target="https://www.town.mashiki.lg.jp/kiji0036635/index.html" TargetMode="External"/><Relationship Id="rId4" Type="http://schemas.openxmlformats.org/officeDocument/2006/relationships/hyperlink" Target="https://town.kamisunagawa.hokkaido.jp/kurashi_tetsuzuki/kotsu/koukyokoutsu/914.html" TargetMode="External"/><Relationship Id="rId180" Type="http://schemas.openxmlformats.org/officeDocument/2006/relationships/hyperlink" Target="https://www.city.tochigi.lg.jp/soshiki/20/22525.html" TargetMode="External"/><Relationship Id="rId236" Type="http://schemas.openxmlformats.org/officeDocument/2006/relationships/hyperlink" Target="https://www.vill.yahiko.niigata.jp/life/life_home/public_transportation/" TargetMode="External"/><Relationship Id="rId278" Type="http://schemas.openxmlformats.org/officeDocument/2006/relationships/hyperlink" Target="https://www.city.ono.fukui.jp/kurashi/bousai-anzen/koutsuanzen/jishuhenno.html" TargetMode="External"/><Relationship Id="rId401" Type="http://schemas.openxmlformats.org/officeDocument/2006/relationships/hyperlink" Target="https://www.city.kameyama.mie.jp/docs/2016033100202/taxi.html" TargetMode="External"/><Relationship Id="rId443" Type="http://schemas.openxmlformats.org/officeDocument/2006/relationships/hyperlink" Target="https://www.city.himeji.lg.jp/shisei/0000022232.html" TargetMode="External"/><Relationship Id="rId650" Type="http://schemas.openxmlformats.org/officeDocument/2006/relationships/hyperlink" Target="https://www.city.arao.lg.jp/sangyo/shokougyo/6630.html" TargetMode="External"/><Relationship Id="rId303" Type="http://schemas.openxmlformats.org/officeDocument/2006/relationships/hyperlink" Target="https://www.city.mino.gifu.jp/docs/1269.html" TargetMode="External"/><Relationship Id="rId485" Type="http://schemas.openxmlformats.org/officeDocument/2006/relationships/hyperlink" Target="https://www.city.akaiwa.lg.jp/annai/sougouseisaku/machihitoshigotososei/kokyokotsu/bus/1379.html" TargetMode="External"/><Relationship Id="rId692" Type="http://schemas.openxmlformats.org/officeDocument/2006/relationships/hyperlink" Target="https://www.city.aira.lg.jp/seisaku/kurashi/kotsu/bus/bus.html" TargetMode="External"/><Relationship Id="rId706" Type="http://schemas.openxmlformats.org/officeDocument/2006/relationships/hyperlink" Target="https://www.city.kanoya.lg.jp/index.html" TargetMode="External"/><Relationship Id="rId42" Type="http://schemas.openxmlformats.org/officeDocument/2006/relationships/hyperlink" Target="https://www.town.uryu.hokkaido.jp/kurashi/7/41/" TargetMode="External"/><Relationship Id="rId84" Type="http://schemas.openxmlformats.org/officeDocument/2006/relationships/hyperlink" Target="https://www.city.goshogawara.lg.jp/kurashi/machi/2020-1002-1614-111.html" TargetMode="External"/><Relationship Id="rId138" Type="http://schemas.openxmlformats.org/officeDocument/2006/relationships/hyperlink" Target="https://www.town.kawamata.lg.jp/site/kurashi-tetsuzuki/fureaitakusi.html" TargetMode="External"/><Relationship Id="rId345" Type="http://schemas.openxmlformats.org/officeDocument/2006/relationships/hyperlink" Target="https://www.city.chita.lg.jp/docs/2018022700066/" TargetMode="External"/><Relationship Id="rId387" Type="http://schemas.openxmlformats.org/officeDocument/2006/relationships/hyperlink" Target="https://www.city.okazaki.lg.jp/1100/1184/1173/p036851.html" TargetMode="External"/><Relationship Id="rId510" Type="http://schemas.openxmlformats.org/officeDocument/2006/relationships/hyperlink" Target="https://www.city.higashihiroshima.lg.jp/soshiki/kenkofukushi/3/7/2079.html" TargetMode="External"/><Relationship Id="rId552" Type="http://schemas.openxmlformats.org/officeDocument/2006/relationships/hyperlink" Target="https://www.city.saijo.ehime.jp/soshiki/chiikishinko/demand-kamo.html" TargetMode="External"/><Relationship Id="rId594" Type="http://schemas.openxmlformats.org/officeDocument/2006/relationships/hyperlink" Target="https://www.city.imabari.ehime.jp/chiiki/taxi/" TargetMode="External"/><Relationship Id="rId608" Type="http://schemas.openxmlformats.org/officeDocument/2006/relationships/hyperlink" Target="https://www.city.nakama.lg.jp/soshiki/17/7356.html" TargetMode="External"/><Relationship Id="rId191" Type="http://schemas.openxmlformats.org/officeDocument/2006/relationships/hyperlink" Target="https://www.city.nasukarasuyama.lg.jp/sp/page/page005130.html" TargetMode="External"/><Relationship Id="rId205" Type="http://schemas.openxmlformats.org/officeDocument/2006/relationships/hyperlink" Target="https://www.city.yokosuka.kanagawa.jp/2625/g_info/l100000359.html" TargetMode="External"/><Relationship Id="rId247" Type="http://schemas.openxmlformats.org/officeDocument/2006/relationships/hyperlink" Target="https://www.city.imizu.toyama.jp/guide/svGuideDtl.aspx?servno=27114" TargetMode="External"/><Relationship Id="rId412" Type="http://schemas.openxmlformats.org/officeDocument/2006/relationships/hyperlink" Target="https://www.town.taiki.mie.jp/soshiki/somukikaku/gyomu/doro_kotsu/kokyokotsu/313.html" TargetMode="External"/><Relationship Id="rId107" Type="http://schemas.openxmlformats.org/officeDocument/2006/relationships/hyperlink" Target="https://www.town.ugo.lg.jp/life/index.html?category_id=98" TargetMode="External"/><Relationship Id="rId289" Type="http://schemas.openxmlformats.org/officeDocument/2006/relationships/hyperlink" Target="https://www.city.komagane.nagano.jp/" TargetMode="External"/><Relationship Id="rId454" Type="http://schemas.openxmlformats.org/officeDocument/2006/relationships/hyperlink" Target="https://www.city.ayabe.lg.jp/0000001278.html" TargetMode="External"/><Relationship Id="rId496" Type="http://schemas.openxmlformats.org/officeDocument/2006/relationships/hyperlink" Target="https://www.town.misaki.okayama.jp/soshiki/jouhou/2057.html" TargetMode="External"/><Relationship Id="rId661" Type="http://schemas.openxmlformats.org/officeDocument/2006/relationships/hyperlink" Target="https://www.toen.asagiri.lg.jp/q/aview/191/13522.html" TargetMode="External"/><Relationship Id="rId717" Type="http://schemas.openxmlformats.org/officeDocument/2006/relationships/hyperlink" Target="https://www.city-kirishima.jp/kikaku/kurashi/kotsukikan/bus/fureai-bus.html" TargetMode="External"/><Relationship Id="rId11" Type="http://schemas.openxmlformats.org/officeDocument/2006/relationships/hyperlink" Target="https://www.city.muroran.lg.jp/welfare/?content=92&#65288;&#24066;&#24441;&#25152;HP)%0a%0ahttps://www.donanbus.co.jp/ticket/&#65288;&#20107;&#26989;&#25152;HP&#65289;%0a" TargetMode="External"/><Relationship Id="rId53" Type="http://schemas.openxmlformats.org/officeDocument/2006/relationships/hyperlink" Target="https://www.city.mikasa.hokkaido.jp/hotnews/detail_sp/00002292.html" TargetMode="External"/><Relationship Id="rId149" Type="http://schemas.openxmlformats.org/officeDocument/2006/relationships/hyperlink" Target="https://www.city.odawara.kanagawa.jp/field/welfare/handic-s/medical/takusiken.html" TargetMode="External"/><Relationship Id="rId314" Type="http://schemas.openxmlformats.org/officeDocument/2006/relationships/hyperlink" Target="https://www.pref.gifu.lg.jp/page/1180.html" TargetMode="External"/><Relationship Id="rId356" Type="http://schemas.openxmlformats.org/officeDocument/2006/relationships/hyperlink" Target="https://www.city.tahara.aichi.jp/fukushi/otoshiryori/1001194/1003707.html" TargetMode="External"/><Relationship Id="rId398" Type="http://schemas.openxmlformats.org/officeDocument/2006/relationships/hyperlink" Target="https://www.city.kuwana.lg.jp/maas/kurashi/koutsuu/24-57172-225-351.html" TargetMode="External"/><Relationship Id="rId521" Type="http://schemas.openxmlformats.org/officeDocument/2006/relationships/hyperlink" Target="https://www.town.kaita.lg.jp/soshiki/19/112128.html" TargetMode="External"/><Relationship Id="rId563" Type="http://schemas.openxmlformats.org/officeDocument/2006/relationships/hyperlink" Target="https://www.city.awa.lg.jp/docs/2016051900013/" TargetMode="External"/><Relationship Id="rId619" Type="http://schemas.openxmlformats.org/officeDocument/2006/relationships/hyperlink" Target="https://www.city.saga.lg.jp/main/91862.html" TargetMode="External"/><Relationship Id="rId95" Type="http://schemas.openxmlformats.org/officeDocument/2006/relationships/hyperlink" Target="https://www.city.miyako.iwate.jp/koukyoukoutsu/tiikikyoujogatakoutsu_shien.html" TargetMode="External"/><Relationship Id="rId160" Type="http://schemas.openxmlformats.org/officeDocument/2006/relationships/hyperlink" Target="https://www.city.yamato.lg.jp/gyosei/soshik/57/shogaishafukushi/kakushuwaribiki_zeikinnogemmennado/5258.html" TargetMode="External"/><Relationship Id="rId216" Type="http://schemas.openxmlformats.org/officeDocument/2006/relationships/hyperlink" Target="https://www.city.mitsuke.niigata.jp/soshiki/19/2325.html" TargetMode="External"/><Relationship Id="rId423" Type="http://schemas.openxmlformats.org/officeDocument/2006/relationships/hyperlink" Target="http://www.city.higashiomi.shiga.jp/category/16-15-2-0-0.html" TargetMode="External"/><Relationship Id="rId258" Type="http://schemas.openxmlformats.org/officeDocument/2006/relationships/hyperlink" Target="https://www.city.hakusan.lg.jp/kenkofukushi/shougaifukushi/1002007.html" TargetMode="External"/><Relationship Id="rId465" Type="http://schemas.openxmlformats.org/officeDocument/2006/relationships/hyperlink" Target="https://www.city.tatsuno.lg.jp/chiikifukushi/syougaifukushitaxi.html" TargetMode="External"/><Relationship Id="rId630" Type="http://schemas.openxmlformats.org/officeDocument/2006/relationships/hyperlink" Target="https://www.city-matsuura.jp/top/soshikikarasagasu/sangyoushinkou/shokoshinkogakari/4/2/1149.html" TargetMode="External"/><Relationship Id="rId672" Type="http://schemas.openxmlformats.org/officeDocument/2006/relationships/hyperlink" Target="https://www.town.kusu.oita.jp/soshiki/juminka/1/4590.html" TargetMode="External"/><Relationship Id="rId728" Type="http://schemas.openxmlformats.org/officeDocument/2006/relationships/hyperlink" Target="https://www.city.neyagawa.osaka.jp/organization_list/machizukurisuishin/kotsu/basuriyou/1613357765587.html" TargetMode="External"/><Relationship Id="rId22" Type="http://schemas.openxmlformats.org/officeDocument/2006/relationships/hyperlink" Target="https://www.city.nemuro.hokkaido.jp/lifeinfo/kakuka/shiminfukushibu/kaigofukusi/s/1371.html" TargetMode="External"/><Relationship Id="rId64" Type="http://schemas.openxmlformats.org/officeDocument/2006/relationships/hyperlink" Target="https://www.city.hirakawa.lg.jp/kurashi/koutsu/hirakawashibasu.html" TargetMode="External"/><Relationship Id="rId118" Type="http://schemas.openxmlformats.org/officeDocument/2006/relationships/hyperlink" Target="https://www.city.yamagata-yamagata.lg.jp/kenkofukushi/koureisha/1006643/1011721.html" TargetMode="External"/><Relationship Id="rId325" Type="http://schemas.openxmlformats.org/officeDocument/2006/relationships/hyperlink" Target="https://www.city.toyokawa.lg.jp/smph/kurashi/fukushikaigo/koreishafukushi/seikatusien/koreisha_kotsuryokin.html" TargetMode="External"/><Relationship Id="rId367" Type="http://schemas.openxmlformats.org/officeDocument/2006/relationships/hyperlink" Target="https://www.town.aichi-togo.lg.jp/soshikikarasagasu/sangyoshinkoka/gyomuannai/6/1_1/nousakubututyokubai/2623.html" TargetMode="External"/><Relationship Id="rId532" Type="http://schemas.openxmlformats.org/officeDocument/2006/relationships/hyperlink" Target="https://www.city.yamaguchi.lg.jp/site/korei/4723.html" TargetMode="External"/><Relationship Id="rId574" Type="http://schemas.openxmlformats.org/officeDocument/2006/relationships/hyperlink" Target="https://www.pref.ehime.jp/page/78096.html" TargetMode="External"/><Relationship Id="rId171" Type="http://schemas.openxmlformats.org/officeDocument/2006/relationships/hyperlink" Target="https://www.town.ninomiya.kanagawa.jp/0000000207.html" TargetMode="External"/><Relationship Id="rId227" Type="http://schemas.openxmlformats.org/officeDocument/2006/relationships/hyperlink" Target="https://www.city.kashiwazaki.lg.jp/soshikiichiran/fukushihokembu/kaigokoreika/4/3/6040.html" TargetMode="External"/><Relationship Id="rId269" Type="http://schemas.openxmlformats.org/officeDocument/2006/relationships/hyperlink" Target="https://www4.city.kanazawa.lg.jp/soshikikarasagasu/kotsuseisakuka/gyomuannai/1/3/23930.html" TargetMode="External"/><Relationship Id="rId434" Type="http://schemas.openxmlformats.org/officeDocument/2006/relationships/hyperlink" Target="https://www.city.otsu.lg.jp/soshiki/025/1601/g/kaimonotosien/63575.html" TargetMode="External"/><Relationship Id="rId476" Type="http://schemas.openxmlformats.org/officeDocument/2006/relationships/hyperlink" Target="https://www.town.misasa.tottori.jp/315/319/1144/1570/24583.html" TargetMode="External"/><Relationship Id="rId641" Type="http://schemas.openxmlformats.org/officeDocument/2006/relationships/hyperlink" Target="https://www.vill.minamiaso.lg.jp/kiji0032575/index.html" TargetMode="External"/><Relationship Id="rId683" Type="http://schemas.openxmlformats.org/officeDocument/2006/relationships/hyperlink" Target="http://www.town.kunitomi.miyazaki.jp/main/living/bus/page001408.html" TargetMode="External"/><Relationship Id="rId739" Type="http://schemas.openxmlformats.org/officeDocument/2006/relationships/hyperlink" Target="https://www.city.itoman.lg.jp/soshiki/11/1649.html" TargetMode="External"/><Relationship Id="rId33" Type="http://schemas.openxmlformats.org/officeDocument/2006/relationships/hyperlink" Target="https://engaru.jp/life/page.php?id=113" TargetMode="External"/><Relationship Id="rId129" Type="http://schemas.openxmlformats.org/officeDocument/2006/relationships/hyperlink" Target="https://www.town.aizumisato.fukushima.jp/soshiki/1006/3/12/1/431.html" TargetMode="External"/><Relationship Id="rId280" Type="http://schemas.openxmlformats.org/officeDocument/2006/relationships/hyperlink" Target="https://www.pref.nagano.lg.jp/sansei/sangyo/shokogyo/keiei/kouryu/deta.html" TargetMode="External"/><Relationship Id="rId336" Type="http://schemas.openxmlformats.org/officeDocument/2006/relationships/hyperlink" Target="https://www.city.tokoname.aichi.jp/kurashi/1006388/1004393.html" TargetMode="External"/><Relationship Id="rId501" Type="http://schemas.openxmlformats.org/officeDocument/2006/relationships/hyperlink" Target="https://www.city.mihara.hiroshima.jp/soshiki/15/seikatusienn123.html" TargetMode="External"/><Relationship Id="rId543" Type="http://schemas.openxmlformats.org/officeDocument/2006/relationships/hyperlink" Target="https://www.city.anan.tokushima.jp/docs/2024010500013/" TargetMode="External"/><Relationship Id="rId75" Type="http://schemas.openxmlformats.org/officeDocument/2006/relationships/hyperlink" Target="https://www.town.ajigasawa.lg.jp/kurashi/seikatsu/ajibus_shokai.html" TargetMode="External"/><Relationship Id="rId140" Type="http://schemas.openxmlformats.org/officeDocument/2006/relationships/hyperlink" Target="https://www.city.aizuwakamatsu.fukushima.jp/docs/2014103000063/" TargetMode="External"/><Relationship Id="rId182" Type="http://schemas.openxmlformats.org/officeDocument/2006/relationships/hyperlink" Target="https://www.city.ohtawara.tochigi.jp/docs/2018022100040/" TargetMode="External"/><Relationship Id="rId378" Type="http://schemas.openxmlformats.org/officeDocument/2006/relationships/hyperlink" Target="https://www.town.aichi-mihama.lg.jp/docs/2013100802502/" TargetMode="External"/><Relationship Id="rId403" Type="http://schemas.openxmlformats.org/officeDocument/2006/relationships/hyperlink" Target="https://www.city.inabe.mie.jp/kurashi/kotsu/kotsu/1000821.html" TargetMode="External"/><Relationship Id="rId585" Type="http://schemas.openxmlformats.org/officeDocument/2006/relationships/hyperlink" Target="https://www.city.uwajima.ehime.jp/soshiki/18/takushi2024.html" TargetMode="External"/><Relationship Id="rId6" Type="http://schemas.openxmlformats.org/officeDocument/2006/relationships/hyperlink" Target="https://www.city.sunagawa.hokkaido.jp/kenkou_fukushi/koureifukushi/fukusisa-bisu.html" TargetMode="External"/><Relationship Id="rId238" Type="http://schemas.openxmlformats.org/officeDocument/2006/relationships/hyperlink" Target="https://www.vill.yahiko.niigata.jp/life/welfare/advanced_age/" TargetMode="External"/><Relationship Id="rId445" Type="http://schemas.openxmlformats.org/officeDocument/2006/relationships/hyperlink" Target="https://www.city.sanda.lg.jp/iryo_kenko_fukushi/kourei_fukushi_kaigo/support_koreisha/8702.html" TargetMode="External"/><Relationship Id="rId487" Type="http://schemas.openxmlformats.org/officeDocument/2006/relationships/hyperlink" Target="https://www.city.maniwa.lg.jp/soshiki/12/76168.html" TargetMode="External"/><Relationship Id="rId610" Type="http://schemas.openxmlformats.org/officeDocument/2006/relationships/hyperlink" Target="https://www.pref.fukuoka.lg.jp/contents/syotengai.html" TargetMode="External"/><Relationship Id="rId652" Type="http://schemas.openxmlformats.org/officeDocument/2006/relationships/hyperlink" Target="https://www.city.kumamoto.jp/hpKiji/pub/detail.aspx?c_id=5&amp;id=17366&amp;class_set_id=2&amp;class_id=61" TargetMode="External"/><Relationship Id="rId694" Type="http://schemas.openxmlformats.org/officeDocument/2006/relationships/hyperlink" Target="https://www.yoron.jp/kiji0032086/index.html" TargetMode="External"/><Relationship Id="rId708" Type="http://schemas.openxmlformats.org/officeDocument/2006/relationships/hyperlink" Target="https://www.city.kagoshima.lg.jp/san-shien/sangyo/shokogyo/shogyo/sho.html" TargetMode="External"/><Relationship Id="rId291" Type="http://schemas.openxmlformats.org/officeDocument/2006/relationships/hyperlink" Target="https://www.town.sakuho.nagano.jp/kurashi/sumai/kotsu/sogoseisakuka_251.html" TargetMode="External"/><Relationship Id="rId305" Type="http://schemas.openxmlformats.org/officeDocument/2006/relationships/hyperlink" Target="https://www.town.mitake.lg.jp/portal/life-process/land-park-road-traffic/traffic/post0009749/" TargetMode="External"/><Relationship Id="rId347" Type="http://schemas.openxmlformats.org/officeDocument/2006/relationships/hyperlink" Target="https://www.city.chita.lg.jp/docs/2023061900018/" TargetMode="External"/><Relationship Id="rId512" Type="http://schemas.openxmlformats.org/officeDocument/2006/relationships/hyperlink" Target="https://www.city.okayama.jp/shisei/0000006191.html" TargetMode="External"/><Relationship Id="rId44" Type="http://schemas.openxmlformats.org/officeDocument/2006/relationships/hyperlink" Target="https://www.town.shintotsukawa.lg.jp/hotnews/detail/00004023.html" TargetMode="External"/><Relationship Id="rId86" Type="http://schemas.openxmlformats.org/officeDocument/2006/relationships/hyperlink" Target="https://www.city.goshogawara.lg.jp/kurashi/machi/2020-1002-1614-111.html" TargetMode="External"/><Relationship Id="rId151" Type="http://schemas.openxmlformats.org/officeDocument/2006/relationships/hyperlink" Target="https://www.city.chigasaki.kanagawa.jp/shogai/1004362.html" TargetMode="External"/><Relationship Id="rId389" Type="http://schemas.openxmlformats.org/officeDocument/2006/relationships/hyperlink" Target="https://www.city.komaki.aichi.jp/admin/soshiki/fukushi/houkatsu/2_1/1/6/36894.html" TargetMode="External"/><Relationship Id="rId554" Type="http://schemas.openxmlformats.org/officeDocument/2006/relationships/hyperlink" Target="https://www.city.saijo.ehime.jp/soshiki/chiikishinko/demand-kurotani.html" TargetMode="External"/><Relationship Id="rId596" Type="http://schemas.openxmlformats.org/officeDocument/2006/relationships/hyperlink" Target="https://www.city.imabari.ehime.jp/neuvola/ouen_helper/" TargetMode="External"/><Relationship Id="rId193" Type="http://schemas.openxmlformats.org/officeDocument/2006/relationships/hyperlink" Target="https://www.city.shimotsuke.lg.jp/0629/info-0000000507-3.html" TargetMode="External"/><Relationship Id="rId207" Type="http://schemas.openxmlformats.org/officeDocument/2006/relationships/hyperlink" Target="https://www.city.sagamihara.kanagawa.jp/kosodate/fukushi/1026635/korei_shien/1028401.html" TargetMode="External"/><Relationship Id="rId249" Type="http://schemas.openxmlformats.org/officeDocument/2006/relationships/hyperlink" Target="https://www.city.namerikawa.toyama.jp/kenko/7/2052.html" TargetMode="External"/><Relationship Id="rId414" Type="http://schemas.openxmlformats.org/officeDocument/2006/relationships/hyperlink" Target="https://en3-jg.d1-law.com/taiki/d1w_reiki/H505902500029/H505902500029.html" TargetMode="External"/><Relationship Id="rId456" Type="http://schemas.openxmlformats.org/officeDocument/2006/relationships/hyperlink" Target="https://www.town.nachikatsuura.wakayama.jp/info/910" TargetMode="External"/><Relationship Id="rId498" Type="http://schemas.openxmlformats.org/officeDocument/2006/relationships/hyperlink" Target="https://www.town.kibichuo.lg.jp/soshiki/2/9467.html" TargetMode="External"/><Relationship Id="rId621" Type="http://schemas.openxmlformats.org/officeDocument/2006/relationships/hyperlink" Target="https://www.town.arita.lg.jp/" TargetMode="External"/><Relationship Id="rId663" Type="http://schemas.openxmlformats.org/officeDocument/2006/relationships/hyperlink" Target="https://www.city.usa.oita.jp/sougo/soshiki/13/shokoshinko/2/6/3924.html" TargetMode="External"/><Relationship Id="rId13" Type="http://schemas.openxmlformats.org/officeDocument/2006/relationships/hyperlink" Target="https://www.city.utashinai.hokkaido.jp/hotnews/detail/00004203.html" TargetMode="External"/><Relationship Id="rId109" Type="http://schemas.openxmlformats.org/officeDocument/2006/relationships/hyperlink" Target="https://michinoeki-kamikoani.jp/koani_car/" TargetMode="External"/><Relationship Id="rId260" Type="http://schemas.openxmlformats.org/officeDocument/2006/relationships/hyperlink" Target="https://www.city.hakusan.lg.jp/kenkofukushi/koreifukushi/1004664/1001990.html" TargetMode="External"/><Relationship Id="rId316" Type="http://schemas.openxmlformats.org/officeDocument/2006/relationships/hyperlink" Target="https://www.city.motosu.lg.jp/0000000037.html" TargetMode="External"/><Relationship Id="rId523" Type="http://schemas.openxmlformats.org/officeDocument/2006/relationships/hyperlink" Target="http://etajima-syakyo.org/kaimono_1.html" TargetMode="External"/><Relationship Id="rId719" Type="http://schemas.openxmlformats.org/officeDocument/2006/relationships/hyperlink" Target="https://www.city.minamikyushu.lg.jp/kurashi_tetsuzuki/doro_kotsu/2/2713.html" TargetMode="External"/><Relationship Id="rId55" Type="http://schemas.openxmlformats.org/officeDocument/2006/relationships/hyperlink" Target="https://kizuna-shakyo.jp/chiiki/aerustation" TargetMode="External"/><Relationship Id="rId97" Type="http://schemas.openxmlformats.org/officeDocument/2006/relationships/hyperlink" Target="https://www.city.miyako.iwate.jp/sangyo/taisaku_hoiyokin.html" TargetMode="External"/><Relationship Id="rId120" Type="http://schemas.openxmlformats.org/officeDocument/2006/relationships/hyperlink" Target="https://www.city.yonezawa.yamagata.jp/soshiki/2/1007/4/960.html" TargetMode="External"/><Relationship Id="rId358" Type="http://schemas.openxmlformats.org/officeDocument/2006/relationships/hyperlink" Target="https://www.city.yatomi.lg.jp/kurashi/1000308/1000309/1000312.html" TargetMode="External"/><Relationship Id="rId565" Type="http://schemas.openxmlformats.org/officeDocument/2006/relationships/hyperlink" Target="https://www.city.takamatsu.kagawa.jp/smph/kurashi/kurashi/koutsu/anzen/hennou.html" TargetMode="External"/><Relationship Id="rId730" Type="http://schemas.openxmlformats.org/officeDocument/2006/relationships/hyperlink" Target="https://www.city.nago.okinawa.jp/articles/2023030100029/file_contents/20222023.pdf" TargetMode="External"/><Relationship Id="rId162" Type="http://schemas.openxmlformats.org/officeDocument/2006/relationships/hyperlink" Target="https://www.city.ebina.kanagawa.jp/guide/shogaisha/kaigo/1007613/1007230.html" TargetMode="External"/><Relationship Id="rId218" Type="http://schemas.openxmlformats.org/officeDocument/2006/relationships/hyperlink" Target="https://www.city.tokamachi.lg.jp/soshiki/shiminfukushibu/fukushika/1/gyomu/1450417861908.html" TargetMode="External"/><Relationship Id="rId425" Type="http://schemas.openxmlformats.org/officeDocument/2006/relationships/hyperlink" Target="https://www.city.aioi.lg.jp/soshiki/chiikishinko/noriai.html" TargetMode="External"/><Relationship Id="rId467" Type="http://schemas.openxmlformats.org/officeDocument/2006/relationships/hyperlink" Target="https://fureaima-to.jimdofree.com/" TargetMode="External"/><Relationship Id="rId632" Type="http://schemas.openxmlformats.org/officeDocument/2006/relationships/hyperlink" Target="https://www.city.sasebo.lg.jp/machizukuri/kotsu/fubenchiku/index.html" TargetMode="External"/><Relationship Id="rId271" Type="http://schemas.openxmlformats.org/officeDocument/2006/relationships/hyperlink" Target="http://www.town.tsubata.lg.jp/division/seikatsukankyou/license_return.html" TargetMode="External"/><Relationship Id="rId674" Type="http://schemas.openxmlformats.org/officeDocument/2006/relationships/hyperlink" Target="https://www.pref.miyazaki.lg.jp/chusankan-chiiki/kurashi/chiiki/20210609172147.html" TargetMode="External"/><Relationship Id="rId24" Type="http://schemas.openxmlformats.org/officeDocument/2006/relationships/hyperlink" Target="https://www.town.yubetsu.lg.jp/administration/welfare/detail.html?content=212" TargetMode="External"/><Relationship Id="rId66" Type="http://schemas.openxmlformats.org/officeDocument/2006/relationships/hyperlink" Target="https://www.city.hirakawa.lg.jp/kurashi/koutsu/hirakawashibasu.html" TargetMode="External"/><Relationship Id="rId131" Type="http://schemas.openxmlformats.org/officeDocument/2006/relationships/hyperlink" Target="https://www.town.shimogo.fukushima.jp/kenkou_fukushi/fukushi/413.html" TargetMode="External"/><Relationship Id="rId327" Type="http://schemas.openxmlformats.org/officeDocument/2006/relationships/hyperlink" Target="https://www.city.toyokawa.lg.jp/smph/kurashi/fukushikaigo/shogaifukushi/koutsu/fukushitaxijosei.html" TargetMode="External"/><Relationship Id="rId369" Type="http://schemas.openxmlformats.org/officeDocument/2006/relationships/hyperlink" Target="https://www.town.oguchi.lg.jp/2325.htm" TargetMode="External"/><Relationship Id="rId534" Type="http://schemas.openxmlformats.org/officeDocument/2006/relationships/hyperlink" Target="https://www.city.iwakuni.lg.jp/site/koureihoken/47267.html" TargetMode="External"/><Relationship Id="rId576" Type="http://schemas.openxmlformats.org/officeDocument/2006/relationships/hyperlink" Target="https://www.city.kochi-konan.lg.jp/kurashi_tetsuzuki/doro_kotsu/kokyokotsu/9188.html" TargetMode="External"/><Relationship Id="rId741" Type="http://schemas.openxmlformats.org/officeDocument/2006/relationships/hyperlink" Target="https://www.city.naha.okinawa.jp/fukusi/koureisyafukusi/zairakufukusi/koureizaitaku.html" TargetMode="External"/><Relationship Id="rId173" Type="http://schemas.openxmlformats.org/officeDocument/2006/relationships/hyperlink" Target="https://www.town.nakai.kanagawa.jp/soshiki/fukushikafukushihan/shogaifukushi/479.html" TargetMode="External"/><Relationship Id="rId229" Type="http://schemas.openxmlformats.org/officeDocument/2006/relationships/hyperlink" Target="https://www.city.murakami.lg.jp/soshiki/13/kokyokostsu-kyougikai-20241001.html" TargetMode="External"/><Relationship Id="rId380" Type="http://schemas.openxmlformats.org/officeDocument/2006/relationships/hyperlink" Target="https://www.town.aichi-mihama.lg.jp/docs/2013100804629/" TargetMode="External"/><Relationship Id="rId436" Type="http://schemas.openxmlformats.org/officeDocument/2006/relationships/hyperlink" Target="https://www.town.tadaoka.osaka.jp/kurashi/yakusho_madoguchi/1924.html" TargetMode="External"/><Relationship Id="rId601" Type="http://schemas.openxmlformats.org/officeDocument/2006/relationships/hyperlink" Target="https://www.city.shimanto.lg.jp/life/1/7/35/" TargetMode="External"/><Relationship Id="rId643" Type="http://schemas.openxmlformats.org/officeDocument/2006/relationships/hyperlink" Target="https://www.town.minamioguni.lg.jp/hojo-kin/post.html" TargetMode="External"/><Relationship Id="rId240" Type="http://schemas.openxmlformats.org/officeDocument/2006/relationships/hyperlink" Target="http://www.vill.sekikawa.niigata.jp/life/3289/3290/3709/index.html" TargetMode="External"/><Relationship Id="rId478" Type="http://schemas.openxmlformats.org/officeDocument/2006/relationships/hyperlink" Target="https://www.daisen.jp/1/10/2/c113/josei-taxi/" TargetMode="External"/><Relationship Id="rId685" Type="http://schemas.openxmlformats.org/officeDocument/2006/relationships/hyperlink" Target="https://www.city.miyazaki.miyazaki.jp/health/disabilities_welfare/exemption/212.html" TargetMode="External"/><Relationship Id="rId35" Type="http://schemas.openxmlformats.org/officeDocument/2006/relationships/hyperlink" Target="https://engaru.jp/life/page.php?id=105" TargetMode="External"/><Relationship Id="rId77" Type="http://schemas.openxmlformats.org/officeDocument/2006/relationships/hyperlink" Target="https://www.city.mutsu.lg.jp/kurashi/koutsu/koutsu_sisaku/ohata_demandtaxi.html" TargetMode="External"/><Relationship Id="rId100" Type="http://schemas.openxmlformats.org/officeDocument/2006/relationships/hyperlink" Target="https://7kashuku.jp/nanairo-hiroba/" TargetMode="External"/><Relationship Id="rId282" Type="http://schemas.openxmlformats.org/officeDocument/2006/relationships/hyperlink" Target="https://www.city.okaya.lg.jp/silkybus_swanbus/index.html" TargetMode="External"/><Relationship Id="rId338" Type="http://schemas.openxmlformats.org/officeDocument/2006/relationships/hyperlink" Target="https://www.city.tokoname.aichi.jp/kurashi/1006388/1004393.html" TargetMode="External"/><Relationship Id="rId503" Type="http://schemas.openxmlformats.org/officeDocument/2006/relationships/hyperlink" Target="https://www.city.mihara.hiroshima.jp/soshiki/140/123568.html" TargetMode="External"/><Relationship Id="rId545" Type="http://schemas.openxmlformats.org/officeDocument/2006/relationships/hyperlink" Target="https://www.city.anan.tokushima.jp/docs/2024022800071/" TargetMode="External"/><Relationship Id="rId587" Type="http://schemas.openxmlformats.org/officeDocument/2006/relationships/hyperlink" Target="https://www.city.uwajima.ehime.jp/soshiki/14/r2hojyokinn.html" TargetMode="External"/><Relationship Id="rId710" Type="http://schemas.openxmlformats.org/officeDocument/2006/relationships/hyperlink" Target="https://www.city.kagoshima.lg.jp/kikakuzaisei/kikaku/kotuseisaku/machizukuri/igai/kokyo/bus/kessan_h27.html" TargetMode="External"/><Relationship Id="rId8" Type="http://schemas.openxmlformats.org/officeDocument/2006/relationships/hyperlink" Target="https://www.city.sunagawa.hokkaido.jp/seikatsu_kurashi/koutsuu/noriaitaxi.html" TargetMode="External"/><Relationship Id="rId142" Type="http://schemas.openxmlformats.org/officeDocument/2006/relationships/hyperlink" Target="https://www.city.minamisoma.lg.jp/portal/life/kotsu_doro_johotsushin/kotsu/5069.html" TargetMode="External"/><Relationship Id="rId184" Type="http://schemas.openxmlformats.org/officeDocument/2006/relationships/hyperlink" Target="https://www.city.nasushiobara.tochigi.jp/soshikikarasagasu/kb/doro_kotsu/2/4296.html" TargetMode="External"/><Relationship Id="rId391" Type="http://schemas.openxmlformats.org/officeDocument/2006/relationships/hyperlink" Target="https://www.city.iwakura.aichi.jp/0000004570.html" TargetMode="External"/><Relationship Id="rId405" Type="http://schemas.openxmlformats.org/officeDocument/2006/relationships/hyperlink" Target="https://www.city.shima.mie.jp/kakuka/sangyoshinkobu/shoko/chushokigyoshien/1646707749002.html" TargetMode="External"/><Relationship Id="rId447" Type="http://schemas.openxmlformats.org/officeDocument/2006/relationships/hyperlink" Target="https://www.city.osakasayama.osaka.jp/sosiki/kenkoufukushibu/fukushiseisaku/shougaishahukushi/gennmenn/1545196753102.html" TargetMode="External"/><Relationship Id="rId612" Type="http://schemas.openxmlformats.org/officeDocument/2006/relationships/hyperlink" Target="https://www.town.umi.lg.jp/soshiki/60/39237.html" TargetMode="External"/><Relationship Id="rId251" Type="http://schemas.openxmlformats.org/officeDocument/2006/relationships/hyperlink" Target="https://www.city.namerikawa.toyama.jp/soshiki/11/1/1_1/614.html" TargetMode="External"/><Relationship Id="rId489" Type="http://schemas.openxmlformats.org/officeDocument/2006/relationships/hyperlink" Target="https://www.city.mimasaka.lg.jp/soshiki/shimin/kurashi/koukyokotsu/1455580122810.html" TargetMode="External"/><Relationship Id="rId654" Type="http://schemas.openxmlformats.org/officeDocument/2006/relationships/hyperlink" Target="https://www.city.koshi.lg.jp/list00211.html" TargetMode="External"/><Relationship Id="rId696" Type="http://schemas.openxmlformats.org/officeDocument/2006/relationships/hyperlink" Target="https://www.city.minamisatsuma.lg.jp/living/kenko-iryo-fukushi/koreisha/ikigaikenkou/e029518.html" TargetMode="External"/><Relationship Id="rId46" Type="http://schemas.openxmlformats.org/officeDocument/2006/relationships/hyperlink" Target="https://town.nakatombetsu.hokkaido.jp/bunya/5299/" TargetMode="External"/><Relationship Id="rId293" Type="http://schemas.openxmlformats.org/officeDocument/2006/relationships/hyperlink" Target="https://www.town.shimosuwa.lg.jp/www/contents/1540620972763/index.html" TargetMode="External"/><Relationship Id="rId307" Type="http://schemas.openxmlformats.org/officeDocument/2006/relationships/hyperlink" Target="https://www.town.mitake.lg.jp/portal/health-welfare/elderly-welfare/business-for-elderly/post0057893/" TargetMode="External"/><Relationship Id="rId349" Type="http://schemas.openxmlformats.org/officeDocument/2006/relationships/hyperlink" Target="https://www.city.owariasahi.lg.jp/page/2201.html" TargetMode="External"/><Relationship Id="rId514" Type="http://schemas.openxmlformats.org/officeDocument/2006/relationships/hyperlink" Target="https://www.city.okayama.jp/kurashi/0000018629.html" TargetMode="External"/><Relationship Id="rId556" Type="http://schemas.openxmlformats.org/officeDocument/2006/relationships/hyperlink" Target="https://www.city.niihama.lg.jp/soshiki/zerocarbon/jitensyahojo.html" TargetMode="External"/><Relationship Id="rId721" Type="http://schemas.openxmlformats.org/officeDocument/2006/relationships/hyperlink" Target="https://www.city.soo.kagoshima.jp/kurashi/koukyoukoutu/index.html" TargetMode="External"/><Relationship Id="rId88" Type="http://schemas.openxmlformats.org/officeDocument/2006/relationships/hyperlink" Target="https://www.vill.tanohata.iwate.jp/kanko/sonnaijumin.html" TargetMode="External"/><Relationship Id="rId111" Type="http://schemas.openxmlformats.org/officeDocument/2006/relationships/hyperlink" Target="https://www.city.kitaakita.akita.jp/news/news-94" TargetMode="External"/><Relationship Id="rId153" Type="http://schemas.openxmlformats.org/officeDocument/2006/relationships/hyperlink" Target="https://kana.rakuraku.or.jp/chigasaki/delivery" TargetMode="External"/><Relationship Id="rId195" Type="http://schemas.openxmlformats.org/officeDocument/2006/relationships/hyperlink" Target="https://www.city.shimotsuke.lg.jp/0926/info-0000007031-3.html" TargetMode="External"/><Relationship Id="rId209" Type="http://schemas.openxmlformats.org/officeDocument/2006/relationships/hyperlink" Target="https://www.city.inzai.lg.jp/0000000684.html" TargetMode="External"/><Relationship Id="rId360" Type="http://schemas.openxmlformats.org/officeDocument/2006/relationships/hyperlink" Target="https://www.city.yatomi.lg.jp/kurashi/1000308/1000309/1000310.html" TargetMode="External"/><Relationship Id="rId416" Type="http://schemas.openxmlformats.org/officeDocument/2006/relationships/hyperlink" Target="https://www.town.mie-kihoku.lg.jp/kakuka/kikaku/kikakukakari/2/jikokuhyo.html" TargetMode="External"/><Relationship Id="rId598" Type="http://schemas.openxmlformats.org/officeDocument/2006/relationships/hyperlink" Target="https://www.city.shimanto.lg.jp/life/1/7/35/" TargetMode="External"/><Relationship Id="rId220" Type="http://schemas.openxmlformats.org/officeDocument/2006/relationships/hyperlink" Target="https://www.city.tokamachi.lg.jp/soshiki/somubu/kikakuseisakuka/2/gyomu/1450418991385.html" TargetMode="External"/><Relationship Id="rId458" Type="http://schemas.openxmlformats.org/officeDocument/2006/relationships/hyperlink" Target="https://www.city.takatsuki.osaka.jp/soshiki/36/2489.html" TargetMode="External"/><Relationship Id="rId623" Type="http://schemas.openxmlformats.org/officeDocument/2006/relationships/hyperlink" Target="https://www.arita-shakyo.com/" TargetMode="External"/><Relationship Id="rId665" Type="http://schemas.openxmlformats.org/officeDocument/2006/relationships/hyperlink" Target="https://www.city.usa.oita.jp/sougo/soshiki/10/sogoseisaku/2/a2/17122.html" TargetMode="External"/><Relationship Id="rId15" Type="http://schemas.openxmlformats.org/officeDocument/2006/relationships/hyperlink" Target="https://www.city.utashinai.hokkaido.jp/hotnews/detail/00004203.html" TargetMode="External"/><Relationship Id="rId57" Type="http://schemas.openxmlformats.org/officeDocument/2006/relationships/hyperlink" Target="https://www.urahoro.jp/administration/?content=363" TargetMode="External"/><Relationship Id="rId262" Type="http://schemas.openxmlformats.org/officeDocument/2006/relationships/hyperlink" Target="https://www.city.hakusan.lg.jp/kenkofukushi/shougaifukushi/1002007.html" TargetMode="External"/><Relationship Id="rId318" Type="http://schemas.openxmlformats.org/officeDocument/2006/relationships/hyperlink" Target="https://www.city.motosu.lg.jp/0000001717.html" TargetMode="External"/><Relationship Id="rId525" Type="http://schemas.openxmlformats.org/officeDocument/2006/relationships/hyperlink" Target="https://www.city.hiroshima.lg.jp/soshiki/1033/297711.html" TargetMode="External"/><Relationship Id="rId567" Type="http://schemas.openxmlformats.org/officeDocument/2006/relationships/hyperlink" Target="https://www.town.tobe.ehime.jp/soshiki/5/taxi-josei.html" TargetMode="External"/><Relationship Id="rId732" Type="http://schemas.openxmlformats.org/officeDocument/2006/relationships/hyperlink" Target="https://www.city.tomigusuku.lg.jp/soshiki/6/1025/gyomuannai/2/1/6907.html" TargetMode="External"/><Relationship Id="rId99" Type="http://schemas.openxmlformats.org/officeDocument/2006/relationships/hyperlink" Target="https://www.town.wakuya.miyagi.jp/kurashi/taxijosei.html" TargetMode="External"/><Relationship Id="rId122" Type="http://schemas.openxmlformats.org/officeDocument/2006/relationships/hyperlink" Target="https://www.city.tsuruoka.lg.jp/shisei/shiyakusyo/infomation/kushibiki/kkikaku20211105.html" TargetMode="External"/><Relationship Id="rId164" Type="http://schemas.openxmlformats.org/officeDocument/2006/relationships/hyperlink" Target="https://www.city.minamiashigara.kanagawa.jp/kurashi/fukushi/kaigo/p05172.html" TargetMode="External"/><Relationship Id="rId371" Type="http://schemas.openxmlformats.org/officeDocument/2006/relationships/hyperlink" Target="https://www.town.fuso.lg.jp/kenkou/1001970/1001974/1001996/1004093.html" TargetMode="External"/><Relationship Id="rId427" Type="http://schemas.openxmlformats.org/officeDocument/2006/relationships/hyperlink" Target="https://www.city.amagasaki.hyogo.jp/kurashi/syogaisya/kotu/040_basushougai.html" TargetMode="External"/><Relationship Id="rId469" Type="http://schemas.openxmlformats.org/officeDocument/2006/relationships/hyperlink" Target="https://www.city.tottori.lg.jp/www/contents/1518740177055/index.html" TargetMode="External"/><Relationship Id="rId634" Type="http://schemas.openxmlformats.org/officeDocument/2006/relationships/hyperlink" Target="https://www.city.omura.nagasaki.jp/sangyou/kurashi/kotsu/koukyo/taxi/index.html" TargetMode="External"/><Relationship Id="rId676" Type="http://schemas.openxmlformats.org/officeDocument/2006/relationships/hyperlink" Target="https://www.city.nichinan.lg.jp/soshikikarasagasu/miraisoseika/2/2/1124.html" TargetMode="External"/><Relationship Id="rId26" Type="http://schemas.openxmlformats.org/officeDocument/2006/relationships/hyperlink" Target="https://www.city.date.hokkaido.jp/hotnews/detail/00000603.html" TargetMode="External"/><Relationship Id="rId231" Type="http://schemas.openxmlformats.org/officeDocument/2006/relationships/hyperlink" Target="https://www.city.murakami.lg.jp/soshiki/128/sangyoshien-program.html" TargetMode="External"/><Relationship Id="rId273" Type="http://schemas.openxmlformats.org/officeDocument/2006/relationships/hyperlink" Target="https://www.town.takahama.fukui.jp/page/sougouseisaku/p007860.html" TargetMode="External"/><Relationship Id="rId329" Type="http://schemas.openxmlformats.org/officeDocument/2006/relationships/hyperlink" Target="https://www.city.nishio.aichi.jp/kenkofukushi/kourei/1001451/1002501.html" TargetMode="External"/><Relationship Id="rId480" Type="http://schemas.openxmlformats.org/officeDocument/2006/relationships/hyperlink" Target="https://www.city.kurayoshi.lg.jp/1917.htm" TargetMode="External"/><Relationship Id="rId536" Type="http://schemas.openxmlformats.org/officeDocument/2006/relationships/hyperlink" Target="https://www.city.iwakuni.lg.jp/soshiki/12/74011.html" TargetMode="External"/><Relationship Id="rId701" Type="http://schemas.openxmlformats.org/officeDocument/2006/relationships/hyperlink" Target="https://www.town.kikai.lg.jp/fukushi/kurashi/fukushi-kaigo/fukushi/koresha.html" TargetMode="External"/><Relationship Id="rId68" Type="http://schemas.openxmlformats.org/officeDocument/2006/relationships/hyperlink" Target="http://www.town.owani.lg.jp/index.cfm/7,263,23,1,html" TargetMode="External"/><Relationship Id="rId133" Type="http://schemas.openxmlformats.org/officeDocument/2006/relationships/hyperlink" Target="https://www.city.motomiya.lg.jp/soshiki/7/kaimonoshienjigyousya.html" TargetMode="External"/><Relationship Id="rId175" Type="http://schemas.openxmlformats.org/officeDocument/2006/relationships/hyperlink" Target="https://www.town.oi.kanagawa.jp/soshiki/7/r60401silverpass.html" TargetMode="External"/><Relationship Id="rId340" Type="http://schemas.openxmlformats.org/officeDocument/2006/relationships/hyperlink" Target="https://www.city.tokoname.aichi.jp/kurashi/1006388/1004393.html" TargetMode="External"/><Relationship Id="rId578" Type="http://schemas.openxmlformats.org/officeDocument/2006/relationships/hyperlink" Target="https://www.town.higashimiyoshi.lg.jp/docs/noriaitaxi.html" TargetMode="External"/><Relationship Id="rId743" Type="http://schemas.openxmlformats.org/officeDocument/2006/relationships/hyperlink" Target="https://www.city.naha.okinawa.jp/fukusi/koureisyafukusi/zairakufukusi/koureizaitaku.html" TargetMode="External"/><Relationship Id="rId200" Type="http://schemas.openxmlformats.org/officeDocument/2006/relationships/hyperlink" Target="https://www.town.nasu.lg.jp/0086/info-0000000030-1" TargetMode="External"/><Relationship Id="rId382" Type="http://schemas.openxmlformats.org/officeDocument/2006/relationships/hyperlink" Target="https://www.town.agui.lg.jp/0000005627.html" TargetMode="External"/><Relationship Id="rId438" Type="http://schemas.openxmlformats.org/officeDocument/2006/relationships/hyperlink" Target="https://www.city.miki.lg.jp/soshiki/14/1894.html" TargetMode="External"/><Relationship Id="rId603" Type="http://schemas.openxmlformats.org/officeDocument/2006/relationships/hyperlink" Target="https://shimanto-s.or.jp/" TargetMode="External"/><Relationship Id="rId645" Type="http://schemas.openxmlformats.org/officeDocument/2006/relationships/hyperlink" Target="https://www.town.kumamoto-oguni.lg.jp/q/aview/103/2038.html" TargetMode="External"/><Relationship Id="rId687" Type="http://schemas.openxmlformats.org/officeDocument/2006/relationships/hyperlink" Target="https://www.city.ebino.lg.jp/kurashi_tetsuduki/chiikikokyokotsu/3840.html" TargetMode="External"/><Relationship Id="rId242" Type="http://schemas.openxmlformats.org/officeDocument/2006/relationships/hyperlink" Target="https://www.city.tainai.niigata.jp/gyose/sogoseisasu/gappeishinkoukikin2.html" TargetMode="External"/><Relationship Id="rId284" Type="http://schemas.openxmlformats.org/officeDocument/2006/relationships/hyperlink" Target="https://www.city.chino.lg.jp/soshiki/chiikifukushi/1334.html" TargetMode="External"/><Relationship Id="rId491" Type="http://schemas.openxmlformats.org/officeDocument/2006/relationships/hyperlink" Target="https://www.town.hayashima.lg.jp/soshiki/machizukuri_kikaku/gyomu/doro_kotsu/kokyo_kotsu/1970.html" TargetMode="External"/><Relationship Id="rId505" Type="http://schemas.openxmlformats.org/officeDocument/2006/relationships/hyperlink" Target="https://www.city.onomichi.hiroshima.jp/soshiki/22/1927.html" TargetMode="External"/><Relationship Id="rId712" Type="http://schemas.openxmlformats.org/officeDocument/2006/relationships/hyperlink" Target="http://www.city.tarumizu.lg.jp/chiiki/kurashi/machi/kotsu/taxi/noriai.html" TargetMode="External"/><Relationship Id="rId37" Type="http://schemas.openxmlformats.org/officeDocument/2006/relationships/hyperlink" Target="https://bihoro-shakyo.jp/otherservice/" TargetMode="External"/><Relationship Id="rId79" Type="http://schemas.openxmlformats.org/officeDocument/2006/relationships/hyperlink" Target="https://www.town.nakadomari.lg.jp/" TargetMode="External"/><Relationship Id="rId102" Type="http://schemas.openxmlformats.org/officeDocument/2006/relationships/hyperlink" Target="https://www.city.tome.miyagi.jp/seikatufukusi/kurashi/fukushi/shogaisha/syogaisiori.html" TargetMode="External"/><Relationship Id="rId144" Type="http://schemas.openxmlformats.org/officeDocument/2006/relationships/hyperlink" Target="http://www.city.iwaki.lg.jp/www/contents/1552891746892/index.html" TargetMode="External"/><Relationship Id="rId547" Type="http://schemas.openxmlformats.org/officeDocument/2006/relationships/hyperlink" Target="https://www.town.tokushima-mugi.lg.jp/docs/2024032700019/" TargetMode="External"/><Relationship Id="rId589" Type="http://schemas.openxmlformats.org/officeDocument/2006/relationships/hyperlink" Target="https://www.city.iyo.lg.jp/choujukaigo/kyoiku/fukushi/kore/anpi-bento.html" TargetMode="External"/><Relationship Id="rId90" Type="http://schemas.openxmlformats.org/officeDocument/2006/relationships/hyperlink" Target="http://www.city.ofunato.iwate.jp/" TargetMode="External"/><Relationship Id="rId186" Type="http://schemas.openxmlformats.org/officeDocument/2006/relationships/hyperlink" Target="https://www.city.nasushiobara.tochigi.jp/soshikikarasagasu/shakaifukushika/fukushi/3/3483.html" TargetMode="External"/><Relationship Id="rId351" Type="http://schemas.openxmlformats.org/officeDocument/2006/relationships/hyperlink" Target="https://www.city.owariasahi.lg.jp/uploaded/attachment/7165.pdf" TargetMode="External"/><Relationship Id="rId393" Type="http://schemas.openxmlformats.org/officeDocument/2006/relationships/hyperlink" Target="https://www.city.iwakura.aichi.jp/0000004578.html" TargetMode="External"/><Relationship Id="rId407" Type="http://schemas.openxmlformats.org/officeDocument/2006/relationships/hyperlink" Target="https://www.city.shima.mie.jp/kakuka/seisakusuishin/sogoseisakuka/kokyokotu/oshirase/5936.html" TargetMode="External"/><Relationship Id="rId449" Type="http://schemas.openxmlformats.org/officeDocument/2006/relationships/hyperlink" Target="https://www.city.kyoto.lg.jp/hokenfukushi/cmsfiles/contents/0000079/79774/tebiki0604shin.pdf" TargetMode="External"/><Relationship Id="rId614" Type="http://schemas.openxmlformats.org/officeDocument/2006/relationships/hyperlink" Target="https://www.town.miyaki.lg.jp/kenko/kaigohoken/_1485/_4554.html" TargetMode="External"/><Relationship Id="rId656" Type="http://schemas.openxmlformats.org/officeDocument/2006/relationships/hyperlink" Target="https://www.town.kikuyo.lg.jp/kiji0034235/index.html" TargetMode="External"/><Relationship Id="rId211" Type="http://schemas.openxmlformats.org/officeDocument/2006/relationships/hyperlink" Target="https://www.city.higashimurayama.tokyo.jp/kurashi/shigoto/shoko/shinko/idou.html" TargetMode="External"/><Relationship Id="rId253" Type="http://schemas.openxmlformats.org/officeDocument/2006/relationships/hyperlink" Target="https://www.town.tateyama.toyama.jp/soshikikarasagasu/shokokankoka/shokorodogakari/4/1/1289.html" TargetMode="External"/><Relationship Id="rId295" Type="http://schemas.openxmlformats.org/officeDocument/2006/relationships/hyperlink" Target="https://www.city.kakamigahara.lg.jp/life/kotsu/1001741/index.html" TargetMode="External"/><Relationship Id="rId309" Type="http://schemas.openxmlformats.org/officeDocument/2006/relationships/hyperlink" Target="https://www.city.nakatsugawa.lg.jp/soshikikarasagasu/koreishienka/2/2/978.html" TargetMode="External"/><Relationship Id="rId460" Type="http://schemas.openxmlformats.org/officeDocument/2006/relationships/hyperlink" Target="https://www.city.tondabayashi.lg.jp/soshiki/23/1570.html" TargetMode="External"/><Relationship Id="rId516" Type="http://schemas.openxmlformats.org/officeDocument/2006/relationships/hyperlink" Target="https://www.city.okayama.jp/kurashi/0000062898.html" TargetMode="External"/><Relationship Id="rId698" Type="http://schemas.openxmlformats.org/officeDocument/2006/relationships/hyperlink" Target="https://www.pref.kagoshima.jp/ab12/kyoudou/tiikikoukenkatudou5.html" TargetMode="External"/><Relationship Id="rId48" Type="http://schemas.openxmlformats.org/officeDocument/2006/relationships/hyperlink" Target="https://www.city.furano.hokkaido.jp/life/docs/2018020900031.html?cat=/life/fukushi/koutsuuhinojosei/" TargetMode="External"/><Relationship Id="rId113" Type="http://schemas.openxmlformats.org/officeDocument/2006/relationships/hyperlink" Target="https://www.higashinaruse.com/" TargetMode="External"/><Relationship Id="rId320" Type="http://schemas.openxmlformats.org/officeDocument/2006/relationships/hyperlink" Target="https://www.gifu-toyopet.jp/sp/market" TargetMode="External"/><Relationship Id="rId558" Type="http://schemas.openxmlformats.org/officeDocument/2006/relationships/hyperlink" Target="https://www.town.tokushima-tsurugi.lg.jp/" TargetMode="External"/><Relationship Id="rId723" Type="http://schemas.openxmlformats.org/officeDocument/2006/relationships/hyperlink" Target="https://www.city.soo.kagoshima.jp/kurashi/koukyoukoutu/index.html" TargetMode="External"/><Relationship Id="rId155" Type="http://schemas.openxmlformats.org/officeDocument/2006/relationships/hyperlink" Target="https://www.city.isehara.kanagawa.jp/docs/2014071100321/" TargetMode="External"/><Relationship Id="rId197" Type="http://schemas.openxmlformats.org/officeDocument/2006/relationships/hyperlink" Target="https://www.town.motegi.tochigi.jp/motegi/nextpage.php?cd=1538&amp;syurui=2" TargetMode="External"/><Relationship Id="rId362" Type="http://schemas.openxmlformats.org/officeDocument/2006/relationships/hyperlink" Target="https://www.city.ama.aichi.jp/kurashi/fukushi/1002215/1002217.html" TargetMode="External"/><Relationship Id="rId418" Type="http://schemas.openxmlformats.org/officeDocument/2006/relationships/hyperlink" Target="https://www.city.gobo.lg.jp/sosiki/siminfukusi/kaigo/tanto/kourei/koureihukushi/1383098631604.html" TargetMode="External"/><Relationship Id="rId625" Type="http://schemas.openxmlformats.org/officeDocument/2006/relationships/hyperlink" Target="https://www.town.arita.lg.jp/" TargetMode="External"/><Relationship Id="rId222" Type="http://schemas.openxmlformats.org/officeDocument/2006/relationships/hyperlink" Target="https://www.city.kamo.niigata.jp/docs/47952.html" TargetMode="External"/><Relationship Id="rId264" Type="http://schemas.openxmlformats.org/officeDocument/2006/relationships/hyperlink" Target="https://www.city.nonoichi.lg.jp/soshiki/2/20978.html" TargetMode="External"/><Relationship Id="rId471" Type="http://schemas.openxmlformats.org/officeDocument/2006/relationships/hyperlink" Target="https://www.iwami.gr.jp/dd.aspx?menuid=1079" TargetMode="External"/><Relationship Id="rId667" Type="http://schemas.openxmlformats.org/officeDocument/2006/relationships/hyperlink" Target="https://www.city.yufu.oita.jp/newly/untenmenkyojishuhennou" TargetMode="External"/><Relationship Id="rId17" Type="http://schemas.openxmlformats.org/officeDocument/2006/relationships/hyperlink" Target="https://www.city.utashinai.hokkaido.jp/hotnews/detail/00004203.html" TargetMode="External"/><Relationship Id="rId59" Type="http://schemas.openxmlformats.org/officeDocument/2006/relationships/hyperlink" Target="http://www.town.kutchan.hokkaido.jp/Living_Information/fukushi-kaigo/shogainoaruhito/kakushuteate-jyosei-service/" TargetMode="External"/><Relationship Id="rId124" Type="http://schemas.openxmlformats.org/officeDocument/2006/relationships/hyperlink" Target="https://www.city.tsuruoka.lg.jp/shisei/shiyakusyo/infomation/fujishima/fkikakunagayaetaxi.html" TargetMode="External"/><Relationship Id="rId527" Type="http://schemas.openxmlformats.org/officeDocument/2006/relationships/hyperlink" Target="https://www.city.yamaguchi.lg.jp/soshiki/73/2013.html" TargetMode="External"/><Relationship Id="rId569" Type="http://schemas.openxmlformats.org/officeDocument/2006/relationships/hyperlink" Target="https://www.city.tokushima.tokushima.jp/kenko_fukushi/shogai_fukushi/kyuufu/unchin.html" TargetMode="External"/><Relationship Id="rId734" Type="http://schemas.openxmlformats.org/officeDocument/2006/relationships/hyperlink" Target="https://www.uruma-shakyo.net/wp-content/uploads/2024/06/a314d694ab18f328812287d07f83d519.pdf&#9679;https:/www.uruma-shakyo.net/wp-content/uploads/2024/01/78f25c04d98f0bdadd51986fe2dc9da7.pdf" TargetMode="External"/><Relationship Id="rId70" Type="http://schemas.openxmlformats.org/officeDocument/2006/relationships/hyperlink" Target="https://misawa-shakyo.jp/" TargetMode="External"/><Relationship Id="rId166" Type="http://schemas.openxmlformats.org/officeDocument/2006/relationships/hyperlink" Target="https://www.town.samukawa.kanagawa.jp/soshiki/fukushi/koreikaigo/koreifukushi/info/koureishsien/1361412466801.html" TargetMode="External"/><Relationship Id="rId331" Type="http://schemas.openxmlformats.org/officeDocument/2006/relationships/hyperlink" Target="https://www.city.nishio.aichi.jp/kenkofukushi/shogai/1001458/1002527.html" TargetMode="External"/><Relationship Id="rId373" Type="http://schemas.openxmlformats.org/officeDocument/2006/relationships/hyperlink" Target="https://www.town.fuso.lg.jp/kurashi/1003056/1003222.html" TargetMode="External"/><Relationship Id="rId429" Type="http://schemas.openxmlformats.org/officeDocument/2006/relationships/hyperlink" Target="https://www.city.amagasaki.hyogo.jp/kurashi/syogaisya/kotu/042_taxi.html" TargetMode="External"/><Relationship Id="rId580" Type="http://schemas.openxmlformats.org/officeDocument/2006/relationships/hyperlink" Target="https://www.town.tadotsu.kagawa.jp/soshikikarasagasu/koreishahokenka/koreishafukushi/623.html" TargetMode="External"/><Relationship Id="rId636" Type="http://schemas.openxmlformats.org/officeDocument/2006/relationships/hyperlink" Target="https://www.con-ne.net/guide/" TargetMode="External"/><Relationship Id="rId1" Type="http://schemas.openxmlformats.org/officeDocument/2006/relationships/hyperlink" Target="https://www.esashi.jp/life/public_transport/bus_muryo.html" TargetMode="External"/><Relationship Id="rId233" Type="http://schemas.openxmlformats.org/officeDocument/2006/relationships/hyperlink" Target="https://www.city.sado.niigata.jp/soshiki/2012/4174.html" TargetMode="External"/><Relationship Id="rId440" Type="http://schemas.openxmlformats.org/officeDocument/2006/relationships/hyperlink" Target="https://www.city.awaji.lg.jp/site/koureifukusiservice/fukusitaxi.html" TargetMode="External"/><Relationship Id="rId678" Type="http://schemas.openxmlformats.org/officeDocument/2006/relationships/hyperlink" Target="https://www.city.nichinan.lg.jp/soshikikarasagasu/chojuka/3/1167.html" TargetMode="External"/><Relationship Id="rId28" Type="http://schemas.openxmlformats.org/officeDocument/2006/relationships/hyperlink" Target="https://www.town.urakawa.hokkaido.jp/gyosei/welfare/?content=2437" TargetMode="External"/><Relationship Id="rId275" Type="http://schemas.openxmlformats.org/officeDocument/2006/relationships/hyperlink" Target="https://www.town.echizen.fukui.jp/kurashi/04/04/p006505.html" TargetMode="External"/><Relationship Id="rId300" Type="http://schemas.openxmlformats.org/officeDocument/2006/relationships/hyperlink" Target="https://www.city.ogaki.lg.jp/0000000102.html" TargetMode="External"/><Relationship Id="rId482" Type="http://schemas.openxmlformats.org/officeDocument/2006/relationships/hyperlink" Target="https://www.e-hokuei.net/10206.htm" TargetMode="External"/><Relationship Id="rId538" Type="http://schemas.openxmlformats.org/officeDocument/2006/relationships/hyperlink" Target="https://www.city.hikari.lg.jp/soshiki/11/kokyokotsu/1/1/12957.html" TargetMode="External"/><Relationship Id="rId703" Type="http://schemas.openxmlformats.org/officeDocument/2006/relationships/hyperlink" Target="http://www.pref.kagoshima.jp/pr/shima/furusato/index.html" TargetMode="External"/><Relationship Id="rId745" Type="http://schemas.openxmlformats.org/officeDocument/2006/relationships/vmlDrawing" Target="../drawings/vmlDrawing1.vml"/><Relationship Id="rId81" Type="http://schemas.openxmlformats.org/officeDocument/2006/relationships/hyperlink" Target="https://www.town.nakadomari.lg.jp/" TargetMode="External"/><Relationship Id="rId135" Type="http://schemas.openxmlformats.org/officeDocument/2006/relationships/hyperlink" Target="https://www.city.motomiya.lg.jp/soshiki/10/machitaku1.html" TargetMode="External"/><Relationship Id="rId177" Type="http://schemas.openxmlformats.org/officeDocument/2006/relationships/hyperlink" Target="https://www.town.aikawa.kanagawa.jp/soshiki/minsei/fukushi_shien/syogai/info/fukushi_seido_service/1422278572969.html" TargetMode="External"/><Relationship Id="rId342" Type="http://schemas.openxmlformats.org/officeDocument/2006/relationships/hyperlink" Target="https://www.city.inazawa.aichi.jp/0000001296.html" TargetMode="External"/><Relationship Id="rId384" Type="http://schemas.openxmlformats.org/officeDocument/2006/relationships/hyperlink" Target="https://www.town.agui.lg.jp/0000004833.html" TargetMode="External"/><Relationship Id="rId591" Type="http://schemas.openxmlformats.org/officeDocument/2006/relationships/hyperlink" Target="https://www.city.yoshinogawa.lg.jp/docs/2014090400013/" TargetMode="External"/><Relationship Id="rId605" Type="http://schemas.openxmlformats.org/officeDocument/2006/relationships/hyperlink" Target="https://www.pref.kochi.lg.jp/doc/2024040100184/" TargetMode="External"/><Relationship Id="rId202" Type="http://schemas.openxmlformats.org/officeDocument/2006/relationships/hyperlink" Target="https://www.city.kamakura.kanagawa.jp/syougaijisha/taxi2022.html" TargetMode="External"/><Relationship Id="rId244" Type="http://schemas.openxmlformats.org/officeDocument/2006/relationships/hyperlink" Target="https://www.city.shibata.lg.jp/jigyosha/sougyou/sougyo/1004745.html" TargetMode="External"/><Relationship Id="rId647" Type="http://schemas.openxmlformats.org/officeDocument/2006/relationships/hyperlink" Target="https://www.city.arao.lg.jp/kurashi/koutsu/taxi/page238.html" TargetMode="External"/><Relationship Id="rId689" Type="http://schemas.openxmlformats.org/officeDocument/2006/relationships/hyperlink" Target="https://www.city.nishinoomote.lg.jp/admin/soshiki/kikaku/seisakusuishin/koutuu/3915.html" TargetMode="External"/><Relationship Id="rId39" Type="http://schemas.openxmlformats.org/officeDocument/2006/relationships/hyperlink" Target="http://www.asahikawashishinren.com/sapoto/index.html" TargetMode="External"/><Relationship Id="rId286" Type="http://schemas.openxmlformats.org/officeDocument/2006/relationships/hyperlink" Target="https://www.town.karuizawa.lg.jp/www/contents/1716513008068/index.html" TargetMode="External"/><Relationship Id="rId451" Type="http://schemas.openxmlformats.org/officeDocument/2006/relationships/hyperlink" Target="https://www.city.katano.osaka.jp/docs/2020032700080/" TargetMode="External"/><Relationship Id="rId493" Type="http://schemas.openxmlformats.org/officeDocument/2006/relationships/hyperlink" Target="http://www.town.satosho.okayama.jp/soshiki/3/1184.html" TargetMode="External"/><Relationship Id="rId507" Type="http://schemas.openxmlformats.org/officeDocument/2006/relationships/hyperlink" Target="https://www.city.shobara.hiroshima.jp/main/health/shogaisha/cat03/post_39.html" TargetMode="External"/><Relationship Id="rId549" Type="http://schemas.openxmlformats.org/officeDocument/2006/relationships/hyperlink" Target="https://www.town.aizumi.lg.jp/docs/2024031800055/" TargetMode="External"/><Relationship Id="rId714" Type="http://schemas.openxmlformats.org/officeDocument/2006/relationships/hyperlink" Target="http://www.city.tarumizu.lg.jp/fukushi/kurashi/fukushi/koresha/sonota/kyushoku.html" TargetMode="External"/><Relationship Id="rId50" Type="http://schemas.openxmlformats.org/officeDocument/2006/relationships/hyperlink" Target="http://www.town.hokuryu.hokkaido.jp/tyousei/tiikikoukyoukoutu/" TargetMode="External"/><Relationship Id="rId104" Type="http://schemas.openxmlformats.org/officeDocument/2006/relationships/hyperlink" Target="https://shiroishi-shakyo.jp/?page_id=88" TargetMode="External"/><Relationship Id="rId146" Type="http://schemas.openxmlformats.org/officeDocument/2006/relationships/hyperlink" Target="http://www.kuji-shakyo.jp/info/kaigo.html" TargetMode="External"/><Relationship Id="rId188" Type="http://schemas.openxmlformats.org/officeDocument/2006/relationships/hyperlink" Target="https://www.city.tochigi-sakura.lg.jp/medical/000033/000206/p002159.html" TargetMode="External"/><Relationship Id="rId311" Type="http://schemas.openxmlformats.org/officeDocument/2006/relationships/hyperlink" Target="https://www.city.tajimi.lg.jp/kurashi/toshikekaku/kotsu/ainoritaxi.html" TargetMode="External"/><Relationship Id="rId353" Type="http://schemas.openxmlformats.org/officeDocument/2006/relationships/hyperlink" Target="https://www.city.toyoake.lg.jp/6461.htm" TargetMode="External"/><Relationship Id="rId395" Type="http://schemas.openxmlformats.org/officeDocument/2006/relationships/hyperlink" Target="https://www.city.yokkaichi.lg.jp/www/contents/1001000001381/index.html" TargetMode="External"/><Relationship Id="rId409" Type="http://schemas.openxmlformats.org/officeDocument/2006/relationships/hyperlink" Target="https://www.odaitown.jp/kenko_fukushi/koreishafukushi_kaigo/3/1414.html" TargetMode="External"/><Relationship Id="rId560" Type="http://schemas.openxmlformats.org/officeDocument/2006/relationships/hyperlink" Target="https://www.town.miki.lg.jp/life/dtl.php?hdnKey=1078" TargetMode="External"/><Relationship Id="rId92" Type="http://schemas.openxmlformats.org/officeDocument/2006/relationships/hyperlink" Target="http://www.city.ofunato.iwate.jp/" TargetMode="External"/><Relationship Id="rId213" Type="http://schemas.openxmlformats.org/officeDocument/2006/relationships/hyperlink" Target="https://www.city.moka.lg.jp/kakuka/ikiiki/gyomu/koreisha_fukushi/support_koreisha/13246.html" TargetMode="External"/><Relationship Id="rId420" Type="http://schemas.openxmlformats.org/officeDocument/2006/relationships/hyperlink" Target="https://www.town.minabe.lg.jp/kurashi/08/02/2013091200271.html" TargetMode="External"/><Relationship Id="rId616" Type="http://schemas.openxmlformats.org/officeDocument/2006/relationships/hyperlink" Target="https://www.city.takeo.lg.jp/information/2024/05/013547.html" TargetMode="External"/><Relationship Id="rId658" Type="http://schemas.openxmlformats.org/officeDocument/2006/relationships/hyperlink" Target="https://www.town.ozu.kumamoto.jp/site/kosodate/1776.html" TargetMode="External"/><Relationship Id="rId255" Type="http://schemas.openxmlformats.org/officeDocument/2006/relationships/hyperlink" Target="https://www.city.kaga.ishikawa.jp/soshiki/somu/kikitaisaku/3/1659.html" TargetMode="External"/><Relationship Id="rId297" Type="http://schemas.openxmlformats.org/officeDocument/2006/relationships/hyperlink" Target="https://www.town.kasamatsu.gifu.jp/docs/2021091400027/" TargetMode="External"/><Relationship Id="rId462" Type="http://schemas.openxmlformats.org/officeDocument/2006/relationships/hyperlink" Target="https://tonsyakyo.info/welfare/ippuku_sistem" TargetMode="External"/><Relationship Id="rId518" Type="http://schemas.openxmlformats.org/officeDocument/2006/relationships/hyperlink" Target="https://www.town.sera.hiroshima.jp/soshiki/17/163.html" TargetMode="External"/><Relationship Id="rId725" Type="http://schemas.openxmlformats.org/officeDocument/2006/relationships/hyperlink" Target="https://www.pref.kagoshima.jp/kurashi-kankyo/chiiki/kaimonojyakusha_shien/index.html" TargetMode="External"/><Relationship Id="rId115" Type="http://schemas.openxmlformats.org/officeDocument/2006/relationships/hyperlink" Target="http://www.yamagata-community.jp/~meiji/sumairu.html" TargetMode="External"/><Relationship Id="rId157" Type="http://schemas.openxmlformats.org/officeDocument/2006/relationships/hyperlink" Target="https://www.city.isehara.kanagawa.jp/docs/2014071100420/" TargetMode="External"/><Relationship Id="rId322" Type="http://schemas.openxmlformats.org/officeDocument/2006/relationships/hyperlink" Target="https://www.city.ichinomiya.aichi.jp/fukushi/shougaifukushi/1044107/1000147/1010684/1001076.html" TargetMode="External"/><Relationship Id="rId364" Type="http://schemas.openxmlformats.org/officeDocument/2006/relationships/hyperlink" Target="https://www.town.aichi-togo.lg.jp/soshikikarasagasu/anzenanshinka/gyomuannai/13/2582.html" TargetMode="External"/><Relationship Id="rId61" Type="http://schemas.openxmlformats.org/officeDocument/2006/relationships/hyperlink" Target="https://www.town.hiranai.aomori.jp/kenko_fukushi_kaigo/fukushi/1/1242.html" TargetMode="External"/><Relationship Id="rId199" Type="http://schemas.openxmlformats.org/officeDocument/2006/relationships/hyperlink" Target="https://www.town.takanezawa.tochigi.jp/life/demand/tantango.html" TargetMode="External"/><Relationship Id="rId571" Type="http://schemas.openxmlformats.org/officeDocument/2006/relationships/hyperlink" Target="https://www.city.tokushima.tokushima.jp/kenko_fukushi/shogai_fukushi/kyuufu/unchin.html" TargetMode="External"/><Relationship Id="rId627" Type="http://schemas.openxmlformats.org/officeDocument/2006/relationships/hyperlink" Target="https://www.pref.nagasaki.jp/bunrui/hukushi-hoken/koreisha/kaigoyobou/tasukeaijireishu/" TargetMode="External"/><Relationship Id="rId669" Type="http://schemas.openxmlformats.org/officeDocument/2006/relationships/hyperlink" Target="https://yoroue.com/" TargetMode="External"/><Relationship Id="rId19" Type="http://schemas.openxmlformats.org/officeDocument/2006/relationships/hyperlink" Target="https://www.shihoro.jp/work/detail.php?content=1115" TargetMode="External"/><Relationship Id="rId224" Type="http://schemas.openxmlformats.org/officeDocument/2006/relationships/hyperlink" Target="https://www.town.seiro.niigata.jp/kurashi05fukushi/121.html" TargetMode="External"/><Relationship Id="rId266" Type="http://schemas.openxmlformats.org/officeDocument/2006/relationships/hyperlink" Target="https://www.town.uchinada.lg.jp/soshiki/soumu/2335.html" TargetMode="External"/><Relationship Id="rId431" Type="http://schemas.openxmlformats.org/officeDocument/2006/relationships/hyperlink" Target="https://www.town.inagawa.lg.jp/iryou/kourei/kourei_hukushi/1617004954906.html" TargetMode="External"/><Relationship Id="rId473" Type="http://schemas.openxmlformats.org/officeDocument/2006/relationships/hyperlink" Target="https://www.iwami.gr.jp/dd.aspx?menuid=1079" TargetMode="External"/><Relationship Id="rId529" Type="http://schemas.openxmlformats.org/officeDocument/2006/relationships/hyperlink" Target="https://www.city.yamaguchi.lg.jp/soshiki/73/108923.html" TargetMode="External"/><Relationship Id="rId680" Type="http://schemas.openxmlformats.org/officeDocument/2006/relationships/hyperlink" Target="https://www.city.nichinan.lg.jp/soshikikarasagasu/chojuka/2/1037.html" TargetMode="External"/><Relationship Id="rId736" Type="http://schemas.openxmlformats.org/officeDocument/2006/relationships/hyperlink" Target="http://www.vill.kunigami.okinawa.jp/access/" TargetMode="External"/><Relationship Id="rId30" Type="http://schemas.openxmlformats.org/officeDocument/2006/relationships/hyperlink" Target="mailto:chouminfukushi@niikappu.jp" TargetMode="External"/><Relationship Id="rId126" Type="http://schemas.openxmlformats.org/officeDocument/2006/relationships/hyperlink" Target="https://www.city.tamura.lg.jp/soshiki/66/kaimonojakusya.html" TargetMode="External"/><Relationship Id="rId168" Type="http://schemas.openxmlformats.org/officeDocument/2006/relationships/hyperlink" Target="https://www.town.oiso.kanagawa.jp/soshiki/toshikensetsubu/toshi/tanto/koukyoukoutuu/hojobasu/14580.html" TargetMode="External"/><Relationship Id="rId333" Type="http://schemas.openxmlformats.org/officeDocument/2006/relationships/hyperlink" Target="https://www.city.gamagori.lg.jp/unit/kotsu/koreishatakushik.html" TargetMode="External"/><Relationship Id="rId540" Type="http://schemas.openxmlformats.org/officeDocument/2006/relationships/hyperlink" Target="https://www.city.yawatahama.ehime.jp/doc/2017102700026/" TargetMode="External"/><Relationship Id="rId72" Type="http://schemas.openxmlformats.org/officeDocument/2006/relationships/hyperlink" Target="https://www.city.hachinohe.aomori.jp/soshikikarasagasu/nangojimusho/1/3900.html" TargetMode="External"/><Relationship Id="rId375" Type="http://schemas.openxmlformats.org/officeDocument/2006/relationships/hyperlink" Target="https://www.tobishima-syakyo.jp/src/index.cgi?mode=detail&amp;no=000021&amp;cate=5" TargetMode="External"/><Relationship Id="rId582" Type="http://schemas.openxmlformats.org/officeDocument/2006/relationships/hyperlink" Target="https://www.town.masaki.ehime.jp/soshiki/47/27186.html" TargetMode="External"/><Relationship Id="rId638" Type="http://schemas.openxmlformats.org/officeDocument/2006/relationships/hyperlink" Target="https://www.town.mashiki.lg.jp/kiji0035401/index.html" TargetMode="External"/><Relationship Id="rId3" Type="http://schemas.openxmlformats.org/officeDocument/2006/relationships/hyperlink" Target="https://www.city.tomakomai.hokkaido.jp/kanko/kosho/shogyo/shienseido/shienseido.html" TargetMode="External"/><Relationship Id="rId235" Type="http://schemas.openxmlformats.org/officeDocument/2006/relationships/hyperlink" Target="https://www.city.sado.niigata.jp/soshiki/2012/4174.html" TargetMode="External"/><Relationship Id="rId277" Type="http://schemas.openxmlformats.org/officeDocument/2006/relationships/hyperlink" Target="https://www.city.ono.fukui.jp/kenko/korei/koureisyatakusi-.html" TargetMode="External"/><Relationship Id="rId400" Type="http://schemas.openxmlformats.org/officeDocument/2006/relationships/hyperlink" Target="https://www.city.kameyama.mie.jp/docs/2020062900023/" TargetMode="External"/><Relationship Id="rId442" Type="http://schemas.openxmlformats.org/officeDocument/2006/relationships/hyperlink" Target="https://www.city.osaka-izumi.lg.jp/kakukano/fukusibu/koureikaigo/gyoumu/sougou/1487030648410.html" TargetMode="External"/><Relationship Id="rId484" Type="http://schemas.openxmlformats.org/officeDocument/2006/relationships/hyperlink" Target="https://www.city.setouchi.lg.jp/soshiki/8/111377.html" TargetMode="External"/><Relationship Id="rId705" Type="http://schemas.openxmlformats.org/officeDocument/2006/relationships/hyperlink" Target="https://www.city.kanoya.lg.jp/index.html" TargetMode="External"/><Relationship Id="rId137" Type="http://schemas.openxmlformats.org/officeDocument/2006/relationships/hyperlink" Target="https://www.town.kawamata.lg.jp/site/jigyoshamuke/akitenpo.html" TargetMode="External"/><Relationship Id="rId302" Type="http://schemas.openxmlformats.org/officeDocument/2006/relationships/hyperlink" Target="https://www.town-ono.jp/0000001260.html" TargetMode="External"/><Relationship Id="rId344" Type="http://schemas.openxmlformats.org/officeDocument/2006/relationships/hyperlink" Target="https://www.city.tokai.aichi.jp/health/1002685/1002686/1002689.html" TargetMode="External"/><Relationship Id="rId691" Type="http://schemas.openxmlformats.org/officeDocument/2006/relationships/hyperlink" Target="http://www.city.aira.lg.jp/choju/kurashi/fukushi/koresha/onsenhoyo.html" TargetMode="External"/><Relationship Id="rId41" Type="http://schemas.openxmlformats.org/officeDocument/2006/relationships/hyperlink" Target="https://www.town.uryu.hokkaido.jp/docs/4223.htmlhttps:/www.town.uryu.hokkaido.jp/docs/4322.html" TargetMode="External"/><Relationship Id="rId83" Type="http://schemas.openxmlformats.org/officeDocument/2006/relationships/hyperlink" Target="https://www.city.hachinohe.aomori.jp/soshikikarasagasu/shokoka/hojo/chusho/21594.html" TargetMode="External"/><Relationship Id="rId179" Type="http://schemas.openxmlformats.org/officeDocument/2006/relationships/hyperlink" Target="https://www.city.tochigi.lg.jp/soshiki/103/2004.html" TargetMode="External"/><Relationship Id="rId386" Type="http://schemas.openxmlformats.org/officeDocument/2006/relationships/hyperlink" Target="https://www.city.okazaki.lg.jp/1100/1184/1173/p027273.html" TargetMode="External"/><Relationship Id="rId551" Type="http://schemas.openxmlformats.org/officeDocument/2006/relationships/hyperlink" Target="https://www.city.saijo.ehime.jp/soshiki/chiikishinko/yorisoitaxi040819.html" TargetMode="External"/><Relationship Id="rId593" Type="http://schemas.openxmlformats.org/officeDocument/2006/relationships/hyperlink" Target="https://www.city.imabari.ehime.jp/simingamannaka/kinmirai/onestop/" TargetMode="External"/><Relationship Id="rId607" Type="http://schemas.openxmlformats.org/officeDocument/2006/relationships/hyperlink" Target="http://www.city.kochi.kochi.jp/soshiki/130/haishoku.html" TargetMode="External"/><Relationship Id="rId649" Type="http://schemas.openxmlformats.org/officeDocument/2006/relationships/hyperlink" Target="https://www.city.arao.lg.jp/kenko/korei/koreisha-fukushi/page1001.html" TargetMode="External"/><Relationship Id="rId190" Type="http://schemas.openxmlformats.org/officeDocument/2006/relationships/hyperlink" Target="https://www.city.nasukarasuyama.lg.jp/sp/page/page004874.html" TargetMode="External"/><Relationship Id="rId204" Type="http://schemas.openxmlformats.org/officeDocument/2006/relationships/hyperlink" Target="https://www.city.hiratsuka.kanagawa.jp/sangyo/page35_00081.html" TargetMode="External"/><Relationship Id="rId246" Type="http://schemas.openxmlformats.org/officeDocument/2006/relationships/hyperlink" Target="https://www.pref.niigata.lg.jp/sec/chiikishinko/1356915155106.html" TargetMode="External"/><Relationship Id="rId288" Type="http://schemas.openxmlformats.org/officeDocument/2006/relationships/hyperlink" Target="https://www.city.komagane.nagano.jp/" TargetMode="External"/><Relationship Id="rId411" Type="http://schemas.openxmlformats.org/officeDocument/2006/relationships/hyperlink" Target="https://www.town.taiki.mie.jp/soshiki/kenko_fukushi/gyomu/doro_kotsu/kokyokotsu/332.html" TargetMode="External"/><Relationship Id="rId453" Type="http://schemas.openxmlformats.org/officeDocument/2006/relationships/hyperlink" Target="https://www.town.seika.kyoto.jp/kakuka/toshi/1/1_1/26070.html" TargetMode="External"/><Relationship Id="rId509" Type="http://schemas.openxmlformats.org/officeDocument/2006/relationships/hyperlink" Target="https://www.city.higashihiroshima.lg.jp/soshiki/kenkofukushi/3/3/38997.html" TargetMode="External"/><Relationship Id="rId660" Type="http://schemas.openxmlformats.org/officeDocument/2006/relationships/hyperlink" Target="https://www.town.ozu.kumamoto.jp/page/1122.html" TargetMode="External"/><Relationship Id="rId106" Type="http://schemas.openxmlformats.org/officeDocument/2006/relationships/hyperlink" Target="https://www.city.shiogama.miyagi.jp/soshiki/12/1912.html" TargetMode="External"/><Relationship Id="rId313" Type="http://schemas.openxmlformats.org/officeDocument/2006/relationships/hyperlink" Target="https://www.hichiso.jp/top/sangyo/industry/founded/" TargetMode="External"/><Relationship Id="rId495" Type="http://schemas.openxmlformats.org/officeDocument/2006/relationships/hyperlink" Target="https://www.town.kagamino.lg.jp/soshiki/25/1452.html" TargetMode="External"/><Relationship Id="rId716" Type="http://schemas.openxmlformats.org/officeDocument/2006/relationships/hyperlink" Target="https://www.city.ichikikushikino.lg.jp/shokan1/kurashi/seikatsu/kokyokotsu.html" TargetMode="External"/><Relationship Id="rId10" Type="http://schemas.openxmlformats.org/officeDocument/2006/relationships/hyperlink" Target="https://www.town.iwanai.hokkaido.jp/?p=63310" TargetMode="External"/><Relationship Id="rId52" Type="http://schemas.openxmlformats.org/officeDocument/2006/relationships/hyperlink" Target="https://www.city.mikasa.hokkaido.jp/hotnews/detail_sp/00002292.html" TargetMode="External"/><Relationship Id="rId94" Type="http://schemas.openxmlformats.org/officeDocument/2006/relationships/hyperlink" Target="https://www.city.hanamaki.iwate.jp/kenko_iryo_fukushi/koureinokata/1019852/1001832.html" TargetMode="External"/><Relationship Id="rId148" Type="http://schemas.openxmlformats.org/officeDocument/2006/relationships/hyperlink" Target="https://www.city.odawara.kanagawa.jp/field/welfare/s-support/homecare/2203takusi-.html" TargetMode="External"/><Relationship Id="rId355" Type="http://schemas.openxmlformats.org/officeDocument/2006/relationships/hyperlink" Target="https://www.city.tahara.aichi.jp/fukushi/otoshiryori/1003559/1009365.html" TargetMode="External"/><Relationship Id="rId397" Type="http://schemas.openxmlformats.org/officeDocument/2006/relationships/hyperlink" Target="https://www.city.kuwana.lg.jp/maas/kurashi/koutsuu/20231226-1.html" TargetMode="External"/><Relationship Id="rId520" Type="http://schemas.openxmlformats.org/officeDocument/2006/relationships/hyperlink" Target="https://www.town.kumano.hiroshima.jp/www/contents/1368164349422/index.html" TargetMode="External"/><Relationship Id="rId562" Type="http://schemas.openxmlformats.org/officeDocument/2006/relationships/hyperlink" Target="https://www.city.awa.lg.jp/docs/2019031300018/" TargetMode="External"/><Relationship Id="rId618" Type="http://schemas.openxmlformats.org/officeDocument/2006/relationships/hyperlink" Target="https://www.city.saga-kashima.lg.jp/main/31.html" TargetMode="External"/><Relationship Id="rId215" Type="http://schemas.openxmlformats.org/officeDocument/2006/relationships/hyperlink" Target="https://www.town.tagami.niigata.jp/" TargetMode="External"/><Relationship Id="rId257" Type="http://schemas.openxmlformats.org/officeDocument/2006/relationships/hyperlink" Target="https://www.city.hakusan.lg.jp/machi/kotsu/1002916.html" TargetMode="External"/><Relationship Id="rId422" Type="http://schemas.openxmlformats.org/officeDocument/2006/relationships/hyperlink" Target="https://www.city.kaizuka.lg.jp/kakuka/kenkohukushi/shogaifukushi/menu/teatejosei/hukushitakusiihatunoriuntinjosei.html" TargetMode="External"/><Relationship Id="rId464" Type="http://schemas.openxmlformats.org/officeDocument/2006/relationships/hyperlink" Target="https://www.city.tatsuno.lg.jp/kikaku/demand.html" TargetMode="External"/><Relationship Id="rId299" Type="http://schemas.openxmlformats.org/officeDocument/2006/relationships/hyperlink" Target="https://www.city.ogaki.lg.jp/0000065727.html" TargetMode="External"/><Relationship Id="rId727" Type="http://schemas.openxmlformats.org/officeDocument/2006/relationships/hyperlink" Target="https://www.city.neyagawa.osaka.jp/organization_list/machizukurisuishin/kotsu/noriai/1595986054480.html" TargetMode="External"/><Relationship Id="rId63" Type="http://schemas.openxmlformats.org/officeDocument/2006/relationships/hyperlink" Target="https://www.city.hirakawa.lg.jp/kurashi/koutsu/hirakawashibasu.html" TargetMode="External"/><Relationship Id="rId159" Type="http://schemas.openxmlformats.org/officeDocument/2006/relationships/hyperlink" Target="https://www.city.yamato.lg.jp/gyosei/soshik/22/communitybasu/shienjigyo/4773.html" TargetMode="External"/><Relationship Id="rId366" Type="http://schemas.openxmlformats.org/officeDocument/2006/relationships/hyperlink" Target="https://www.town.aichi-togo.lg.jp/soshikikarasagasu/fukushika/gyomuannai/12/1/2878.html" TargetMode="External"/><Relationship Id="rId573" Type="http://schemas.openxmlformats.org/officeDocument/2006/relationships/hyperlink" Target="https://www.city.tokushima.tokushima.jp/kurashi/koutsu/kotsu/aiod/aiodb.html" TargetMode="External"/><Relationship Id="rId226" Type="http://schemas.openxmlformats.org/officeDocument/2006/relationships/hyperlink" Target="https://www.city.kashiwazaki.lg.jp/soshikiichiran/fukushihokembu/kaigokoreika/4/3/6040.html" TargetMode="External"/><Relationship Id="rId433" Type="http://schemas.openxmlformats.org/officeDocument/2006/relationships/hyperlink" Target="https://www.city.takasago.lg.jp/soshikikarasagasu/shogaifukushika/shogaishafukushi/1/9973.html" TargetMode="External"/><Relationship Id="rId640" Type="http://schemas.openxmlformats.org/officeDocument/2006/relationships/hyperlink" Target="https://www.town.kumamoto-kashima.lg.jp/q/aview/1/3571.html" TargetMode="External"/><Relationship Id="rId738" Type="http://schemas.openxmlformats.org/officeDocument/2006/relationships/hyperlink" Target="https://www.town.kumejima.okinawa.jp/docs/bus/timeline.html" TargetMode="External"/><Relationship Id="rId74" Type="http://schemas.openxmlformats.org/officeDocument/2006/relationships/hyperlink" Target="http://www.city.kuroishi.aomori.jp/kurashi/transportation/pra_main.html" TargetMode="External"/><Relationship Id="rId377" Type="http://schemas.openxmlformats.org/officeDocument/2006/relationships/hyperlink" Target="https://www.town.aichi-mihama.lg.jp/docs/2013100805541/" TargetMode="External"/><Relationship Id="rId500" Type="http://schemas.openxmlformats.org/officeDocument/2006/relationships/hyperlink" Target="https://www.city.mihara.hiroshima.jp/soshiki/16/sonota.html" TargetMode="External"/><Relationship Id="rId584" Type="http://schemas.openxmlformats.org/officeDocument/2006/relationships/hyperlink" Target="https://www.city.uwajima.ehime.jp/soshiki/22/kaimono.html" TargetMode="External"/><Relationship Id="rId5" Type="http://schemas.openxmlformats.org/officeDocument/2006/relationships/hyperlink" Target="https://www.city.sunagawa.hokkaido.jp/kenkou_fukushi/news/2024-0312-1713-42.html" TargetMode="External"/><Relationship Id="rId237" Type="http://schemas.openxmlformats.org/officeDocument/2006/relationships/hyperlink" Target="https://www.vill.yahiko.niigata.jp/life/welfare/advanced_age/" TargetMode="External"/><Relationship Id="rId444" Type="http://schemas.openxmlformats.org/officeDocument/2006/relationships/hyperlink" Target="https://www.city.kashiba.lg.jp/site/anzen-seikatsu/" TargetMode="External"/><Relationship Id="rId651" Type="http://schemas.openxmlformats.org/officeDocument/2006/relationships/hyperlink" Target="https://jakikuchi.jp/service/kobai-jigyo/ido-kobai-car" TargetMode="External"/><Relationship Id="rId290" Type="http://schemas.openxmlformats.org/officeDocument/2006/relationships/hyperlink" Target="https://www.nishizawa.co.jp/service/tokushimaru/" TargetMode="External"/><Relationship Id="rId304" Type="http://schemas.openxmlformats.org/officeDocument/2006/relationships/hyperlink" Target="https://www.city.gujo.gifu.jp/business/detail/post-133.html&#12288;" TargetMode="External"/><Relationship Id="rId388" Type="http://schemas.openxmlformats.org/officeDocument/2006/relationships/hyperlink" Target="https://www.city.toyota.aichi.jp/jigyousha/shogyoshinko/1058534.html" TargetMode="External"/><Relationship Id="rId511" Type="http://schemas.openxmlformats.org/officeDocument/2006/relationships/hyperlink" Target="https://www.city.higashihiroshima.lg.jp/soshiki/kenkofukushi/3/7/27328.html" TargetMode="External"/><Relationship Id="rId609" Type="http://schemas.openxmlformats.org/officeDocument/2006/relationships/hyperlink" Target="https://www.town.yoshitomi.lg.jp/gyosei/chosei/v995/y209/fukushi/u165/m114/" TargetMode="External"/><Relationship Id="rId85" Type="http://schemas.openxmlformats.org/officeDocument/2006/relationships/hyperlink" Target="https://www.city.goshogawara.lg.jp/kurashi/machi/rosen_bus.html" TargetMode="External"/><Relationship Id="rId150" Type="http://schemas.openxmlformats.org/officeDocument/2006/relationships/hyperlink" Target="https://www.city.odawara.kanagawa.jp/field/c-planning/traffic/trafficdemo/p37853.html" TargetMode="External"/><Relationship Id="rId595" Type="http://schemas.openxmlformats.org/officeDocument/2006/relationships/hyperlink" Target="https://www.city.imabari.ehime.jp/syougaifukus/taxi.html" TargetMode="External"/><Relationship Id="rId248" Type="http://schemas.openxmlformats.org/officeDocument/2006/relationships/hyperlink" Target="https://www.city.namerikawa.toyama.jp/kurashi/5/7/8/2150.html" TargetMode="External"/><Relationship Id="rId455" Type="http://schemas.openxmlformats.org/officeDocument/2006/relationships/hyperlink" Target="https://www.town.nachikatsuura.wakayama.jp/info/910" TargetMode="External"/><Relationship Id="rId662" Type="http://schemas.openxmlformats.org/officeDocument/2006/relationships/hyperlink" Target="https://www.taketa-businfo.jp/kamoshika/" TargetMode="External"/><Relationship Id="rId12" Type="http://schemas.openxmlformats.org/officeDocument/2006/relationships/hyperlink" Target="https://ryohin-keikaku.jp/news/2021_0623.html" TargetMode="External"/><Relationship Id="rId108" Type="http://schemas.openxmlformats.org/officeDocument/2006/relationships/hyperlink" Target="https://www.city.yurihonjo.lg.jp/1000006/1001989/1004044.html" TargetMode="External"/><Relationship Id="rId315" Type="http://schemas.openxmlformats.org/officeDocument/2006/relationships/hyperlink" Target="https://www.pref.gifu.lg.jp/page/62509.html" TargetMode="External"/><Relationship Id="rId522" Type="http://schemas.openxmlformats.org/officeDocument/2006/relationships/hyperlink" Target="https://www.town.kaita.lg.jp/soshiki/19/1711.html" TargetMode="External"/><Relationship Id="rId96" Type="http://schemas.openxmlformats.org/officeDocument/2006/relationships/hyperlink" Target="https://www.city.miyako.iwate.jp/koukyoukoutsu/tiikikyoujogatakoutsu_shien.html" TargetMode="External"/><Relationship Id="rId161" Type="http://schemas.openxmlformats.org/officeDocument/2006/relationships/hyperlink" Target="https://www.city.ebina.kanagawa.jp/index.html" TargetMode="External"/><Relationship Id="rId399" Type="http://schemas.openxmlformats.org/officeDocument/2006/relationships/hyperlink" Target="https://www.suzuka-shakyo.or.jp/life_support/activity.php" TargetMode="External"/><Relationship Id="rId259" Type="http://schemas.openxmlformats.org/officeDocument/2006/relationships/hyperlink" Target="https://www.city.hakusan.lg.jp/kenkofukushi/koreifukushi/1004663/1001996.html" TargetMode="External"/><Relationship Id="rId466" Type="http://schemas.openxmlformats.org/officeDocument/2006/relationships/hyperlink" Target="https://www.city.tatsuno.lg.jp/kounenfukushi/tiikihoukatusienka.html" TargetMode="External"/><Relationship Id="rId673" Type="http://schemas.openxmlformats.org/officeDocument/2006/relationships/hyperlink" Target="https://www.city.miyakonojo.miyazaki.jp/soshiki/77/21498.html" TargetMode="External"/><Relationship Id="rId23" Type="http://schemas.openxmlformats.org/officeDocument/2006/relationships/hyperlink" Target="https://www.city.fukagawa.lg.jp/cms/section/kourei/ik75k4000000113m.html" TargetMode="External"/><Relationship Id="rId119" Type="http://schemas.openxmlformats.org/officeDocument/2006/relationships/hyperlink" Target="https://www.city.yamagata-yamagata.lg.jp/kenkofukushi/koureisha/1006643/1005058.html" TargetMode="External"/><Relationship Id="rId326" Type="http://schemas.openxmlformats.org/officeDocument/2006/relationships/hyperlink" Target="https://www.city.toyokawa.lg.jp/smph/kurashi/fukushikaigo/kaigo/yobou_seikatsu/sougojigyo_index.html" TargetMode="External"/><Relationship Id="rId533" Type="http://schemas.openxmlformats.org/officeDocument/2006/relationships/hyperlink" Target="https://www.city.iwakuni.lg.jp/soshiki/17/80924.html" TargetMode="External"/><Relationship Id="rId740" Type="http://schemas.openxmlformats.org/officeDocument/2006/relationships/hyperlink" Target="https://www.mhlw.go.jp/" TargetMode="External"/><Relationship Id="rId172" Type="http://schemas.openxmlformats.org/officeDocument/2006/relationships/hyperlink" Target="http://www.nakai-shakyo.or.jp/" TargetMode="External"/><Relationship Id="rId477" Type="http://schemas.openxmlformats.org/officeDocument/2006/relationships/hyperlink" Target="https://www.daisen.jp/1/10/2/c113/20/" TargetMode="External"/><Relationship Id="rId600" Type="http://schemas.openxmlformats.org/officeDocument/2006/relationships/hyperlink" Target="https://www.city.shimanto.lg.jp/life/1/7/35/" TargetMode="External"/><Relationship Id="rId684" Type="http://schemas.openxmlformats.org/officeDocument/2006/relationships/hyperlink" Target="https://www.town.takanabe.lg.jp/soshiki/chiikiseisaku/1/1/3730.html" TargetMode="External"/><Relationship Id="rId337" Type="http://schemas.openxmlformats.org/officeDocument/2006/relationships/hyperlink" Target="http://www.city.tokoname.aichi.jp/kurashi/koreisya/1000792/1000793.html" TargetMode="External"/><Relationship Id="rId34" Type="http://schemas.openxmlformats.org/officeDocument/2006/relationships/hyperlink" Target="https://engaru.jp/health/page.php?id=199" TargetMode="External"/><Relationship Id="rId544" Type="http://schemas.openxmlformats.org/officeDocument/2006/relationships/hyperlink" Target="https://www.city.anan.tokushima.jp/docs/2018122600105/" TargetMode="External"/><Relationship Id="rId183" Type="http://schemas.openxmlformats.org/officeDocument/2006/relationships/hyperlink" Target="https://www.city.yaita.tochigi.jp/soshiki/koureitaisaku/kaimonosien.html" TargetMode="External"/><Relationship Id="rId390" Type="http://schemas.openxmlformats.org/officeDocument/2006/relationships/hyperlink" Target="https://www.city.iwakura.aichi.jp/0000003818.html" TargetMode="External"/><Relationship Id="rId404" Type="http://schemas.openxmlformats.org/officeDocument/2006/relationships/hyperlink" Target="https://www.city.inabe.mie.jp/kenko/shogai/waribiki/1001589.html" TargetMode="External"/><Relationship Id="rId611" Type="http://schemas.openxmlformats.org/officeDocument/2006/relationships/hyperlink" Target="https://www.pref.fukuoka.lg.jp/contents/idousu-pa-.html" TargetMode="External"/><Relationship Id="rId250" Type="http://schemas.openxmlformats.org/officeDocument/2006/relationships/hyperlink" Target="https://www.city.namerikawa.toyama.jp/soshiki/11/1/2_1/655.html" TargetMode="External"/><Relationship Id="rId488" Type="http://schemas.openxmlformats.org/officeDocument/2006/relationships/hyperlink" Target="https://www.city.mimasaka.lg.jp/soshiki/shimin/kurashi/koukyokotsu/1498789947383.html" TargetMode="External"/><Relationship Id="rId695" Type="http://schemas.openxmlformats.org/officeDocument/2006/relationships/hyperlink" Target="https://www.city.minamisatsuma.lg.jp/living/e016151.html" TargetMode="External"/><Relationship Id="rId709" Type="http://schemas.openxmlformats.org/officeDocument/2006/relationships/hyperlink" Target="https://www.city.kagoshima.lg.jp/kikakuzaisei/kikaku/kotuseisaku/machizukuri/igai/kokyo/bus/kessan_h27.html" TargetMode="External"/><Relationship Id="rId45" Type="http://schemas.openxmlformats.org/officeDocument/2006/relationships/hyperlink" Target="https://www.town.shintotsukawa.lg.jp/hotnews/detail/00004041.html" TargetMode="External"/><Relationship Id="rId110" Type="http://schemas.openxmlformats.org/officeDocument/2006/relationships/hyperlink" Target="https://www.city.akita.lg.jp/kurashi/kotsu/1007422/1035723/index.html" TargetMode="External"/><Relationship Id="rId348" Type="http://schemas.openxmlformats.org/officeDocument/2006/relationships/hyperlink" Target="https://www.city.chita.lg.jp/docs/2023061900018/" TargetMode="External"/><Relationship Id="rId555" Type="http://schemas.openxmlformats.org/officeDocument/2006/relationships/hyperlink" Target="https://www.city.saijo.ehime.jp/soshiki/chiikifukushi/benri8-5.html" TargetMode="External"/><Relationship Id="rId194" Type="http://schemas.openxmlformats.org/officeDocument/2006/relationships/hyperlink" Target="https://www.city.shimotsuke.lg.jp/0998/info-0000000290-3.html" TargetMode="External"/><Relationship Id="rId208" Type="http://schemas.openxmlformats.org/officeDocument/2006/relationships/hyperlink" Target="https://www.pref.kanagawa.jp/docs/m2w/miryokuappu/r06boshu.html" TargetMode="External"/><Relationship Id="rId415" Type="http://schemas.openxmlformats.org/officeDocument/2006/relationships/hyperlink" Target="https://www.town.mie-kihoku.lg.jp/kakuka/kikaku/kikakukakari/2/egao/2562.html" TargetMode="External"/><Relationship Id="rId622" Type="http://schemas.openxmlformats.org/officeDocument/2006/relationships/hyperlink" Target="https://www.arita-shakyo.com/" TargetMode="External"/><Relationship Id="rId261" Type="http://schemas.openxmlformats.org/officeDocument/2006/relationships/hyperlink" Target="https://www.city.hakusan.lg.jp/seikatsu/chiikianzen/1004654/1001847.html" TargetMode="External"/><Relationship Id="rId499" Type="http://schemas.openxmlformats.org/officeDocument/2006/relationships/hyperlink" Target="https://www.city.mihara.hiroshima.jp/soshiki/15/sonota.html" TargetMode="External"/><Relationship Id="rId56" Type="http://schemas.openxmlformats.org/officeDocument/2006/relationships/hyperlink" Target="https://www.urahoro.jp/life/?content=366" TargetMode="External"/><Relationship Id="rId359" Type="http://schemas.openxmlformats.org/officeDocument/2006/relationships/hyperlink" Target="https://www.city.yatomi.lg.jp/kurashi/1000308/1000309/1000313.html" TargetMode="External"/><Relationship Id="rId566" Type="http://schemas.openxmlformats.org/officeDocument/2006/relationships/hyperlink" Target="https://www.city.takamatsu.kagawa.jp/kurashi/kenkou/koreisha_shien/mimamori/hashoku_mimamori.html" TargetMode="External"/><Relationship Id="rId121" Type="http://schemas.openxmlformats.org/officeDocument/2006/relationships/hyperlink" Target="https://www.city.tsuruoka.lg.jp/shisei/shiyakusyo/infomation/atsumi/atkikakuR21005.html" TargetMode="External"/><Relationship Id="rId219" Type="http://schemas.openxmlformats.org/officeDocument/2006/relationships/hyperlink" Target="https://www.city.tokamachi.lg.jp/soshiki/shiminfukushibu/fukushika/2/gyomu/1454380644408.html" TargetMode="External"/><Relationship Id="rId426" Type="http://schemas.openxmlformats.org/officeDocument/2006/relationships/hyperlink" Target="https://www.city.aioi.lg.jp/soshiki/chiikishinko/takusi-hojo.html" TargetMode="External"/><Relationship Id="rId633" Type="http://schemas.openxmlformats.org/officeDocument/2006/relationships/hyperlink" Target="https://www.city.sasebo.lg.jp/keizai/syouko/miryokuaruhojyokin.html" TargetMode="External"/><Relationship Id="rId67" Type="http://schemas.openxmlformats.org/officeDocument/2006/relationships/hyperlink" Target="https://www.yomogitashakyo.jp/index.html" TargetMode="External"/><Relationship Id="rId272" Type="http://schemas.openxmlformats.org/officeDocument/2006/relationships/hyperlink" Target="http://www.town.takahama.fukui.jp/page/sougouseisaku/gururin1.html" TargetMode="External"/><Relationship Id="rId577" Type="http://schemas.openxmlformats.org/officeDocument/2006/relationships/hyperlink" Target="https://www.city.naruto.tokushima.jp/kurashi/sumai/kotsu/bus/sogeisharyo.html" TargetMode="External"/><Relationship Id="rId700" Type="http://schemas.openxmlformats.org/officeDocument/2006/relationships/hyperlink" Target="https://www.town.kikai.lg.jp/fukushi/syogai001.html" TargetMode="External"/><Relationship Id="rId132" Type="http://schemas.openxmlformats.org/officeDocument/2006/relationships/hyperlink" Target="https://www.town.koori.fukushima.jp/soshiki/kenko/5/8450.html" TargetMode="External"/><Relationship Id="rId437" Type="http://schemas.openxmlformats.org/officeDocument/2006/relationships/hyperlink" Target="http://kawakamilife.com/" TargetMode="External"/><Relationship Id="rId644" Type="http://schemas.openxmlformats.org/officeDocument/2006/relationships/hyperlink" Target="https://www.town.minamioguni.lg.jp/news/2021/1974.html" TargetMode="External"/><Relationship Id="rId283" Type="http://schemas.openxmlformats.org/officeDocument/2006/relationships/hyperlink" Target="https://www.city.okaya.lg.jp/soshikikarasagasu/shakaifukushika/257/258/5078.html" TargetMode="External"/><Relationship Id="rId490" Type="http://schemas.openxmlformats.org/officeDocument/2006/relationships/hyperlink" Target="https://www.town.wake.lg.jp/soshiki/kenkofukushi/gyomu/6/1/1896.html" TargetMode="External"/><Relationship Id="rId504" Type="http://schemas.openxmlformats.org/officeDocument/2006/relationships/hyperlink" Target="https://www.city.mihara.hiroshima.jp/soshiki/140/158077.html" TargetMode="External"/><Relationship Id="rId711" Type="http://schemas.openxmlformats.org/officeDocument/2006/relationships/hyperlink" Target="https://www.city.tarumizu.lg.jp/fukushi/kurashi/fukushi/chikifukushi/odekake_ticket02.html" TargetMode="External"/><Relationship Id="rId78" Type="http://schemas.openxmlformats.org/officeDocument/2006/relationships/hyperlink" Target="https://www.city.mutsu.lg.jp/kurashi/koutsu/koutsu_sisaku/ageha.html" TargetMode="External"/><Relationship Id="rId143" Type="http://schemas.openxmlformats.org/officeDocument/2006/relationships/hyperlink" Target="https://www.town.yabuki.fukushima.jp/page/page004467.html" TargetMode="External"/><Relationship Id="rId350" Type="http://schemas.openxmlformats.org/officeDocument/2006/relationships/hyperlink" Target="https://www.city.owariasahi.lg.jp/page/1523.html" TargetMode="External"/><Relationship Id="rId588" Type="http://schemas.openxmlformats.org/officeDocument/2006/relationships/hyperlink" Target="https://www.city.iyo.lg.jp/machisou/demando.html" TargetMode="External"/><Relationship Id="rId9" Type="http://schemas.openxmlformats.org/officeDocument/2006/relationships/hyperlink" Target="https://town.shibecha.hokkaido.jp/kurashi/kenkou_hukushi/shien_hukushi/files/R6_noriaihire.pdf" TargetMode="External"/><Relationship Id="rId210" Type="http://schemas.openxmlformats.org/officeDocument/2006/relationships/hyperlink" Target="https://www.city.inzai.lg.jp/0000011126.html" TargetMode="External"/><Relationship Id="rId448" Type="http://schemas.openxmlformats.org/officeDocument/2006/relationships/hyperlink" Target="http://www.osaka-sayama.or.jp/" TargetMode="External"/><Relationship Id="rId655" Type="http://schemas.openxmlformats.org/officeDocument/2006/relationships/hyperlink" Target="https://www.city.aso.kumamoto.jp/citizens/town_planning/support_shopping_etc/" TargetMode="External"/><Relationship Id="rId294" Type="http://schemas.openxmlformats.org/officeDocument/2006/relationships/hyperlink" Target="https://www.city.gifu.lg.jp/kenko/koureisyafukushi/1004547/1004548.html" TargetMode="External"/><Relationship Id="rId308" Type="http://schemas.openxmlformats.org/officeDocument/2006/relationships/hyperlink" Target="https://www.city.nakatsugawa.lg.jp/soshikikarasagasu/teijusuishinka/3/1/index.html" TargetMode="External"/><Relationship Id="rId515" Type="http://schemas.openxmlformats.org/officeDocument/2006/relationships/hyperlink" Target="https://www.city.okayama.jp/kurashi/0000062854.html" TargetMode="External"/><Relationship Id="rId722" Type="http://schemas.openxmlformats.org/officeDocument/2006/relationships/hyperlink" Target="https://www.city.soo.kagoshima.jp/kurashi/koukyoukoutu/index.html" TargetMode="External"/><Relationship Id="rId89" Type="http://schemas.openxmlformats.org/officeDocument/2006/relationships/hyperlink" Target="http://www.city.ofunato.iwate.jp/" TargetMode="External"/><Relationship Id="rId154" Type="http://schemas.openxmlformats.org/officeDocument/2006/relationships/hyperlink" Target="https://www.city.atsugi.kanagawa.jp/iryo_fukushi/shogaisha/5/7/13772.html" TargetMode="External"/><Relationship Id="rId361" Type="http://schemas.openxmlformats.org/officeDocument/2006/relationships/hyperlink" Target="https://www.city.yatomi.lg.jp/kurashi/1000308/1000309/1004328.html" TargetMode="External"/><Relationship Id="rId599" Type="http://schemas.openxmlformats.org/officeDocument/2006/relationships/hyperlink" Target="https://www.city.shimanto.lg.jp/life/1/7/35/" TargetMode="External"/><Relationship Id="rId459" Type="http://schemas.openxmlformats.org/officeDocument/2006/relationships/hyperlink" Target="https://www.city.takatsuki.osaka.jp/soshiki/36/2511.html" TargetMode="External"/><Relationship Id="rId666" Type="http://schemas.openxmlformats.org/officeDocument/2006/relationships/hyperlink" Target="https://www.city.usa.oita.jp/sougo/soshiki/12/fukushi/1/3/19651.html" TargetMode="External"/><Relationship Id="rId16" Type="http://schemas.openxmlformats.org/officeDocument/2006/relationships/hyperlink" Target="https://www.city.utashinai.hokkaido.jp/hotnews/detail/00004203.html" TargetMode="External"/><Relationship Id="rId221" Type="http://schemas.openxmlformats.org/officeDocument/2006/relationships/hyperlink" Target="https://www.city.kamo.niigata.jp/docs/47931.html" TargetMode="External"/><Relationship Id="rId319" Type="http://schemas.openxmlformats.org/officeDocument/2006/relationships/hyperlink" Target="https://www.city.motosu.lg.jp/0000000957.html" TargetMode="External"/><Relationship Id="rId526" Type="http://schemas.openxmlformats.org/officeDocument/2006/relationships/hyperlink" Target="https://www.city.yamaguchi.lg.jp/soshiki/26/153641.html" TargetMode="External"/><Relationship Id="rId733" Type="http://schemas.openxmlformats.org/officeDocument/2006/relationships/hyperlink" Target="https://www.city.uruma.lg.jp/1004003000/contents/5869.html" TargetMode="External"/><Relationship Id="rId165" Type="http://schemas.openxmlformats.org/officeDocument/2006/relationships/hyperlink" Target="https://www.town.samukawa.kanagawa.jp/soshiki/fukushi/fukushi/shogaifukushi/info/iryoseido_josei/1361689210192.html" TargetMode="External"/><Relationship Id="rId372" Type="http://schemas.openxmlformats.org/officeDocument/2006/relationships/hyperlink" Target="https://www.town.fuso.lg.jp/kurashi/1003056/1003222.html" TargetMode="External"/><Relationship Id="rId677" Type="http://schemas.openxmlformats.org/officeDocument/2006/relationships/hyperlink" Target="https://www.city.nichinan.lg.jp/soshikikarasagasu/miraisoseika/2/2/1122.html" TargetMode="External"/><Relationship Id="rId232" Type="http://schemas.openxmlformats.org/officeDocument/2006/relationships/hyperlink" Target="https://www.city.sado.niigata.jp/soshiki/2015/59352.html" TargetMode="External"/><Relationship Id="rId27" Type="http://schemas.openxmlformats.org/officeDocument/2006/relationships/hyperlink" Target="https://www.akkeshi-town.jp/kurashi/sumai/traffic/demandbus/" TargetMode="External"/><Relationship Id="rId537" Type="http://schemas.openxmlformats.org/officeDocument/2006/relationships/hyperlink" Target="https://www.city.iwakuni.lg.jp/soshiki/12/59150.html" TargetMode="External"/><Relationship Id="rId744" Type="http://schemas.openxmlformats.org/officeDocument/2006/relationships/printerSettings" Target="../printerSettings/printerSettings1.bin"/><Relationship Id="rId80" Type="http://schemas.openxmlformats.org/officeDocument/2006/relationships/hyperlink" Target="https://www.town.nakadomari.lg.jp/" TargetMode="External"/><Relationship Id="rId176" Type="http://schemas.openxmlformats.org/officeDocument/2006/relationships/hyperlink" Target="https://www.town.yugawara.kanagawa.jp/uploaded/attachment/2517.pdf" TargetMode="External"/><Relationship Id="rId383" Type="http://schemas.openxmlformats.org/officeDocument/2006/relationships/hyperlink" Target="https://www.town.agui.lg.jp/0000000547.html" TargetMode="External"/><Relationship Id="rId590" Type="http://schemas.openxmlformats.org/officeDocument/2006/relationships/hyperlink" Target="https://www.city.marugame.lg.jp/page/1945.html" TargetMode="External"/><Relationship Id="rId604" Type="http://schemas.openxmlformats.org/officeDocument/2006/relationships/hyperlink" Target="https://www.town.ayagawa.lg.jp/" TargetMode="External"/><Relationship Id="rId243" Type="http://schemas.openxmlformats.org/officeDocument/2006/relationships/hyperlink" Target="https://www.city.tainai.niigata.jp/life/documents/siryouroku.pdf" TargetMode="External"/><Relationship Id="rId450" Type="http://schemas.openxmlformats.org/officeDocument/2006/relationships/hyperlink" Target="https://www.city.katano.osaka.jp/docs/2020032700080/" TargetMode="External"/><Relationship Id="rId688" Type="http://schemas.openxmlformats.org/officeDocument/2006/relationships/hyperlink" Target="https://www.city.ebino.lg.jp/kurashi_tetsuduki/chiikikokyokotsu/2259.html" TargetMode="External"/><Relationship Id="rId38" Type="http://schemas.openxmlformats.org/officeDocument/2006/relationships/hyperlink" Target="https://www.e-rumoi.jp/seisaku/page15_00354.html" TargetMode="External"/><Relationship Id="rId103" Type="http://schemas.openxmlformats.org/officeDocument/2006/relationships/hyperlink" Target="https://www.city.tome.miyagi.jp/chojyukaigo/kurashi/fukushi/koresha/kaigoshien/haisyoku.html" TargetMode="External"/><Relationship Id="rId310" Type="http://schemas.openxmlformats.org/officeDocument/2006/relationships/hyperlink" Target="https://www.city.gero.lg.jp/soshiki/10/25740.html" TargetMode="External"/><Relationship Id="rId548" Type="http://schemas.openxmlformats.org/officeDocument/2006/relationships/hyperlink" Target="https://www.town.shodoshima.lg.jp/gyousei/kakuka/koreishafukushi/koreisha/zaitakuhukushi/6353.html" TargetMode="External"/><Relationship Id="rId91" Type="http://schemas.openxmlformats.org/officeDocument/2006/relationships/hyperlink" Target="http://www.city.ofunato.iwate.jp/" TargetMode="External"/><Relationship Id="rId187" Type="http://schemas.openxmlformats.org/officeDocument/2006/relationships/hyperlink" Target="https://www.city.nasushiobara.tochigi.jp/soshikikarasagasu/shakaifukushika/fukushi/3/3483.html" TargetMode="External"/><Relationship Id="rId394" Type="http://schemas.openxmlformats.org/officeDocument/2006/relationships/hyperlink" Target="https://www.city.iwakura.aichi.jp/0000001871.html" TargetMode="External"/><Relationship Id="rId408" Type="http://schemas.openxmlformats.org/officeDocument/2006/relationships/hyperlink" Target="http://www2.town.komono.mie.jp/www/contents/1001000000029/index.html" TargetMode="External"/><Relationship Id="rId615" Type="http://schemas.openxmlformats.org/officeDocument/2006/relationships/hyperlink" Target="https://www.town.tara.lg.jp/kenkou/_1030/_1665/_1163.html" TargetMode="External"/><Relationship Id="rId254" Type="http://schemas.openxmlformats.org/officeDocument/2006/relationships/hyperlink" Target="https://www.pref.toyama.jp/140406/tyusankan/netsuper.html" TargetMode="External"/><Relationship Id="rId699" Type="http://schemas.openxmlformats.org/officeDocument/2006/relationships/hyperlink" Target="https://www.city.satsumasendai.lg.jp/lifescene/shogai_fukushi/5617.html" TargetMode="External"/><Relationship Id="rId49" Type="http://schemas.openxmlformats.org/officeDocument/2006/relationships/hyperlink" Target="https://www.city.kitahiroshima.hokkaido.jp/hotnews/detail/00132903.html" TargetMode="External"/><Relationship Id="rId114" Type="http://schemas.openxmlformats.org/officeDocument/2006/relationships/hyperlink" Target="https://www.instagram.com/nangai_saikai_ichi/" TargetMode="External"/><Relationship Id="rId461" Type="http://schemas.openxmlformats.org/officeDocument/2006/relationships/hyperlink" Target="https://www.city.tondabayashi.lg.jp/soshiki/26/1303.html" TargetMode="External"/><Relationship Id="rId559" Type="http://schemas.openxmlformats.org/officeDocument/2006/relationships/hyperlink" Target="https://www.city.tosashimizu.kochi.jp/kurashi/section/kikaku/12668.html" TargetMode="External"/><Relationship Id="rId198" Type="http://schemas.openxmlformats.org/officeDocument/2006/relationships/hyperlink" Target="http://www.town.nogi.lg.jp/page/page000475.html" TargetMode="External"/><Relationship Id="rId321" Type="http://schemas.openxmlformats.org/officeDocument/2006/relationships/hyperlink" Target="https://www.city.toyohashi.lg.jp/34254.htm" TargetMode="External"/><Relationship Id="rId419" Type="http://schemas.openxmlformats.org/officeDocument/2006/relationships/hyperlink" Target="https://www.town.hirogawa.wakayama.jp/sangyou/idouhanbai.html" TargetMode="External"/><Relationship Id="rId626" Type="http://schemas.openxmlformats.org/officeDocument/2006/relationships/hyperlink" Target="http://www.marugotoarita.jp/" TargetMode="External"/><Relationship Id="rId265" Type="http://schemas.openxmlformats.org/officeDocument/2006/relationships/hyperlink" Target="https://www.city.nonoichi.lg.jp/soshiki/15/1120.html" TargetMode="External"/><Relationship Id="rId472" Type="http://schemas.openxmlformats.org/officeDocument/2006/relationships/hyperlink" Target="https://www.iwami.gr.jp/dd.aspx?menuid=1079" TargetMode="External"/><Relationship Id="rId125" Type="http://schemas.openxmlformats.org/officeDocument/2006/relationships/hyperlink" Target="https://www.city.tsuruoka.lg.jp/seibi/tiikikoukyoukoutu/tiiki012021060809040.html" TargetMode="External"/><Relationship Id="rId332" Type="http://schemas.openxmlformats.org/officeDocument/2006/relationships/hyperlink" Target="https://www.city.nishio.aichi.jp/kurashi/kotsu/1001410/1002008.html" TargetMode="External"/><Relationship Id="rId637" Type="http://schemas.openxmlformats.org/officeDocument/2006/relationships/hyperlink" Target="https://www.town.mashiki.lg.jp/kiji0033851/index.html" TargetMode="External"/><Relationship Id="rId276" Type="http://schemas.openxmlformats.org/officeDocument/2006/relationships/hyperlink" Target="https://www.town.echizen.fukui.jp/kurashi/04/04/p006505.html" TargetMode="External"/><Relationship Id="rId483" Type="http://schemas.openxmlformats.org/officeDocument/2006/relationships/hyperlink" Target="https://www.pref.tottori.lg.jp/239937.htm" TargetMode="External"/><Relationship Id="rId690" Type="http://schemas.openxmlformats.org/officeDocument/2006/relationships/hyperlink" Target="http://www.city.aira.lg.jp/kigyo/sangyo/sangyo/akitenpo.html" TargetMode="External"/><Relationship Id="rId704" Type="http://schemas.openxmlformats.org/officeDocument/2006/relationships/hyperlink" Target="https://www.city.kanoya.lg.jp/index.html" TargetMode="External"/><Relationship Id="rId40" Type="http://schemas.openxmlformats.org/officeDocument/2006/relationships/hyperlink" Target="https://www.town.uryu.hokkaido.jp/docs/4223.html" TargetMode="External"/><Relationship Id="rId136" Type="http://schemas.openxmlformats.org/officeDocument/2006/relationships/hyperlink" Target="https://www.city.motomiya.lg.jp/soshiki/10/choisoko.html" TargetMode="External"/><Relationship Id="rId343" Type="http://schemas.openxmlformats.org/officeDocument/2006/relationships/hyperlink" Target="https://www.city.tokai.aichi.jp/kurashi/1001884/1008470/index.html" TargetMode="External"/><Relationship Id="rId550" Type="http://schemas.openxmlformats.org/officeDocument/2006/relationships/hyperlink" Target="http://www2.town.ino.kochi.jp/reiki2/reiki_honbun/r037RG00001567.html" TargetMode="External"/><Relationship Id="rId203" Type="http://schemas.openxmlformats.org/officeDocument/2006/relationships/hyperlink" Target="https://www.city.kamakura.kanagawa.jp/koureisya/chiikikoukenbasu.html" TargetMode="External"/><Relationship Id="rId648" Type="http://schemas.openxmlformats.org/officeDocument/2006/relationships/hyperlink" Target="https://www.city.arao.lg.jp/kurashi/koutsu/omoyai-taxi/page17155.html" TargetMode="External"/><Relationship Id="rId287" Type="http://schemas.openxmlformats.org/officeDocument/2006/relationships/hyperlink" Target="https://onl.bz/LcHt8eT" TargetMode="External"/><Relationship Id="rId410" Type="http://schemas.openxmlformats.org/officeDocument/2006/relationships/hyperlink" Target="https://www.odaitown.jp/soshiki/yakuba/8/4/7_2/2292.html" TargetMode="External"/><Relationship Id="rId494" Type="http://schemas.openxmlformats.org/officeDocument/2006/relationships/hyperlink" Target="http://www.town.satosho.okayama.jp/soshiki/3/10205.html" TargetMode="External"/><Relationship Id="rId508" Type="http://schemas.openxmlformats.org/officeDocument/2006/relationships/hyperlink" Target="https://www.city.miyoshi.hiroshima.jp/soshiki/9/9722.html" TargetMode="External"/><Relationship Id="rId715" Type="http://schemas.openxmlformats.org/officeDocument/2006/relationships/hyperlink" Target="https://www.city.ichikikushikino.lg.jp/shokan1/kurashi/seikatsu/ikiikitaxi.html" TargetMode="External"/><Relationship Id="rId147" Type="http://schemas.openxmlformats.org/officeDocument/2006/relationships/hyperlink" Target="https://www.city.odawara.kanagawa.jp/municipality/industry/commerce/p27675.html" TargetMode="External"/><Relationship Id="rId354" Type="http://schemas.openxmlformats.org/officeDocument/2006/relationships/hyperlink" Target="https://www.city.tahara.aichi.jp/kurashi/saigai/1002182/1002876/1002881/1004840.html" TargetMode="External"/><Relationship Id="rId51" Type="http://schemas.openxmlformats.org/officeDocument/2006/relationships/hyperlink" Target="http://www.town.hokuryu.hokkaido.jp/tyousei/tiikikoukyoukoutu/" TargetMode="External"/><Relationship Id="rId561" Type="http://schemas.openxmlformats.org/officeDocument/2006/relationships/hyperlink" Target="https://www.town.ishii.lg.jp/docs/2023112800014/" TargetMode="External"/><Relationship Id="rId659" Type="http://schemas.openxmlformats.org/officeDocument/2006/relationships/hyperlink" Target="https://www.town.ozu.kumamoto.jp/page/1196.html" TargetMode="External"/><Relationship Id="rId214" Type="http://schemas.openxmlformats.org/officeDocument/2006/relationships/hyperlink" Target="https://www.city.shibata.lg.jp/kurashi/kenko/koureisha/ikigai/1012628.html" TargetMode="External"/><Relationship Id="rId298" Type="http://schemas.openxmlformats.org/officeDocument/2006/relationships/hyperlink" Target="http://www.town.kitagata.gifu.jp/third/notices/398_20240325.html" TargetMode="External"/><Relationship Id="rId421" Type="http://schemas.openxmlformats.org/officeDocument/2006/relationships/hyperlink" Target="https://www.city.kaizuka.lg.jp/kakuka/kenkohukushi/shogaifukushi/menu/genmenwaribikikasituke/hamonibasuriyouannai.html" TargetMode="External"/><Relationship Id="rId519" Type="http://schemas.openxmlformats.org/officeDocument/2006/relationships/hyperlink" Target="https://www.town.osakikamijima.hiroshima.jp/soshiki/fukushi/3/1/6065.html" TargetMode="External"/><Relationship Id="rId158" Type="http://schemas.openxmlformats.org/officeDocument/2006/relationships/hyperlink" Target="https://www.city.isehara.kanagawa.jp/docs/2018101600041/" TargetMode="External"/><Relationship Id="rId726" Type="http://schemas.openxmlformats.org/officeDocument/2006/relationships/hyperlink" Target="https://www.city.neyagawa.osaka.jp/Industry_business/sangyoshinkosenta_nigiwaisozokan/advisor/11265.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BC7BB-00CA-4135-81FA-2A88131B5955}">
  <dimension ref="A2:N17"/>
  <sheetViews>
    <sheetView workbookViewId="0">
      <selection activeCell="A17" sqref="A17:N17"/>
    </sheetView>
  </sheetViews>
  <sheetFormatPr defaultRowHeight="18.75"/>
  <cols>
    <col min="1" max="2" width="9" style="149"/>
    <col min="3" max="3" width="8.375" style="149" customWidth="1"/>
    <col min="4" max="4" width="17.375" style="149" customWidth="1"/>
    <col min="5" max="6" width="9" style="149"/>
    <col min="7" max="7" width="52" style="149" customWidth="1"/>
    <col min="8" max="16384" width="9" style="149"/>
  </cols>
  <sheetData>
    <row r="2" spans="1:14" ht="44.25">
      <c r="A2" s="148" t="s">
        <v>10851</v>
      </c>
      <c r="B2" s="148"/>
      <c r="C2" s="148"/>
      <c r="D2" s="148"/>
      <c r="E2" s="148"/>
      <c r="F2" s="148"/>
      <c r="G2" s="148"/>
      <c r="H2" s="148"/>
      <c r="I2" s="148"/>
      <c r="J2" s="148"/>
      <c r="K2" s="148"/>
      <c r="L2" s="148"/>
      <c r="M2" s="148"/>
      <c r="N2" s="148"/>
    </row>
    <row r="3" spans="1:14" ht="43.5" customHeight="1">
      <c r="A3" s="150" t="s">
        <v>10846</v>
      </c>
      <c r="B3" s="150"/>
      <c r="C3" s="150"/>
      <c r="D3" s="150"/>
      <c r="E3" s="150"/>
      <c r="F3" s="150"/>
      <c r="G3" s="150"/>
      <c r="H3" s="150"/>
      <c r="I3" s="150"/>
      <c r="J3" s="150"/>
      <c r="K3" s="150"/>
      <c r="L3" s="150"/>
      <c r="M3" s="150"/>
      <c r="N3" s="150"/>
    </row>
    <row r="4" spans="1:14" ht="71.099999999999994" customHeight="1">
      <c r="A4" s="150"/>
      <c r="B4" s="150"/>
      <c r="C4" s="150"/>
      <c r="D4" s="150"/>
      <c r="E4" s="150"/>
      <c r="F4" s="150"/>
      <c r="G4" s="150"/>
      <c r="H4" s="150"/>
      <c r="I4" s="150"/>
      <c r="J4" s="150"/>
      <c r="K4" s="150"/>
      <c r="L4" s="150"/>
      <c r="M4" s="150"/>
      <c r="N4" s="150"/>
    </row>
    <row r="7" spans="1:14">
      <c r="D7" s="149" t="s">
        <v>10847</v>
      </c>
    </row>
    <row r="8" spans="1:14">
      <c r="D8" s="149" t="s">
        <v>10847</v>
      </c>
    </row>
    <row r="11" spans="1:14">
      <c r="D11" s="149" t="s">
        <v>10847</v>
      </c>
    </row>
    <row r="12" spans="1:14">
      <c r="D12" s="149" t="s">
        <v>10847</v>
      </c>
    </row>
    <row r="13" spans="1:14">
      <c r="D13" s="149" t="s">
        <v>10847</v>
      </c>
    </row>
    <row r="14" spans="1:14" ht="42.75">
      <c r="A14" s="151"/>
      <c r="B14" s="151"/>
      <c r="C14" s="151"/>
      <c r="D14" s="151"/>
      <c r="E14" s="151"/>
      <c r="F14" s="151"/>
      <c r="G14" s="151"/>
      <c r="H14" s="151"/>
      <c r="I14" s="151"/>
      <c r="J14" s="151"/>
      <c r="K14" s="151"/>
      <c r="L14" s="151"/>
      <c r="M14" s="151"/>
      <c r="N14" s="151"/>
    </row>
    <row r="15" spans="1:14" ht="13.15" customHeight="1">
      <c r="A15" s="151" t="s">
        <v>10848</v>
      </c>
      <c r="B15" s="151"/>
      <c r="C15" s="151"/>
      <c r="D15" s="151"/>
      <c r="E15" s="151"/>
      <c r="F15" s="151"/>
      <c r="G15" s="151"/>
      <c r="H15" s="151"/>
      <c r="I15" s="151"/>
      <c r="J15" s="151"/>
      <c r="K15" s="151"/>
      <c r="L15" s="151"/>
      <c r="M15" s="151"/>
      <c r="N15" s="151"/>
    </row>
    <row r="16" spans="1:14" ht="13.15" customHeight="1">
      <c r="A16" s="151"/>
      <c r="B16" s="151"/>
      <c r="C16" s="151"/>
      <c r="D16" s="151"/>
      <c r="E16" s="151"/>
      <c r="F16" s="151"/>
      <c r="G16" s="151"/>
      <c r="H16" s="151"/>
      <c r="I16" s="151"/>
      <c r="J16" s="151"/>
      <c r="K16" s="151"/>
      <c r="L16" s="151"/>
      <c r="M16" s="151"/>
      <c r="N16" s="151"/>
    </row>
    <row r="17" spans="1:14" ht="42.75">
      <c r="A17" s="151" t="s">
        <v>10847</v>
      </c>
      <c r="B17" s="151"/>
      <c r="C17" s="151"/>
      <c r="D17" s="151"/>
      <c r="E17" s="151"/>
      <c r="F17" s="151"/>
      <c r="G17" s="151"/>
      <c r="H17" s="151"/>
      <c r="I17" s="151"/>
      <c r="J17" s="151"/>
      <c r="K17" s="151"/>
      <c r="L17" s="151"/>
      <c r="M17" s="151"/>
      <c r="N17" s="151"/>
    </row>
  </sheetData>
  <mergeCells count="5">
    <mergeCell ref="A2:N2"/>
    <mergeCell ref="A3:N4"/>
    <mergeCell ref="A14:N14"/>
    <mergeCell ref="A15:N16"/>
    <mergeCell ref="A17:N17"/>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C30B3-1BE3-4E05-86D9-34F0BDC7A076}">
  <dimension ref="A1:O5"/>
  <sheetViews>
    <sheetView workbookViewId="0">
      <selection activeCell="E7" sqref="E7"/>
    </sheetView>
  </sheetViews>
  <sheetFormatPr defaultRowHeight="18.75"/>
  <cols>
    <col min="1" max="16384" width="9" style="149"/>
  </cols>
  <sheetData>
    <row r="1" spans="1:15">
      <c r="A1" s="152"/>
      <c r="B1" s="152"/>
      <c r="C1" s="152"/>
      <c r="D1" s="152"/>
      <c r="E1" s="152"/>
      <c r="F1" s="152"/>
      <c r="G1" s="152"/>
      <c r="H1" s="152"/>
      <c r="I1" s="152"/>
      <c r="J1" s="152"/>
      <c r="K1" s="152"/>
      <c r="L1" s="152"/>
      <c r="M1" s="152"/>
      <c r="N1" s="152"/>
      <c r="O1" s="152"/>
    </row>
    <row r="2" spans="1:15" ht="30">
      <c r="A2" s="152"/>
      <c r="B2" s="158" t="s">
        <v>10849</v>
      </c>
      <c r="C2" s="152"/>
      <c r="D2" s="152"/>
      <c r="E2" s="152"/>
      <c r="F2" s="152"/>
      <c r="G2" s="152"/>
      <c r="H2" s="152"/>
      <c r="I2" s="152"/>
      <c r="J2" s="152"/>
      <c r="K2" s="152"/>
      <c r="L2" s="152"/>
      <c r="M2" s="152"/>
      <c r="N2" s="152"/>
      <c r="O2" s="152"/>
    </row>
    <row r="3" spans="1:15" ht="19.5" thickBot="1">
      <c r="A3" s="152"/>
      <c r="B3" s="152"/>
      <c r="C3" s="152"/>
      <c r="D3" s="152"/>
      <c r="E3" s="152"/>
      <c r="F3" s="152"/>
      <c r="G3" s="152"/>
      <c r="H3" s="152"/>
      <c r="I3" s="152"/>
      <c r="J3" s="152"/>
      <c r="K3" s="152"/>
      <c r="L3" s="152"/>
      <c r="M3" s="152"/>
      <c r="N3" s="152"/>
      <c r="O3" s="152"/>
    </row>
    <row r="4" spans="1:15" ht="250.5" customHeight="1" thickBot="1">
      <c r="A4" s="152"/>
      <c r="B4" s="153" t="s">
        <v>10852</v>
      </c>
      <c r="C4" s="154"/>
      <c r="D4" s="154"/>
      <c r="E4" s="154"/>
      <c r="F4" s="154"/>
      <c r="G4" s="154"/>
      <c r="H4" s="154"/>
      <c r="I4" s="154"/>
      <c r="J4" s="154"/>
      <c r="K4" s="154"/>
      <c r="L4" s="154"/>
      <c r="M4" s="154"/>
      <c r="N4" s="155"/>
      <c r="O4" s="152"/>
    </row>
    <row r="5" spans="1:15">
      <c r="A5" s="152"/>
      <c r="B5" s="152"/>
      <c r="C5" s="152"/>
      <c r="D5" s="152"/>
      <c r="E5" s="152"/>
      <c r="F5" s="152"/>
      <c r="G5" s="152"/>
      <c r="H5" s="152"/>
      <c r="I5" s="152"/>
      <c r="J5" s="152"/>
      <c r="K5" s="152"/>
      <c r="L5" s="152"/>
      <c r="M5" s="152"/>
      <c r="N5" s="152"/>
      <c r="O5" s="152"/>
    </row>
  </sheetData>
  <mergeCells count="1">
    <mergeCell ref="B4:N4"/>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27283-E974-4564-BF9F-03E32907A6C0}">
  <sheetPr codeName="Sheet1">
    <tabColor rgb="FFFFFF00"/>
  </sheetPr>
  <dimension ref="A1:O2577"/>
  <sheetViews>
    <sheetView tabSelected="1" zoomScale="70" zoomScaleNormal="70" workbookViewId="0">
      <selection activeCell="C8" sqref="C8"/>
    </sheetView>
  </sheetViews>
  <sheetFormatPr defaultRowHeight="55.5" customHeight="1"/>
  <cols>
    <col min="1" max="1" width="16.25" style="3" customWidth="1"/>
    <col min="2" max="2" width="18.25" style="136" customWidth="1"/>
    <col min="3" max="3" width="25.75" style="143" customWidth="1"/>
    <col min="4" max="4" width="26.75" style="144" customWidth="1"/>
    <col min="5" max="5" width="26.5" style="143" customWidth="1"/>
    <col min="6" max="6" width="28.125" style="107" customWidth="1"/>
    <col min="7" max="7" width="25.75" style="3" customWidth="1"/>
    <col min="8" max="8" width="81" style="107" customWidth="1"/>
    <col min="9" max="9" width="23.25" style="136" customWidth="1"/>
    <col min="10" max="10" width="17.75" style="143" customWidth="1"/>
    <col min="11" max="11" width="29.625" style="143" customWidth="1"/>
    <col min="12" max="12" width="23.5" style="143" customWidth="1"/>
    <col min="13" max="13" width="14.75" style="3" customWidth="1"/>
    <col min="14" max="14" width="50.625" style="3" customWidth="1"/>
    <col min="15" max="15" width="31.375" style="3" customWidth="1"/>
    <col min="16" max="16384" width="9" style="3"/>
  </cols>
  <sheetData>
    <row r="1" spans="1:15" ht="55.5" customHeight="1">
      <c r="A1" s="156" t="s">
        <v>10850</v>
      </c>
      <c r="B1" s="157"/>
      <c r="C1" s="157"/>
      <c r="D1" s="157"/>
      <c r="E1" s="157"/>
      <c r="F1" s="157"/>
      <c r="G1" s="157"/>
      <c r="H1" s="157"/>
      <c r="I1" s="157"/>
      <c r="J1" s="157"/>
      <c r="K1" s="157"/>
      <c r="L1" s="157"/>
    </row>
    <row r="2" spans="1:15" s="142" customFormat="1" ht="55.5" customHeight="1">
      <c r="A2" s="145" t="s">
        <v>0</v>
      </c>
      <c r="B2" s="146" t="s">
        <v>1</v>
      </c>
      <c r="C2" s="146" t="s">
        <v>2</v>
      </c>
      <c r="D2" s="147" t="s">
        <v>3</v>
      </c>
      <c r="E2" s="146" t="s">
        <v>10838</v>
      </c>
      <c r="F2" s="145" t="s">
        <v>10839</v>
      </c>
      <c r="G2" s="145" t="s">
        <v>10840</v>
      </c>
      <c r="H2" s="145" t="s">
        <v>10841</v>
      </c>
      <c r="I2" s="146" t="s">
        <v>10843</v>
      </c>
      <c r="J2" s="146" t="s">
        <v>10842</v>
      </c>
      <c r="K2" s="146" t="s">
        <v>10844</v>
      </c>
      <c r="L2" s="146" t="s">
        <v>10845</v>
      </c>
    </row>
    <row r="3" spans="1:15" ht="131.25">
      <c r="A3" s="84" t="s">
        <v>72</v>
      </c>
      <c r="B3" s="5" t="s">
        <v>72</v>
      </c>
      <c r="C3" s="5" t="s">
        <v>343</v>
      </c>
      <c r="D3" s="6" t="s">
        <v>344</v>
      </c>
      <c r="E3" s="5" t="s">
        <v>10481</v>
      </c>
      <c r="F3" s="84" t="s">
        <v>345</v>
      </c>
      <c r="G3" s="108"/>
      <c r="H3" s="108" t="s">
        <v>346</v>
      </c>
      <c r="I3" s="5" t="s">
        <v>10497</v>
      </c>
      <c r="J3" s="5" t="s">
        <v>347</v>
      </c>
      <c r="K3" s="5" t="s">
        <v>348</v>
      </c>
      <c r="L3" s="5" t="s">
        <v>349</v>
      </c>
      <c r="M3" s="4"/>
      <c r="N3" s="4"/>
      <c r="O3" s="4"/>
    </row>
    <row r="4" spans="1:15" s="4" customFormat="1" ht="93.75">
      <c r="A4" s="86" t="s">
        <v>194</v>
      </c>
      <c r="B4" s="9" t="s">
        <v>630</v>
      </c>
      <c r="C4" s="12" t="s">
        <v>631</v>
      </c>
      <c r="D4" s="2">
        <v>3480</v>
      </c>
      <c r="E4" s="12" t="s">
        <v>10480</v>
      </c>
      <c r="F4" s="84" t="s">
        <v>311</v>
      </c>
      <c r="G4" s="86" t="s">
        <v>632</v>
      </c>
      <c r="H4" s="92" t="s">
        <v>633</v>
      </c>
      <c r="I4" s="12" t="s">
        <v>202</v>
      </c>
      <c r="J4" s="12"/>
      <c r="K4" s="17" t="s">
        <v>634</v>
      </c>
      <c r="L4" s="12" t="s">
        <v>10460</v>
      </c>
      <c r="M4" s="3"/>
      <c r="N4" s="3"/>
      <c r="O4" s="3"/>
    </row>
    <row r="5" spans="1:15" ht="93.75">
      <c r="A5" s="86" t="s">
        <v>194</v>
      </c>
      <c r="B5" s="9" t="s">
        <v>630</v>
      </c>
      <c r="C5" s="12" t="s">
        <v>10526</v>
      </c>
      <c r="D5" s="2">
        <v>7722</v>
      </c>
      <c r="E5" s="12" t="s">
        <v>10480</v>
      </c>
      <c r="F5" s="84" t="s">
        <v>311</v>
      </c>
      <c r="G5" s="86" t="s">
        <v>632</v>
      </c>
      <c r="H5" s="92" t="s">
        <v>635</v>
      </c>
      <c r="I5" s="12" t="s">
        <v>202</v>
      </c>
      <c r="J5" s="12"/>
      <c r="K5" s="17" t="s">
        <v>636</v>
      </c>
      <c r="L5" s="12" t="s">
        <v>10461</v>
      </c>
    </row>
    <row r="6" spans="1:15" ht="112.5">
      <c r="A6" s="87" t="s">
        <v>25</v>
      </c>
      <c r="B6" s="8" t="s">
        <v>62</v>
      </c>
      <c r="C6" s="5" t="s">
        <v>64</v>
      </c>
      <c r="D6" s="2">
        <v>5326</v>
      </c>
      <c r="E6" s="5" t="s">
        <v>10481</v>
      </c>
      <c r="F6" s="84" t="s">
        <v>660</v>
      </c>
      <c r="G6" s="88"/>
      <c r="H6" s="84" t="s">
        <v>10552</v>
      </c>
      <c r="I6" s="5" t="s">
        <v>8</v>
      </c>
      <c r="J6" s="5"/>
      <c r="K6" s="5"/>
      <c r="L6" s="5" t="s">
        <v>63</v>
      </c>
    </row>
    <row r="7" spans="1:15" ht="75">
      <c r="A7" s="87" t="s">
        <v>25</v>
      </c>
      <c r="B7" s="8" t="s">
        <v>154</v>
      </c>
      <c r="C7" s="5" t="s">
        <v>155</v>
      </c>
      <c r="D7" s="2">
        <v>4446</v>
      </c>
      <c r="E7" s="5" t="s">
        <v>10481</v>
      </c>
      <c r="F7" s="84" t="s">
        <v>179</v>
      </c>
      <c r="G7" s="88"/>
      <c r="H7" s="84" t="s">
        <v>10553</v>
      </c>
      <c r="I7" s="5" t="s">
        <v>19</v>
      </c>
      <c r="J7" s="5"/>
      <c r="K7" s="18" t="s">
        <v>156</v>
      </c>
      <c r="L7" s="5" t="s">
        <v>157</v>
      </c>
    </row>
    <row r="8" spans="1:15" ht="56.25">
      <c r="A8" s="87" t="s">
        <v>25</v>
      </c>
      <c r="B8" s="31" t="s">
        <v>154</v>
      </c>
      <c r="C8" s="132" t="s">
        <v>158</v>
      </c>
      <c r="D8" s="33">
        <v>4956</v>
      </c>
      <c r="E8" s="132" t="s">
        <v>10481</v>
      </c>
      <c r="F8" s="84" t="s">
        <v>179</v>
      </c>
      <c r="G8" s="87"/>
      <c r="H8" s="101" t="s">
        <v>10554</v>
      </c>
      <c r="I8" s="132" t="s">
        <v>19</v>
      </c>
      <c r="J8" s="132"/>
      <c r="K8" s="34" t="s">
        <v>156</v>
      </c>
      <c r="L8" s="132" t="s">
        <v>157</v>
      </c>
    </row>
    <row r="9" spans="1:15" ht="56.25">
      <c r="A9" s="88" t="s">
        <v>25</v>
      </c>
      <c r="B9" s="8" t="s">
        <v>154</v>
      </c>
      <c r="C9" s="5" t="s">
        <v>159</v>
      </c>
      <c r="D9" s="2">
        <v>1297</v>
      </c>
      <c r="E9" s="5" t="s">
        <v>10481</v>
      </c>
      <c r="F9" s="84" t="s">
        <v>179</v>
      </c>
      <c r="G9" s="88"/>
      <c r="H9" s="84" t="s">
        <v>10555</v>
      </c>
      <c r="I9" s="5" t="s">
        <v>19</v>
      </c>
      <c r="J9" s="5"/>
      <c r="K9" s="18" t="s">
        <v>156</v>
      </c>
      <c r="L9" s="5" t="s">
        <v>157</v>
      </c>
    </row>
    <row r="10" spans="1:15" ht="56.25">
      <c r="A10" s="88" t="s">
        <v>25</v>
      </c>
      <c r="B10" s="8" t="s">
        <v>437</v>
      </c>
      <c r="C10" s="8" t="s">
        <v>438</v>
      </c>
      <c r="D10" s="2" t="s">
        <v>36</v>
      </c>
      <c r="E10" s="5" t="s">
        <v>5</v>
      </c>
      <c r="F10" s="84" t="s">
        <v>179</v>
      </c>
      <c r="G10" s="88"/>
      <c r="H10" s="84" t="s">
        <v>439</v>
      </c>
      <c r="I10" s="5" t="s">
        <v>8</v>
      </c>
      <c r="J10" s="5"/>
      <c r="K10" s="18" t="s">
        <v>440</v>
      </c>
      <c r="L10" s="5" t="s">
        <v>10565</v>
      </c>
    </row>
    <row r="11" spans="1:15" ht="56.25">
      <c r="A11" s="88" t="s">
        <v>25</v>
      </c>
      <c r="B11" s="8" t="s">
        <v>154</v>
      </c>
      <c r="C11" s="5" t="s">
        <v>160</v>
      </c>
      <c r="D11" s="2">
        <v>240</v>
      </c>
      <c r="E11" s="5" t="s">
        <v>10481</v>
      </c>
      <c r="F11" s="84" t="s">
        <v>179</v>
      </c>
      <c r="G11" s="88"/>
      <c r="H11" s="84" t="s">
        <v>10556</v>
      </c>
      <c r="I11" s="8" t="s">
        <v>19</v>
      </c>
      <c r="J11" s="5"/>
      <c r="K11" s="18" t="s">
        <v>156</v>
      </c>
      <c r="L11" s="5" t="s">
        <v>157</v>
      </c>
    </row>
    <row r="12" spans="1:15" ht="56.25">
      <c r="A12" s="88" t="s">
        <v>25</v>
      </c>
      <c r="B12" s="8" t="s">
        <v>154</v>
      </c>
      <c r="C12" s="5" t="s">
        <v>161</v>
      </c>
      <c r="D12" s="2">
        <v>3511</v>
      </c>
      <c r="E12" s="5" t="s">
        <v>10481</v>
      </c>
      <c r="F12" s="84" t="s">
        <v>660</v>
      </c>
      <c r="G12" s="88"/>
      <c r="H12" s="84" t="s">
        <v>662</v>
      </c>
      <c r="I12" s="8" t="s">
        <v>76</v>
      </c>
      <c r="J12" s="5"/>
      <c r="K12" s="18" t="s">
        <v>156</v>
      </c>
      <c r="L12" s="5" t="s">
        <v>157</v>
      </c>
    </row>
    <row r="13" spans="1:15" ht="131.25">
      <c r="A13" s="88" t="s">
        <v>25</v>
      </c>
      <c r="B13" s="8" t="s">
        <v>437</v>
      </c>
      <c r="C13" s="5" t="s">
        <v>442</v>
      </c>
      <c r="D13" s="2">
        <v>4500</v>
      </c>
      <c r="E13" s="5" t="s">
        <v>10481</v>
      </c>
      <c r="F13" s="84" t="s">
        <v>311</v>
      </c>
      <c r="G13" s="88"/>
      <c r="H13" s="84" t="s">
        <v>443</v>
      </c>
      <c r="I13" s="5" t="s">
        <v>8</v>
      </c>
      <c r="J13" s="5"/>
      <c r="K13" s="18" t="s">
        <v>444</v>
      </c>
      <c r="L13" s="5" t="s">
        <v>441</v>
      </c>
    </row>
    <row r="14" spans="1:15" ht="75">
      <c r="A14" s="88" t="s">
        <v>25</v>
      </c>
      <c r="B14" s="8" t="s">
        <v>437</v>
      </c>
      <c r="C14" s="5" t="s">
        <v>445</v>
      </c>
      <c r="D14" s="2">
        <v>180</v>
      </c>
      <c r="E14" s="5" t="s">
        <v>10481</v>
      </c>
      <c r="F14" s="84" t="s">
        <v>311</v>
      </c>
      <c r="G14" s="88"/>
      <c r="H14" s="84" t="s">
        <v>446</v>
      </c>
      <c r="I14" s="5" t="s">
        <v>8</v>
      </c>
      <c r="J14" s="5"/>
      <c r="K14" s="18" t="s">
        <v>447</v>
      </c>
      <c r="L14" s="5" t="s">
        <v>441</v>
      </c>
    </row>
    <row r="15" spans="1:15" ht="112.5">
      <c r="A15" s="88" t="s">
        <v>25</v>
      </c>
      <c r="B15" s="8" t="s">
        <v>437</v>
      </c>
      <c r="C15" s="5" t="s">
        <v>448</v>
      </c>
      <c r="D15" s="2">
        <v>50</v>
      </c>
      <c r="E15" s="5" t="s">
        <v>10481</v>
      </c>
      <c r="F15" s="84" t="s">
        <v>660</v>
      </c>
      <c r="G15" s="88"/>
      <c r="H15" s="84" t="s">
        <v>449</v>
      </c>
      <c r="I15" s="5" t="s">
        <v>76</v>
      </c>
      <c r="J15" s="5"/>
      <c r="K15" s="5"/>
      <c r="L15" s="5" t="s">
        <v>450</v>
      </c>
    </row>
    <row r="16" spans="1:15" ht="93.75">
      <c r="A16" s="88" t="s">
        <v>25</v>
      </c>
      <c r="B16" s="8" t="s">
        <v>437</v>
      </c>
      <c r="C16" s="5" t="s">
        <v>451</v>
      </c>
      <c r="D16" s="2">
        <v>492</v>
      </c>
      <c r="E16" s="5" t="s">
        <v>10481</v>
      </c>
      <c r="F16" s="84" t="s">
        <v>660</v>
      </c>
      <c r="G16" s="88"/>
      <c r="H16" s="84" t="s">
        <v>452</v>
      </c>
      <c r="I16" s="5" t="s">
        <v>76</v>
      </c>
      <c r="J16" s="5"/>
      <c r="K16" s="5"/>
      <c r="L16" s="5" t="s">
        <v>450</v>
      </c>
    </row>
    <row r="17" spans="1:12" ht="93.75">
      <c r="A17" s="88" t="s">
        <v>25</v>
      </c>
      <c r="B17" s="8" t="s">
        <v>79</v>
      </c>
      <c r="C17" s="5" t="s">
        <v>80</v>
      </c>
      <c r="D17" s="2">
        <v>6400</v>
      </c>
      <c r="E17" s="5" t="s">
        <v>10481</v>
      </c>
      <c r="F17" s="84" t="s">
        <v>179</v>
      </c>
      <c r="G17" s="88"/>
      <c r="H17" s="84" t="s">
        <v>81</v>
      </c>
      <c r="I17" s="5" t="s">
        <v>19</v>
      </c>
      <c r="J17" s="5"/>
      <c r="K17" s="18" t="s">
        <v>82</v>
      </c>
      <c r="L17" s="5" t="s">
        <v>83</v>
      </c>
    </row>
    <row r="18" spans="1:12" ht="56.25">
      <c r="A18" s="88" t="s">
        <v>25</v>
      </c>
      <c r="B18" s="8" t="s">
        <v>472</v>
      </c>
      <c r="C18" s="5" t="s">
        <v>473</v>
      </c>
      <c r="D18" s="2">
        <v>11000</v>
      </c>
      <c r="E18" s="5" t="s">
        <v>10481</v>
      </c>
      <c r="F18" s="84" t="s">
        <v>661</v>
      </c>
      <c r="G18" s="88"/>
      <c r="H18" s="84" t="s">
        <v>474</v>
      </c>
      <c r="I18" s="5" t="s">
        <v>8</v>
      </c>
      <c r="J18" s="5"/>
      <c r="K18" s="18" t="s">
        <v>475</v>
      </c>
      <c r="L18" s="5" t="s">
        <v>476</v>
      </c>
    </row>
    <row r="19" spans="1:12" ht="56.25">
      <c r="A19" s="88" t="s">
        <v>25</v>
      </c>
      <c r="B19" s="8" t="s">
        <v>472</v>
      </c>
      <c r="C19" s="5" t="s">
        <v>477</v>
      </c>
      <c r="D19" s="2">
        <v>31350</v>
      </c>
      <c r="E19" s="5" t="s">
        <v>10481</v>
      </c>
      <c r="F19" s="84" t="s">
        <v>179</v>
      </c>
      <c r="G19" s="84" t="s">
        <v>478</v>
      </c>
      <c r="H19" s="84" t="s">
        <v>479</v>
      </c>
      <c r="I19" s="5" t="s">
        <v>19</v>
      </c>
      <c r="J19" s="5"/>
      <c r="K19" s="18" t="s">
        <v>480</v>
      </c>
      <c r="L19" s="5" t="s">
        <v>481</v>
      </c>
    </row>
    <row r="20" spans="1:12" ht="56.25">
      <c r="A20" s="89" t="s">
        <v>167</v>
      </c>
      <c r="B20" s="7" t="s">
        <v>549</v>
      </c>
      <c r="C20" s="13" t="s">
        <v>550</v>
      </c>
      <c r="D20" s="2">
        <v>10770</v>
      </c>
      <c r="E20" s="5" t="s">
        <v>10481</v>
      </c>
      <c r="F20" s="84" t="s">
        <v>311</v>
      </c>
      <c r="G20" s="88"/>
      <c r="H20" s="84" t="s">
        <v>10560</v>
      </c>
      <c r="I20" s="5" t="s">
        <v>8</v>
      </c>
      <c r="J20" s="5"/>
      <c r="K20" s="18" t="s">
        <v>84</v>
      </c>
      <c r="L20" s="5" t="s">
        <v>85</v>
      </c>
    </row>
    <row r="21" spans="1:12" ht="75">
      <c r="A21" s="89" t="s">
        <v>167</v>
      </c>
      <c r="B21" s="7" t="s">
        <v>549</v>
      </c>
      <c r="C21" s="5" t="s">
        <v>86</v>
      </c>
      <c r="D21" s="2">
        <v>15000</v>
      </c>
      <c r="E21" s="5" t="s">
        <v>10481</v>
      </c>
      <c r="F21" s="84" t="s">
        <v>660</v>
      </c>
      <c r="G21" s="88"/>
      <c r="H21" s="84" t="s">
        <v>10559</v>
      </c>
      <c r="I21" s="5" t="s">
        <v>8</v>
      </c>
      <c r="J21" s="5"/>
      <c r="K21" s="18" t="s">
        <v>87</v>
      </c>
      <c r="L21" s="5" t="s">
        <v>85</v>
      </c>
    </row>
    <row r="22" spans="1:12" ht="93.75">
      <c r="A22" s="89" t="s">
        <v>167</v>
      </c>
      <c r="B22" s="7" t="s">
        <v>549</v>
      </c>
      <c r="C22" s="13" t="s">
        <v>88</v>
      </c>
      <c r="D22" s="2">
        <v>276</v>
      </c>
      <c r="E22" s="5" t="s">
        <v>10481</v>
      </c>
      <c r="F22" s="84" t="s">
        <v>311</v>
      </c>
      <c r="G22" s="88"/>
      <c r="H22" s="84" t="s">
        <v>10558</v>
      </c>
      <c r="I22" s="5" t="s">
        <v>8</v>
      </c>
      <c r="J22" s="5"/>
      <c r="K22" s="18" t="s">
        <v>89</v>
      </c>
      <c r="L22" s="5" t="s">
        <v>90</v>
      </c>
    </row>
    <row r="23" spans="1:12" ht="75">
      <c r="A23" s="89" t="s">
        <v>167</v>
      </c>
      <c r="B23" s="7" t="s">
        <v>549</v>
      </c>
      <c r="C23" s="5" t="s">
        <v>91</v>
      </c>
      <c r="D23" s="2">
        <v>16475</v>
      </c>
      <c r="E23" s="5" t="s">
        <v>10481</v>
      </c>
      <c r="F23" s="84" t="s">
        <v>179</v>
      </c>
      <c r="G23" s="88"/>
      <c r="H23" s="84" t="s">
        <v>92</v>
      </c>
      <c r="I23" s="8" t="s">
        <v>19</v>
      </c>
      <c r="J23" s="5"/>
      <c r="K23" s="18" t="s">
        <v>93</v>
      </c>
      <c r="L23" s="5" t="s">
        <v>90</v>
      </c>
    </row>
    <row r="24" spans="1:12" ht="93.75">
      <c r="A24" s="88" t="s">
        <v>25</v>
      </c>
      <c r="B24" s="8" t="s">
        <v>492</v>
      </c>
      <c r="C24" s="5" t="s">
        <v>493</v>
      </c>
      <c r="D24" s="2">
        <v>17057</v>
      </c>
      <c r="E24" s="5" t="s">
        <v>10481</v>
      </c>
      <c r="F24" s="84" t="s">
        <v>179</v>
      </c>
      <c r="G24" s="88"/>
      <c r="H24" s="84" t="s">
        <v>494</v>
      </c>
      <c r="I24" s="5" t="s">
        <v>6</v>
      </c>
      <c r="J24" s="5" t="s">
        <v>495</v>
      </c>
      <c r="K24" s="5" t="s">
        <v>496</v>
      </c>
      <c r="L24" s="5" t="s">
        <v>497</v>
      </c>
    </row>
    <row r="25" spans="1:12" ht="75">
      <c r="A25" s="88" t="s">
        <v>21</v>
      </c>
      <c r="B25" s="8" t="s">
        <v>209</v>
      </c>
      <c r="C25" s="5" t="s">
        <v>210</v>
      </c>
      <c r="D25" s="2">
        <v>4979</v>
      </c>
      <c r="E25" s="5" t="s">
        <v>10481</v>
      </c>
      <c r="F25" s="84" t="s">
        <v>311</v>
      </c>
      <c r="G25" s="88"/>
      <c r="H25" s="84" t="s">
        <v>211</v>
      </c>
      <c r="I25" s="5" t="s">
        <v>8</v>
      </c>
      <c r="J25" s="5"/>
      <c r="K25" s="18" t="s">
        <v>212</v>
      </c>
      <c r="L25" s="5" t="s">
        <v>213</v>
      </c>
    </row>
    <row r="26" spans="1:12" ht="75">
      <c r="A26" s="88" t="s">
        <v>21</v>
      </c>
      <c r="B26" s="8" t="s">
        <v>214</v>
      </c>
      <c r="C26" s="5" t="s">
        <v>215</v>
      </c>
      <c r="D26" s="2">
        <v>96</v>
      </c>
      <c r="E26" s="5" t="s">
        <v>10481</v>
      </c>
      <c r="F26" s="84" t="s">
        <v>660</v>
      </c>
      <c r="G26" s="88" t="s">
        <v>216</v>
      </c>
      <c r="H26" s="84" t="s">
        <v>217</v>
      </c>
      <c r="I26" s="5" t="s">
        <v>76</v>
      </c>
      <c r="J26" s="5"/>
      <c r="K26" s="5"/>
      <c r="L26" s="5" t="s">
        <v>218</v>
      </c>
    </row>
    <row r="27" spans="1:12" ht="37.5">
      <c r="A27" s="84" t="s">
        <v>25</v>
      </c>
      <c r="B27" s="5" t="s">
        <v>524</v>
      </c>
      <c r="C27" s="5" t="s">
        <v>525</v>
      </c>
      <c r="D27" s="6">
        <v>3057</v>
      </c>
      <c r="E27" s="5" t="s">
        <v>10481</v>
      </c>
      <c r="F27" s="84" t="s">
        <v>660</v>
      </c>
      <c r="G27" s="84"/>
      <c r="H27" s="84" t="s">
        <v>526</v>
      </c>
      <c r="I27" s="5" t="s">
        <v>8</v>
      </c>
      <c r="J27" s="5"/>
      <c r="K27" s="18" t="s">
        <v>527</v>
      </c>
      <c r="L27" s="5" t="s">
        <v>528</v>
      </c>
    </row>
    <row r="28" spans="1:12" ht="37.5">
      <c r="A28" s="84" t="s">
        <v>25</v>
      </c>
      <c r="B28" s="5" t="s">
        <v>524</v>
      </c>
      <c r="C28" s="5" t="s">
        <v>529</v>
      </c>
      <c r="D28" s="6">
        <v>2789</v>
      </c>
      <c r="E28" s="5" t="s">
        <v>10481</v>
      </c>
      <c r="F28" s="84" t="s">
        <v>311</v>
      </c>
      <c r="G28" s="84"/>
      <c r="H28" s="84" t="s">
        <v>530</v>
      </c>
      <c r="I28" s="5" t="s">
        <v>8</v>
      </c>
      <c r="J28" s="5"/>
      <c r="K28" s="18" t="s">
        <v>527</v>
      </c>
      <c r="L28" s="5" t="s">
        <v>531</v>
      </c>
    </row>
    <row r="29" spans="1:12" ht="56.25">
      <c r="A29" s="88" t="s">
        <v>25</v>
      </c>
      <c r="B29" s="8" t="s">
        <v>532</v>
      </c>
      <c r="C29" s="5" t="s">
        <v>533</v>
      </c>
      <c r="D29" s="2">
        <v>4700</v>
      </c>
      <c r="E29" s="5" t="s">
        <v>10481</v>
      </c>
      <c r="F29" s="84" t="s">
        <v>661</v>
      </c>
      <c r="G29" s="88"/>
      <c r="H29" s="84" t="s">
        <v>534</v>
      </c>
      <c r="I29" s="5" t="s">
        <v>8</v>
      </c>
      <c r="J29" s="5"/>
      <c r="K29" s="18" t="s">
        <v>535</v>
      </c>
      <c r="L29" s="5" t="s">
        <v>536</v>
      </c>
    </row>
    <row r="30" spans="1:12" ht="56.25">
      <c r="A30" s="88" t="s">
        <v>25</v>
      </c>
      <c r="B30" s="8" t="s">
        <v>532</v>
      </c>
      <c r="C30" s="5" t="s">
        <v>537</v>
      </c>
      <c r="D30" s="2">
        <v>8880</v>
      </c>
      <c r="E30" s="5" t="s">
        <v>10481</v>
      </c>
      <c r="F30" s="84" t="s">
        <v>661</v>
      </c>
      <c r="G30" s="88"/>
      <c r="H30" s="84" t="s">
        <v>538</v>
      </c>
      <c r="I30" s="5" t="s">
        <v>8</v>
      </c>
      <c r="J30" s="5"/>
      <c r="K30" s="18" t="s">
        <v>535</v>
      </c>
      <c r="L30" s="5" t="s">
        <v>539</v>
      </c>
    </row>
    <row r="31" spans="1:12" ht="56.25">
      <c r="A31" s="88" t="s">
        <v>21</v>
      </c>
      <c r="B31" s="8" t="s">
        <v>22</v>
      </c>
      <c r="C31" s="5" t="s">
        <v>23</v>
      </c>
      <c r="D31" s="2">
        <v>1055</v>
      </c>
      <c r="E31" s="5" t="s">
        <v>10481</v>
      </c>
      <c r="F31" s="84" t="s">
        <v>311</v>
      </c>
      <c r="G31" s="88"/>
      <c r="H31" s="84" t="s">
        <v>10557</v>
      </c>
      <c r="I31" s="5" t="s">
        <v>8</v>
      </c>
      <c r="J31" s="5"/>
      <c r="K31" s="5"/>
      <c r="L31" s="5" t="s">
        <v>51</v>
      </c>
    </row>
    <row r="32" spans="1:12" ht="75">
      <c r="A32" s="88" t="s">
        <v>21</v>
      </c>
      <c r="B32" s="8" t="s">
        <v>22</v>
      </c>
      <c r="C32" s="5" t="s">
        <v>24</v>
      </c>
      <c r="D32" s="2">
        <v>700</v>
      </c>
      <c r="E32" s="5" t="s">
        <v>10481</v>
      </c>
      <c r="F32" s="84" t="s">
        <v>311</v>
      </c>
      <c r="G32" s="88"/>
      <c r="H32" s="84" t="s">
        <v>52</v>
      </c>
      <c r="I32" s="5" t="s">
        <v>14</v>
      </c>
      <c r="J32" s="5"/>
      <c r="K32" s="5"/>
      <c r="L32" s="5" t="s">
        <v>53</v>
      </c>
    </row>
    <row r="33" spans="1:12" ht="37.5">
      <c r="A33" s="88" t="s">
        <v>25</v>
      </c>
      <c r="B33" s="8" t="s">
        <v>32</v>
      </c>
      <c r="C33" s="13" t="s">
        <v>33</v>
      </c>
      <c r="D33" s="2">
        <v>586</v>
      </c>
      <c r="E33" s="5" t="s">
        <v>10481</v>
      </c>
      <c r="F33" s="84" t="s">
        <v>660</v>
      </c>
      <c r="G33" s="88"/>
      <c r="H33" s="84" t="s">
        <v>34</v>
      </c>
      <c r="I33" s="5" t="s">
        <v>35</v>
      </c>
      <c r="J33" s="5" t="s">
        <v>36</v>
      </c>
      <c r="K33" s="5" t="s">
        <v>36</v>
      </c>
      <c r="L33" s="13" t="s">
        <v>37</v>
      </c>
    </row>
    <row r="34" spans="1:12" ht="56.25">
      <c r="A34" s="88" t="s">
        <v>21</v>
      </c>
      <c r="B34" s="8" t="s">
        <v>258</v>
      </c>
      <c r="C34" s="5" t="s">
        <v>259</v>
      </c>
      <c r="D34" s="2">
        <v>4046</v>
      </c>
      <c r="E34" s="5" t="s">
        <v>10479</v>
      </c>
      <c r="F34" s="84" t="s">
        <v>179</v>
      </c>
      <c r="G34" s="88"/>
      <c r="H34" s="84" t="s">
        <v>260</v>
      </c>
      <c r="I34" s="5" t="s">
        <v>261</v>
      </c>
      <c r="J34" s="5"/>
      <c r="K34" s="5" t="s">
        <v>262</v>
      </c>
      <c r="L34" s="5" t="s">
        <v>263</v>
      </c>
    </row>
    <row r="35" spans="1:12" ht="75">
      <c r="A35" s="84" t="s">
        <v>72</v>
      </c>
      <c r="B35" s="5" t="s">
        <v>137</v>
      </c>
      <c r="C35" s="5" t="s">
        <v>138</v>
      </c>
      <c r="D35" s="2">
        <v>28696</v>
      </c>
      <c r="E35" s="5" t="s">
        <v>10481</v>
      </c>
      <c r="F35" s="84" t="s">
        <v>311</v>
      </c>
      <c r="G35" s="88" t="s">
        <v>139</v>
      </c>
      <c r="H35" s="84" t="s">
        <v>140</v>
      </c>
      <c r="I35" s="5" t="s">
        <v>8</v>
      </c>
      <c r="J35" s="5"/>
      <c r="K35" s="5"/>
      <c r="L35" s="21" t="s">
        <v>141</v>
      </c>
    </row>
    <row r="36" spans="1:12" ht="56.25">
      <c r="A36" s="88" t="s">
        <v>25</v>
      </c>
      <c r="B36" s="8" t="s">
        <v>162</v>
      </c>
      <c r="C36" s="5" t="s">
        <v>163</v>
      </c>
      <c r="D36" s="2" t="s">
        <v>36</v>
      </c>
      <c r="E36" s="5" t="s">
        <v>5</v>
      </c>
      <c r="F36" s="84"/>
      <c r="G36" s="84"/>
      <c r="H36" s="84" t="s">
        <v>164</v>
      </c>
      <c r="I36" s="5" t="s">
        <v>6</v>
      </c>
      <c r="J36" s="5" t="s">
        <v>165</v>
      </c>
      <c r="K36" s="5" t="s">
        <v>166</v>
      </c>
      <c r="L36" s="5" t="s">
        <v>10566</v>
      </c>
    </row>
    <row r="37" spans="1:12" ht="37.5">
      <c r="A37" s="84" t="s">
        <v>72</v>
      </c>
      <c r="B37" s="5" t="s">
        <v>137</v>
      </c>
      <c r="C37" s="5" t="s">
        <v>142</v>
      </c>
      <c r="D37" s="2">
        <v>10404</v>
      </c>
      <c r="E37" s="5" t="s">
        <v>10481</v>
      </c>
      <c r="F37" s="84" t="s">
        <v>660</v>
      </c>
      <c r="G37" s="88"/>
      <c r="H37" s="84" t="s">
        <v>143</v>
      </c>
      <c r="I37" s="8" t="s">
        <v>76</v>
      </c>
      <c r="J37" s="5"/>
      <c r="K37" s="5"/>
      <c r="L37" s="21" t="s">
        <v>141</v>
      </c>
    </row>
    <row r="38" spans="1:12" ht="56.25">
      <c r="A38" s="88" t="s">
        <v>25</v>
      </c>
      <c r="B38" s="8" t="s">
        <v>519</v>
      </c>
      <c r="C38" s="5" t="s">
        <v>520</v>
      </c>
      <c r="D38" s="2">
        <v>21</v>
      </c>
      <c r="E38" s="5" t="s">
        <v>10481</v>
      </c>
      <c r="F38" s="84" t="s">
        <v>660</v>
      </c>
      <c r="G38" s="88"/>
      <c r="H38" s="84" t="s">
        <v>521</v>
      </c>
      <c r="I38" s="5" t="s">
        <v>8</v>
      </c>
      <c r="J38" s="5"/>
      <c r="K38" s="18" t="s">
        <v>522</v>
      </c>
      <c r="L38" s="5" t="s">
        <v>523</v>
      </c>
    </row>
    <row r="39" spans="1:12" ht="37.5">
      <c r="A39" s="88" t="s">
        <v>25</v>
      </c>
      <c r="B39" s="8" t="s">
        <v>54</v>
      </c>
      <c r="C39" s="5" t="s">
        <v>55</v>
      </c>
      <c r="D39" s="2">
        <v>8675</v>
      </c>
      <c r="E39" s="5" t="s">
        <v>10481</v>
      </c>
      <c r="F39" s="84" t="s">
        <v>179</v>
      </c>
      <c r="G39" s="88"/>
      <c r="H39" s="84" t="s">
        <v>554</v>
      </c>
      <c r="I39" s="5" t="s">
        <v>19</v>
      </c>
      <c r="J39" s="5"/>
      <c r="K39" s="5"/>
      <c r="L39" s="5" t="s">
        <v>56</v>
      </c>
    </row>
    <row r="40" spans="1:12" ht="56.25">
      <c r="A40" s="88" t="s">
        <v>25</v>
      </c>
      <c r="B40" s="8" t="s">
        <v>107</v>
      </c>
      <c r="C40" s="13" t="s">
        <v>108</v>
      </c>
      <c r="D40" s="2">
        <v>5100</v>
      </c>
      <c r="E40" s="13" t="s">
        <v>10481</v>
      </c>
      <c r="F40" s="84" t="s">
        <v>179</v>
      </c>
      <c r="G40" s="88" t="s">
        <v>109</v>
      </c>
      <c r="H40" s="84" t="s">
        <v>110</v>
      </c>
      <c r="I40" s="5" t="s">
        <v>8</v>
      </c>
      <c r="J40" s="5" t="s">
        <v>111</v>
      </c>
      <c r="K40" s="5" t="s">
        <v>111</v>
      </c>
      <c r="L40" s="5" t="s">
        <v>112</v>
      </c>
    </row>
    <row r="41" spans="1:12" ht="37.5">
      <c r="A41" s="88" t="s">
        <v>25</v>
      </c>
      <c r="B41" s="8" t="s">
        <v>107</v>
      </c>
      <c r="C41" s="13" t="s">
        <v>113</v>
      </c>
      <c r="D41" s="2">
        <v>3068</v>
      </c>
      <c r="E41" s="13" t="s">
        <v>10481</v>
      </c>
      <c r="F41" s="84" t="s">
        <v>660</v>
      </c>
      <c r="G41" s="88" t="s">
        <v>111</v>
      </c>
      <c r="H41" s="84" t="s">
        <v>114</v>
      </c>
      <c r="I41" s="5" t="s">
        <v>8</v>
      </c>
      <c r="J41" s="5" t="s">
        <v>111</v>
      </c>
      <c r="K41" s="5" t="s">
        <v>111</v>
      </c>
      <c r="L41" s="5" t="s">
        <v>115</v>
      </c>
    </row>
    <row r="42" spans="1:12" ht="56.25">
      <c r="A42" s="88" t="s">
        <v>25</v>
      </c>
      <c r="B42" s="8" t="s">
        <v>107</v>
      </c>
      <c r="C42" s="13" t="s">
        <v>116</v>
      </c>
      <c r="D42" s="2">
        <v>6</v>
      </c>
      <c r="E42" s="13" t="s">
        <v>10481</v>
      </c>
      <c r="F42" s="84" t="s">
        <v>311</v>
      </c>
      <c r="G42" s="88" t="s">
        <v>111</v>
      </c>
      <c r="H42" s="84" t="s">
        <v>117</v>
      </c>
      <c r="I42" s="5" t="s">
        <v>8</v>
      </c>
      <c r="J42" s="5" t="s">
        <v>111</v>
      </c>
      <c r="K42" s="18" t="s">
        <v>118</v>
      </c>
      <c r="L42" s="5" t="s">
        <v>119</v>
      </c>
    </row>
    <row r="43" spans="1:12" ht="37.5">
      <c r="A43" s="90" t="s">
        <v>194</v>
      </c>
      <c r="B43" s="35" t="s">
        <v>332</v>
      </c>
      <c r="C43" s="15" t="s">
        <v>333</v>
      </c>
      <c r="D43" s="36">
        <v>14141</v>
      </c>
      <c r="E43" s="15" t="s">
        <v>10480</v>
      </c>
      <c r="F43" s="84" t="s">
        <v>179</v>
      </c>
      <c r="G43" s="90"/>
      <c r="H43" s="114" t="s">
        <v>334</v>
      </c>
      <c r="I43" s="35" t="s">
        <v>202</v>
      </c>
      <c r="J43" s="15"/>
      <c r="K43" s="15"/>
      <c r="L43" s="15" t="s">
        <v>335</v>
      </c>
    </row>
    <row r="44" spans="1:12" ht="75">
      <c r="A44" s="86" t="s">
        <v>194</v>
      </c>
      <c r="B44" s="9" t="s">
        <v>332</v>
      </c>
      <c r="C44" s="12" t="s">
        <v>336</v>
      </c>
      <c r="D44" s="2">
        <v>2052</v>
      </c>
      <c r="E44" s="12" t="s">
        <v>10480</v>
      </c>
      <c r="F44" s="84" t="s">
        <v>660</v>
      </c>
      <c r="G44" s="86"/>
      <c r="H44" s="92" t="s">
        <v>337</v>
      </c>
      <c r="I44" s="12" t="s">
        <v>487</v>
      </c>
      <c r="J44" s="12" t="s">
        <v>338</v>
      </c>
      <c r="K44" s="37" t="s">
        <v>339</v>
      </c>
      <c r="L44" s="12" t="s">
        <v>340</v>
      </c>
    </row>
    <row r="45" spans="1:12" ht="75">
      <c r="A45" s="86" t="s">
        <v>194</v>
      </c>
      <c r="B45" s="9" t="s">
        <v>332</v>
      </c>
      <c r="C45" s="12" t="s">
        <v>341</v>
      </c>
      <c r="D45" s="2">
        <v>2880</v>
      </c>
      <c r="E45" s="12" t="s">
        <v>10480</v>
      </c>
      <c r="F45" s="84" t="s">
        <v>179</v>
      </c>
      <c r="G45" s="86"/>
      <c r="H45" s="92" t="s">
        <v>342</v>
      </c>
      <c r="I45" s="12" t="s">
        <v>76</v>
      </c>
      <c r="J45" s="12"/>
      <c r="K45" s="37" t="s">
        <v>339</v>
      </c>
      <c r="L45" s="12" t="s">
        <v>340</v>
      </c>
    </row>
    <row r="46" spans="1:12" ht="56.25">
      <c r="A46" s="84" t="s">
        <v>72</v>
      </c>
      <c r="B46" s="5" t="s">
        <v>73</v>
      </c>
      <c r="C46" s="5" t="s">
        <v>74</v>
      </c>
      <c r="D46" s="2">
        <v>1600</v>
      </c>
      <c r="E46" s="5" t="s">
        <v>10481</v>
      </c>
      <c r="F46" s="84" t="s">
        <v>660</v>
      </c>
      <c r="G46" s="88"/>
      <c r="H46" s="84" t="s">
        <v>75</v>
      </c>
      <c r="I46" s="5" t="s">
        <v>76</v>
      </c>
      <c r="J46" s="5"/>
      <c r="K46" s="5" t="s">
        <v>77</v>
      </c>
      <c r="L46" s="5" t="s">
        <v>78</v>
      </c>
    </row>
    <row r="47" spans="1:12" ht="56.25">
      <c r="A47" s="88" t="s">
        <v>25</v>
      </c>
      <c r="B47" s="8" t="s">
        <v>350</v>
      </c>
      <c r="C47" s="5" t="s">
        <v>351</v>
      </c>
      <c r="D47" s="2">
        <v>1125</v>
      </c>
      <c r="E47" s="5" t="s">
        <v>10481</v>
      </c>
      <c r="F47" s="84" t="s">
        <v>660</v>
      </c>
      <c r="G47" s="88"/>
      <c r="H47" s="84" t="s">
        <v>10562</v>
      </c>
      <c r="I47" s="5" t="s">
        <v>76</v>
      </c>
      <c r="J47" s="5"/>
      <c r="K47" s="5" t="s">
        <v>352</v>
      </c>
      <c r="L47" s="5" t="s">
        <v>353</v>
      </c>
    </row>
    <row r="48" spans="1:12" ht="75">
      <c r="A48" s="88" t="s">
        <v>25</v>
      </c>
      <c r="B48" s="8" t="s">
        <v>350</v>
      </c>
      <c r="C48" s="5" t="s">
        <v>354</v>
      </c>
      <c r="D48" s="2">
        <v>7571</v>
      </c>
      <c r="E48" s="5" t="s">
        <v>10481</v>
      </c>
      <c r="F48" s="84" t="s">
        <v>179</v>
      </c>
      <c r="G48" s="88"/>
      <c r="H48" s="84" t="s">
        <v>355</v>
      </c>
      <c r="I48" s="5" t="s">
        <v>8</v>
      </c>
      <c r="J48" s="5"/>
      <c r="K48" s="5" t="s">
        <v>356</v>
      </c>
      <c r="L48" s="5" t="s">
        <v>357</v>
      </c>
    </row>
    <row r="49" spans="1:12" ht="56.25">
      <c r="A49" s="88" t="s">
        <v>25</v>
      </c>
      <c r="B49" s="8" t="s">
        <v>350</v>
      </c>
      <c r="C49" s="5" t="s">
        <v>358</v>
      </c>
      <c r="D49" s="2">
        <v>108</v>
      </c>
      <c r="E49" s="5" t="s">
        <v>10481</v>
      </c>
      <c r="F49" s="84" t="s">
        <v>311</v>
      </c>
      <c r="G49" s="88"/>
      <c r="H49" s="84" t="s">
        <v>10561</v>
      </c>
      <c r="I49" s="8" t="s">
        <v>8</v>
      </c>
      <c r="J49" s="5"/>
      <c r="K49" s="5" t="s">
        <v>359</v>
      </c>
      <c r="L49" s="5" t="s">
        <v>360</v>
      </c>
    </row>
    <row r="50" spans="1:12" ht="56.25">
      <c r="A50" s="88" t="s">
        <v>25</v>
      </c>
      <c r="B50" s="8" t="s">
        <v>282</v>
      </c>
      <c r="C50" s="5" t="s">
        <v>283</v>
      </c>
      <c r="D50" s="2">
        <v>8912</v>
      </c>
      <c r="E50" s="5" t="s">
        <v>10481</v>
      </c>
      <c r="F50" s="84" t="s">
        <v>660</v>
      </c>
      <c r="G50" s="88"/>
      <c r="H50" s="84" t="s">
        <v>284</v>
      </c>
      <c r="I50" s="5" t="s">
        <v>10</v>
      </c>
      <c r="J50" s="5"/>
      <c r="K50" s="38" t="s">
        <v>285</v>
      </c>
      <c r="L50" s="5" t="s">
        <v>286</v>
      </c>
    </row>
    <row r="51" spans="1:12" ht="37.5">
      <c r="A51" s="88" t="s">
        <v>25</v>
      </c>
      <c r="B51" s="8" t="s">
        <v>637</v>
      </c>
      <c r="C51" s="5" t="s">
        <v>638</v>
      </c>
      <c r="D51" s="2">
        <v>18090</v>
      </c>
      <c r="E51" s="5" t="s">
        <v>10481</v>
      </c>
      <c r="F51" s="84" t="s">
        <v>179</v>
      </c>
      <c r="G51" s="88"/>
      <c r="H51" s="84" t="s">
        <v>639</v>
      </c>
      <c r="I51" s="5" t="s">
        <v>8</v>
      </c>
      <c r="J51" s="5"/>
      <c r="K51" s="5"/>
      <c r="L51" s="5" t="s">
        <v>640</v>
      </c>
    </row>
    <row r="52" spans="1:12" ht="112.5">
      <c r="A52" s="88" t="s">
        <v>25</v>
      </c>
      <c r="B52" s="8" t="s">
        <v>265</v>
      </c>
      <c r="C52" s="5" t="s">
        <v>266</v>
      </c>
      <c r="D52" s="2">
        <v>16440</v>
      </c>
      <c r="E52" s="5" t="s">
        <v>10481</v>
      </c>
      <c r="F52" s="84" t="s">
        <v>179</v>
      </c>
      <c r="G52" s="88"/>
      <c r="H52" s="84" t="s">
        <v>267</v>
      </c>
      <c r="I52" s="5" t="s">
        <v>14</v>
      </c>
      <c r="J52" s="5"/>
      <c r="K52" s="18" t="s">
        <v>268</v>
      </c>
      <c r="L52" s="5" t="s">
        <v>552</v>
      </c>
    </row>
    <row r="53" spans="1:12" ht="56.25">
      <c r="A53" s="88" t="s">
        <v>25</v>
      </c>
      <c r="B53" s="8" t="s">
        <v>648</v>
      </c>
      <c r="C53" s="5" t="s">
        <v>649</v>
      </c>
      <c r="D53" s="2">
        <v>3331</v>
      </c>
      <c r="E53" s="5" t="s">
        <v>10481</v>
      </c>
      <c r="F53" s="84" t="s">
        <v>179</v>
      </c>
      <c r="G53" s="88"/>
      <c r="H53" s="84" t="s">
        <v>650</v>
      </c>
      <c r="I53" s="5" t="s">
        <v>19</v>
      </c>
      <c r="J53" s="5"/>
      <c r="K53" s="5" t="s">
        <v>651</v>
      </c>
      <c r="L53" s="5" t="s">
        <v>652</v>
      </c>
    </row>
    <row r="54" spans="1:12" ht="56.25">
      <c r="A54" s="88" t="s">
        <v>25</v>
      </c>
      <c r="B54" s="8" t="s">
        <v>648</v>
      </c>
      <c r="C54" s="5" t="s">
        <v>653</v>
      </c>
      <c r="D54" s="2">
        <v>6875</v>
      </c>
      <c r="E54" s="5" t="s">
        <v>10481</v>
      </c>
      <c r="F54" s="84" t="s">
        <v>311</v>
      </c>
      <c r="G54" s="88" t="s">
        <v>654</v>
      </c>
      <c r="H54" s="84" t="s">
        <v>655</v>
      </c>
      <c r="I54" s="5" t="s">
        <v>19</v>
      </c>
      <c r="J54" s="5"/>
      <c r="K54" s="5" t="s">
        <v>651</v>
      </c>
      <c r="L54" s="5" t="s">
        <v>656</v>
      </c>
    </row>
    <row r="55" spans="1:12" ht="37.5">
      <c r="A55" s="88" t="s">
        <v>25</v>
      </c>
      <c r="B55" s="8" t="s">
        <v>648</v>
      </c>
      <c r="C55" s="5" t="s">
        <v>657</v>
      </c>
      <c r="D55" s="2">
        <v>10783</v>
      </c>
      <c r="E55" s="5" t="s">
        <v>10481</v>
      </c>
      <c r="F55" s="84" t="s">
        <v>179</v>
      </c>
      <c r="G55" s="88"/>
      <c r="H55" s="84" t="s">
        <v>658</v>
      </c>
      <c r="I55" s="5" t="s">
        <v>19</v>
      </c>
      <c r="J55" s="5"/>
      <c r="K55" s="5"/>
      <c r="L55" s="5" t="s">
        <v>659</v>
      </c>
    </row>
    <row r="56" spans="1:12" ht="93.75">
      <c r="A56" s="88" t="s">
        <v>25</v>
      </c>
      <c r="B56" s="8" t="s">
        <v>65</v>
      </c>
      <c r="C56" s="5" t="s">
        <v>66</v>
      </c>
      <c r="D56" s="2">
        <v>4750</v>
      </c>
      <c r="E56" s="5" t="s">
        <v>10481</v>
      </c>
      <c r="F56" s="84" t="s">
        <v>327</v>
      </c>
      <c r="G56" s="84" t="s">
        <v>67</v>
      </c>
      <c r="H56" s="84" t="s">
        <v>68</v>
      </c>
      <c r="I56" s="5" t="s">
        <v>6</v>
      </c>
      <c r="J56" s="5" t="s">
        <v>69</v>
      </c>
      <c r="K56" s="18" t="s">
        <v>70</v>
      </c>
      <c r="L56" s="5" t="s">
        <v>71</v>
      </c>
    </row>
    <row r="57" spans="1:12" ht="56.25">
      <c r="A57" s="88" t="s">
        <v>247</v>
      </c>
      <c r="B57" s="8" t="s">
        <v>248</v>
      </c>
      <c r="C57" s="5" t="s">
        <v>249</v>
      </c>
      <c r="D57" s="2">
        <v>34965</v>
      </c>
      <c r="E57" s="5" t="s">
        <v>10481</v>
      </c>
      <c r="F57" s="84" t="s">
        <v>665</v>
      </c>
      <c r="G57" s="108" t="s">
        <v>250</v>
      </c>
      <c r="H57" s="84" t="s">
        <v>251</v>
      </c>
      <c r="I57" s="5" t="s">
        <v>8</v>
      </c>
      <c r="J57" s="5"/>
      <c r="K57" s="5"/>
      <c r="L57" s="5" t="s">
        <v>252</v>
      </c>
    </row>
    <row r="58" spans="1:12" ht="56.25">
      <c r="A58" s="86" t="s">
        <v>194</v>
      </c>
      <c r="B58" s="9" t="s">
        <v>578</v>
      </c>
      <c r="C58" s="9" t="s">
        <v>579</v>
      </c>
      <c r="D58" s="6" t="s">
        <v>580</v>
      </c>
      <c r="E58" s="12" t="s">
        <v>581</v>
      </c>
      <c r="F58" s="92"/>
      <c r="G58" s="92" t="s">
        <v>582</v>
      </c>
      <c r="H58" s="92" t="s">
        <v>583</v>
      </c>
      <c r="I58" s="12" t="s">
        <v>76</v>
      </c>
      <c r="J58" s="12"/>
      <c r="K58" s="17" t="s">
        <v>10567</v>
      </c>
      <c r="L58" s="12" t="s">
        <v>10568</v>
      </c>
    </row>
    <row r="59" spans="1:12" ht="75">
      <c r="A59" s="86" t="s">
        <v>194</v>
      </c>
      <c r="B59" s="9" t="s">
        <v>578</v>
      </c>
      <c r="C59" s="12" t="s">
        <v>584</v>
      </c>
      <c r="D59" s="2">
        <v>3459</v>
      </c>
      <c r="E59" s="12" t="s">
        <v>10480</v>
      </c>
      <c r="F59" s="84" t="s">
        <v>311</v>
      </c>
      <c r="G59" s="86"/>
      <c r="H59" s="92" t="s">
        <v>585</v>
      </c>
      <c r="I59" s="12" t="s">
        <v>487</v>
      </c>
      <c r="J59" s="12" t="s">
        <v>586</v>
      </c>
      <c r="K59" s="12" t="s">
        <v>587</v>
      </c>
      <c r="L59" s="12" t="s">
        <v>588</v>
      </c>
    </row>
    <row r="60" spans="1:12" ht="112.5">
      <c r="A60" s="86" t="s">
        <v>120</v>
      </c>
      <c r="B60" s="9" t="s">
        <v>121</v>
      </c>
      <c r="C60" s="12" t="s">
        <v>122</v>
      </c>
      <c r="D60" s="2">
        <v>36780</v>
      </c>
      <c r="E60" s="12" t="s">
        <v>10482</v>
      </c>
      <c r="F60" s="84" t="s">
        <v>311</v>
      </c>
      <c r="G60" s="86"/>
      <c r="H60" s="92" t="s">
        <v>123</v>
      </c>
      <c r="I60" s="12" t="s">
        <v>124</v>
      </c>
      <c r="J60" s="12"/>
      <c r="K60" s="17" t="s">
        <v>125</v>
      </c>
      <c r="L60" s="12" t="s">
        <v>126</v>
      </c>
    </row>
    <row r="61" spans="1:12" ht="75">
      <c r="A61" s="86" t="s">
        <v>120</v>
      </c>
      <c r="B61" s="9" t="s">
        <v>121</v>
      </c>
      <c r="C61" s="12" t="s">
        <v>127</v>
      </c>
      <c r="D61" s="2">
        <v>73</v>
      </c>
      <c r="E61" s="12" t="s">
        <v>10482</v>
      </c>
      <c r="F61" s="84" t="s">
        <v>179</v>
      </c>
      <c r="G61" s="86"/>
      <c r="H61" s="92" t="s">
        <v>128</v>
      </c>
      <c r="I61" s="12" t="s">
        <v>10498</v>
      </c>
      <c r="J61" s="12" t="s">
        <v>129</v>
      </c>
      <c r="K61" s="12"/>
      <c r="L61" s="12" t="s">
        <v>130</v>
      </c>
    </row>
    <row r="62" spans="1:12" ht="37.5">
      <c r="A62" s="88" t="s">
        <v>25</v>
      </c>
      <c r="B62" s="8" t="s">
        <v>305</v>
      </c>
      <c r="C62" s="5" t="s">
        <v>306</v>
      </c>
      <c r="D62" s="2">
        <v>150</v>
      </c>
      <c r="E62" s="5" t="s">
        <v>10481</v>
      </c>
      <c r="F62" s="84" t="s">
        <v>660</v>
      </c>
      <c r="G62" s="88"/>
      <c r="H62" s="84" t="s">
        <v>307</v>
      </c>
      <c r="I62" s="5" t="s">
        <v>665</v>
      </c>
      <c r="J62" s="5" t="s">
        <v>308</v>
      </c>
      <c r="K62" s="5"/>
      <c r="L62" s="5" t="s">
        <v>309</v>
      </c>
    </row>
    <row r="63" spans="1:12" ht="56.25">
      <c r="A63" s="88" t="s">
        <v>25</v>
      </c>
      <c r="B63" s="8" t="s">
        <v>305</v>
      </c>
      <c r="C63" s="5" t="s">
        <v>310</v>
      </c>
      <c r="D63" s="2">
        <v>6860</v>
      </c>
      <c r="E63" s="5" t="s">
        <v>10481</v>
      </c>
      <c r="F63" s="84" t="s">
        <v>311</v>
      </c>
      <c r="G63" s="88"/>
      <c r="H63" s="84" t="s">
        <v>312</v>
      </c>
      <c r="I63" s="5" t="s">
        <v>313</v>
      </c>
      <c r="J63" s="5" t="s">
        <v>305</v>
      </c>
      <c r="K63" s="18" t="s">
        <v>314</v>
      </c>
      <c r="L63" s="5" t="s">
        <v>315</v>
      </c>
    </row>
    <row r="64" spans="1:12" ht="56.25">
      <c r="A64" s="88" t="s">
        <v>25</v>
      </c>
      <c r="B64" s="8" t="s">
        <v>305</v>
      </c>
      <c r="C64" s="5" t="s">
        <v>316</v>
      </c>
      <c r="D64" s="2">
        <v>7187</v>
      </c>
      <c r="E64" s="5" t="s">
        <v>10481</v>
      </c>
      <c r="F64" s="84" t="s">
        <v>179</v>
      </c>
      <c r="G64" s="88"/>
      <c r="H64" s="84" t="s">
        <v>317</v>
      </c>
      <c r="I64" s="5" t="s">
        <v>181</v>
      </c>
      <c r="J64" s="5" t="s">
        <v>305</v>
      </c>
      <c r="K64" s="18" t="s">
        <v>318</v>
      </c>
      <c r="L64" s="5" t="s">
        <v>319</v>
      </c>
    </row>
    <row r="65" spans="1:12" ht="93.75">
      <c r="A65" s="88" t="s">
        <v>25</v>
      </c>
      <c r="B65" s="8" t="s">
        <v>274</v>
      </c>
      <c r="C65" s="5" t="s">
        <v>275</v>
      </c>
      <c r="D65" s="2">
        <v>11371</v>
      </c>
      <c r="E65" s="5" t="s">
        <v>10481</v>
      </c>
      <c r="F65" s="84" t="s">
        <v>179</v>
      </c>
      <c r="G65" s="88"/>
      <c r="H65" s="84" t="s">
        <v>276</v>
      </c>
      <c r="I65" s="5" t="s">
        <v>19</v>
      </c>
      <c r="J65" s="5"/>
      <c r="K65" s="5" t="s">
        <v>277</v>
      </c>
      <c r="L65" s="5" t="s">
        <v>278</v>
      </c>
    </row>
    <row r="66" spans="1:12" ht="75">
      <c r="A66" s="84" t="s">
        <v>25</v>
      </c>
      <c r="B66" s="5" t="s">
        <v>274</v>
      </c>
      <c r="C66" s="5" t="s">
        <v>279</v>
      </c>
      <c r="D66" s="6">
        <v>8400</v>
      </c>
      <c r="E66" s="5" t="s">
        <v>10481</v>
      </c>
      <c r="F66" s="84" t="s">
        <v>311</v>
      </c>
      <c r="G66" s="84"/>
      <c r="H66" s="84" t="s">
        <v>280</v>
      </c>
      <c r="I66" s="5" t="s">
        <v>19</v>
      </c>
      <c r="J66" s="5"/>
      <c r="K66" s="5"/>
      <c r="L66" s="5" t="s">
        <v>281</v>
      </c>
    </row>
    <row r="67" spans="1:12" ht="75">
      <c r="A67" s="88" t="s">
        <v>25</v>
      </c>
      <c r="B67" s="8" t="s">
        <v>325</v>
      </c>
      <c r="C67" s="5" t="s">
        <v>326</v>
      </c>
      <c r="D67" s="2">
        <v>5209</v>
      </c>
      <c r="E67" s="5" t="s">
        <v>10481</v>
      </c>
      <c r="F67" s="84" t="s">
        <v>327</v>
      </c>
      <c r="G67" s="88"/>
      <c r="H67" s="84" t="s">
        <v>328</v>
      </c>
      <c r="I67" s="5" t="s">
        <v>329</v>
      </c>
      <c r="J67" s="5"/>
      <c r="K67" s="18" t="s">
        <v>330</v>
      </c>
      <c r="L67" s="5" t="s">
        <v>331</v>
      </c>
    </row>
    <row r="68" spans="1:12" ht="75">
      <c r="A68" s="88" t="s">
        <v>25</v>
      </c>
      <c r="B68" s="8" t="s">
        <v>219</v>
      </c>
      <c r="C68" s="5" t="s">
        <v>220</v>
      </c>
      <c r="D68" s="2">
        <v>8862</v>
      </c>
      <c r="E68" s="5" t="s">
        <v>10481</v>
      </c>
      <c r="F68" s="84" t="s">
        <v>311</v>
      </c>
      <c r="G68" s="88" t="s">
        <v>221</v>
      </c>
      <c r="H68" s="84" t="s">
        <v>222</v>
      </c>
      <c r="I68" s="5" t="s">
        <v>8</v>
      </c>
      <c r="J68" s="5"/>
      <c r="K68" s="5" t="s">
        <v>223</v>
      </c>
      <c r="L68" s="21" t="s">
        <v>224</v>
      </c>
    </row>
    <row r="69" spans="1:12" ht="56.25">
      <c r="A69" s="88" t="s">
        <v>25</v>
      </c>
      <c r="B69" s="8" t="s">
        <v>219</v>
      </c>
      <c r="C69" s="5" t="s">
        <v>225</v>
      </c>
      <c r="D69" s="6">
        <v>4175</v>
      </c>
      <c r="E69" s="5" t="s">
        <v>10481</v>
      </c>
      <c r="F69" s="84" t="s">
        <v>179</v>
      </c>
      <c r="G69" s="88"/>
      <c r="H69" s="84" t="s">
        <v>226</v>
      </c>
      <c r="I69" s="5" t="s">
        <v>19</v>
      </c>
      <c r="J69" s="5"/>
      <c r="K69" s="5" t="s">
        <v>223</v>
      </c>
      <c r="L69" s="21" t="s">
        <v>224</v>
      </c>
    </row>
    <row r="70" spans="1:12" ht="75">
      <c r="A70" s="84" t="s">
        <v>72</v>
      </c>
      <c r="B70" s="5" t="s">
        <v>227</v>
      </c>
      <c r="C70" s="5" t="s">
        <v>228</v>
      </c>
      <c r="D70" s="2">
        <v>570</v>
      </c>
      <c r="E70" s="5" t="s">
        <v>10481</v>
      </c>
      <c r="F70" s="84" t="s">
        <v>660</v>
      </c>
      <c r="G70" s="88"/>
      <c r="H70" s="84" t="s">
        <v>229</v>
      </c>
      <c r="I70" s="5" t="s">
        <v>6</v>
      </c>
      <c r="J70" s="5" t="s">
        <v>230</v>
      </c>
      <c r="K70" s="5" t="s">
        <v>223</v>
      </c>
      <c r="L70" s="5" t="s">
        <v>231</v>
      </c>
    </row>
    <row r="71" spans="1:12" ht="56.25">
      <c r="A71" s="91" t="s">
        <v>72</v>
      </c>
      <c r="B71" s="11" t="s">
        <v>287</v>
      </c>
      <c r="C71" s="11" t="s">
        <v>288</v>
      </c>
      <c r="D71" s="30" t="s">
        <v>289</v>
      </c>
      <c r="E71" s="5" t="s">
        <v>10481</v>
      </c>
      <c r="F71" s="84" t="s">
        <v>311</v>
      </c>
      <c r="G71" s="85" t="s">
        <v>290</v>
      </c>
      <c r="H71" s="85" t="s">
        <v>291</v>
      </c>
      <c r="I71" s="20" t="s">
        <v>8</v>
      </c>
      <c r="J71" s="20"/>
      <c r="K71" s="20" t="s">
        <v>292</v>
      </c>
      <c r="L71" s="20" t="s">
        <v>293</v>
      </c>
    </row>
    <row r="72" spans="1:12" ht="37.5">
      <c r="A72" s="91" t="s">
        <v>72</v>
      </c>
      <c r="B72" s="11" t="s">
        <v>287</v>
      </c>
      <c r="C72" s="11" t="s">
        <v>294</v>
      </c>
      <c r="D72" s="2">
        <v>8252</v>
      </c>
      <c r="E72" s="5" t="s">
        <v>10481</v>
      </c>
      <c r="F72" s="84" t="s">
        <v>179</v>
      </c>
      <c r="G72" s="88" t="s">
        <v>28</v>
      </c>
      <c r="H72" s="84" t="s">
        <v>295</v>
      </c>
      <c r="I72" s="5" t="s">
        <v>8</v>
      </c>
      <c r="J72" s="5"/>
      <c r="K72" s="5" t="s">
        <v>296</v>
      </c>
      <c r="L72" s="5" t="s">
        <v>297</v>
      </c>
    </row>
    <row r="73" spans="1:12" ht="75">
      <c r="A73" s="88" t="s">
        <v>21</v>
      </c>
      <c r="B73" s="8" t="s">
        <v>131</v>
      </c>
      <c r="C73" s="5" t="s">
        <v>132</v>
      </c>
      <c r="D73" s="2">
        <v>9000</v>
      </c>
      <c r="E73" s="5" t="s">
        <v>10481</v>
      </c>
      <c r="F73" s="84" t="s">
        <v>179</v>
      </c>
      <c r="G73" s="88"/>
      <c r="H73" s="84" t="s">
        <v>133</v>
      </c>
      <c r="I73" s="5" t="s">
        <v>8</v>
      </c>
      <c r="J73" s="5"/>
      <c r="K73" s="5"/>
      <c r="L73" s="5" t="s">
        <v>134</v>
      </c>
    </row>
    <row r="74" spans="1:12" ht="75">
      <c r="A74" s="88" t="s">
        <v>21</v>
      </c>
      <c r="B74" s="8" t="s">
        <v>131</v>
      </c>
      <c r="C74" s="8" t="s">
        <v>135</v>
      </c>
      <c r="D74" s="2" t="s">
        <v>36</v>
      </c>
      <c r="E74" s="5" t="s">
        <v>5</v>
      </c>
      <c r="F74" s="84"/>
      <c r="G74" s="88"/>
      <c r="H74" s="84" t="s">
        <v>136</v>
      </c>
      <c r="I74" s="5" t="s">
        <v>10</v>
      </c>
      <c r="J74" s="5"/>
      <c r="K74" s="25" t="s">
        <v>10569</v>
      </c>
      <c r="L74" s="5" t="s">
        <v>10570</v>
      </c>
    </row>
    <row r="75" spans="1:12" ht="56.25">
      <c r="A75" s="88" t="s">
        <v>25</v>
      </c>
      <c r="B75" s="8" t="s">
        <v>26</v>
      </c>
      <c r="C75" s="5" t="s">
        <v>27</v>
      </c>
      <c r="D75" s="2">
        <v>12185</v>
      </c>
      <c r="E75" s="5" t="s">
        <v>10481</v>
      </c>
      <c r="F75" s="84" t="s">
        <v>179</v>
      </c>
      <c r="G75" s="88"/>
      <c r="H75" s="84" t="s">
        <v>29</v>
      </c>
      <c r="I75" s="5" t="s">
        <v>30</v>
      </c>
      <c r="J75" s="5"/>
      <c r="K75" s="5"/>
      <c r="L75" s="5" t="s">
        <v>31</v>
      </c>
    </row>
    <row r="76" spans="1:12" ht="56.25">
      <c r="A76" s="92" t="s">
        <v>240</v>
      </c>
      <c r="B76" s="12" t="s">
        <v>241</v>
      </c>
      <c r="C76" s="12" t="s">
        <v>242</v>
      </c>
      <c r="D76" s="6">
        <v>400</v>
      </c>
      <c r="E76" s="12" t="s">
        <v>10482</v>
      </c>
      <c r="F76" s="84" t="s">
        <v>311</v>
      </c>
      <c r="G76" s="92"/>
      <c r="H76" s="92" t="s">
        <v>551</v>
      </c>
      <c r="I76" s="12" t="s">
        <v>243</v>
      </c>
      <c r="J76" s="12"/>
      <c r="K76" s="12"/>
      <c r="L76" s="12" t="s">
        <v>244</v>
      </c>
    </row>
    <row r="77" spans="1:12" ht="93.75">
      <c r="A77" s="92" t="s">
        <v>240</v>
      </c>
      <c r="B77" s="12" t="s">
        <v>241</v>
      </c>
      <c r="C77" s="12" t="s">
        <v>245</v>
      </c>
      <c r="D77" s="6">
        <v>45000</v>
      </c>
      <c r="E77" s="12" t="s">
        <v>10482</v>
      </c>
      <c r="F77" s="84" t="s">
        <v>179</v>
      </c>
      <c r="G77" s="92"/>
      <c r="H77" s="92" t="s">
        <v>10563</v>
      </c>
      <c r="I77" s="12" t="s">
        <v>243</v>
      </c>
      <c r="J77" s="12"/>
      <c r="K77" s="12"/>
      <c r="L77" s="12" t="s">
        <v>246</v>
      </c>
    </row>
    <row r="78" spans="1:12" ht="56.25">
      <c r="A78" s="88" t="s">
        <v>25</v>
      </c>
      <c r="B78" s="8" t="s">
        <v>430</v>
      </c>
      <c r="C78" s="5" t="s">
        <v>431</v>
      </c>
      <c r="D78" s="2">
        <v>6800</v>
      </c>
      <c r="E78" s="5" t="s">
        <v>10481</v>
      </c>
      <c r="F78" s="84" t="s">
        <v>665</v>
      </c>
      <c r="G78" s="84" t="s">
        <v>432</v>
      </c>
      <c r="H78" s="84" t="s">
        <v>433</v>
      </c>
      <c r="I78" s="5" t="s">
        <v>6</v>
      </c>
      <c r="J78" s="5" t="s">
        <v>434</v>
      </c>
      <c r="K78" s="18" t="s">
        <v>435</v>
      </c>
      <c r="L78" s="5" t="s">
        <v>436</v>
      </c>
    </row>
    <row r="79" spans="1:12" ht="56.25">
      <c r="A79" s="88" t="s">
        <v>25</v>
      </c>
      <c r="B79" s="8" t="s">
        <v>464</v>
      </c>
      <c r="C79" s="5" t="s">
        <v>465</v>
      </c>
      <c r="D79" s="6">
        <v>9642</v>
      </c>
      <c r="E79" s="5" t="s">
        <v>10481</v>
      </c>
      <c r="F79" s="84" t="s">
        <v>179</v>
      </c>
      <c r="G79" s="88"/>
      <c r="H79" s="84" t="s">
        <v>466</v>
      </c>
      <c r="I79" s="5" t="s">
        <v>19</v>
      </c>
      <c r="J79" s="5"/>
      <c r="K79" s="39" t="s">
        <v>467</v>
      </c>
      <c r="L79" s="21" t="s">
        <v>468</v>
      </c>
    </row>
    <row r="80" spans="1:12" ht="37.5">
      <c r="A80" s="88" t="s">
        <v>25</v>
      </c>
      <c r="B80" s="8" t="s">
        <v>464</v>
      </c>
      <c r="C80" s="5" t="s">
        <v>469</v>
      </c>
      <c r="D80" s="2">
        <v>923</v>
      </c>
      <c r="E80" s="5" t="s">
        <v>10481</v>
      </c>
      <c r="F80" s="84" t="s">
        <v>179</v>
      </c>
      <c r="G80" s="88"/>
      <c r="H80" s="84" t="s">
        <v>470</v>
      </c>
      <c r="I80" s="5" t="s">
        <v>19</v>
      </c>
      <c r="J80" s="5"/>
      <c r="K80" s="5"/>
      <c r="L80" s="21" t="s">
        <v>471</v>
      </c>
    </row>
    <row r="81" spans="1:12" ht="56.25">
      <c r="A81" s="92" t="s">
        <v>240</v>
      </c>
      <c r="B81" s="12" t="s">
        <v>320</v>
      </c>
      <c r="C81" s="12" t="s">
        <v>321</v>
      </c>
      <c r="D81" s="30" t="s">
        <v>322</v>
      </c>
      <c r="E81" s="12" t="s">
        <v>10480</v>
      </c>
      <c r="F81" s="84" t="s">
        <v>179</v>
      </c>
      <c r="G81" s="86"/>
      <c r="H81" s="92" t="s">
        <v>323</v>
      </c>
      <c r="I81" s="12" t="s">
        <v>202</v>
      </c>
      <c r="J81" s="12"/>
      <c r="K81" s="12"/>
      <c r="L81" s="40" t="s">
        <v>324</v>
      </c>
    </row>
    <row r="82" spans="1:12" ht="37.5">
      <c r="A82" s="88" t="s">
        <v>25</v>
      </c>
      <c r="B82" s="8" t="s">
        <v>144</v>
      </c>
      <c r="C82" s="5" t="s">
        <v>145</v>
      </c>
      <c r="D82" s="2">
        <v>2088</v>
      </c>
      <c r="E82" s="5" t="s">
        <v>10481</v>
      </c>
      <c r="F82" s="84" t="s">
        <v>179</v>
      </c>
      <c r="G82" s="88"/>
      <c r="H82" s="84" t="s">
        <v>146</v>
      </c>
      <c r="I82" s="5" t="s">
        <v>8</v>
      </c>
      <c r="J82" s="5"/>
      <c r="K82" s="5" t="s">
        <v>147</v>
      </c>
      <c r="L82" s="5" t="s">
        <v>148</v>
      </c>
    </row>
    <row r="83" spans="1:12" ht="56.25">
      <c r="A83" s="88" t="s">
        <v>25</v>
      </c>
      <c r="B83" s="8" t="s">
        <v>502</v>
      </c>
      <c r="C83" s="5" t="s">
        <v>503</v>
      </c>
      <c r="D83" s="2">
        <v>2385</v>
      </c>
      <c r="E83" s="5" t="s">
        <v>10481</v>
      </c>
      <c r="F83" s="84" t="s">
        <v>660</v>
      </c>
      <c r="G83" s="109"/>
      <c r="H83" s="84" t="s">
        <v>504</v>
      </c>
      <c r="I83" s="5" t="s">
        <v>8</v>
      </c>
      <c r="J83" s="5"/>
      <c r="K83" s="5" t="s">
        <v>505</v>
      </c>
      <c r="L83" s="5" t="s">
        <v>506</v>
      </c>
    </row>
    <row r="84" spans="1:12" ht="75">
      <c r="A84" s="88" t="s">
        <v>25</v>
      </c>
      <c r="B84" s="8" t="s">
        <v>507</v>
      </c>
      <c r="C84" s="5" t="s">
        <v>508</v>
      </c>
      <c r="D84" s="6" t="s">
        <v>509</v>
      </c>
      <c r="E84" s="5" t="s">
        <v>10481</v>
      </c>
      <c r="F84" s="84" t="s">
        <v>661</v>
      </c>
      <c r="G84" s="88"/>
      <c r="H84" s="84" t="s">
        <v>510</v>
      </c>
      <c r="I84" s="5" t="s">
        <v>511</v>
      </c>
      <c r="J84" s="5"/>
      <c r="K84" s="18" t="s">
        <v>512</v>
      </c>
      <c r="L84" s="21" t="s">
        <v>513</v>
      </c>
    </row>
    <row r="85" spans="1:12" ht="75">
      <c r="A85" s="88" t="s">
        <v>25</v>
      </c>
      <c r="B85" s="8" t="s">
        <v>507</v>
      </c>
      <c r="C85" s="5" t="s">
        <v>514</v>
      </c>
      <c r="D85" s="2">
        <v>12714</v>
      </c>
      <c r="E85" s="5" t="s">
        <v>10481</v>
      </c>
      <c r="F85" s="84" t="s">
        <v>311</v>
      </c>
      <c r="G85" s="88"/>
      <c r="H85" s="84" t="s">
        <v>515</v>
      </c>
      <c r="I85" s="5" t="s">
        <v>516</v>
      </c>
      <c r="J85" s="5"/>
      <c r="K85" s="18" t="s">
        <v>517</v>
      </c>
      <c r="L85" s="21" t="s">
        <v>518</v>
      </c>
    </row>
    <row r="86" spans="1:12" ht="75">
      <c r="A86" s="88" t="s">
        <v>25</v>
      </c>
      <c r="B86" s="8" t="s">
        <v>253</v>
      </c>
      <c r="C86" s="5" t="s">
        <v>254</v>
      </c>
      <c r="D86" s="2">
        <v>6121</v>
      </c>
      <c r="E86" s="5" t="s">
        <v>10481</v>
      </c>
      <c r="F86" s="84" t="s">
        <v>179</v>
      </c>
      <c r="G86" s="88"/>
      <c r="H86" s="84" t="s">
        <v>255</v>
      </c>
      <c r="I86" s="5" t="s">
        <v>256</v>
      </c>
      <c r="J86" s="5"/>
      <c r="K86" s="5"/>
      <c r="L86" s="5" t="s">
        <v>257</v>
      </c>
    </row>
    <row r="87" spans="1:12" ht="37.5">
      <c r="A87" s="88" t="s">
        <v>25</v>
      </c>
      <c r="B87" s="8" t="s">
        <v>498</v>
      </c>
      <c r="C87" s="5" t="s">
        <v>499</v>
      </c>
      <c r="D87" s="2">
        <v>1383</v>
      </c>
      <c r="E87" s="5" t="s">
        <v>10481</v>
      </c>
      <c r="F87" s="84" t="s">
        <v>660</v>
      </c>
      <c r="G87" s="88"/>
      <c r="H87" s="84" t="s">
        <v>500</v>
      </c>
      <c r="I87" s="5" t="s">
        <v>10</v>
      </c>
      <c r="J87" s="5"/>
      <c r="K87" s="38"/>
      <c r="L87" s="5" t="s">
        <v>501</v>
      </c>
    </row>
    <row r="88" spans="1:12" ht="37.5">
      <c r="A88" s="88" t="s">
        <v>25</v>
      </c>
      <c r="B88" s="8" t="s">
        <v>641</v>
      </c>
      <c r="C88" s="5" t="s">
        <v>642</v>
      </c>
      <c r="D88" s="2">
        <v>17600</v>
      </c>
      <c r="E88" s="5" t="s">
        <v>10481</v>
      </c>
      <c r="F88" s="84" t="s">
        <v>179</v>
      </c>
      <c r="G88" s="88"/>
      <c r="H88" s="84" t="s">
        <v>643</v>
      </c>
      <c r="I88" s="5" t="s">
        <v>8</v>
      </c>
      <c r="J88" s="5"/>
      <c r="K88" s="5"/>
      <c r="L88" s="5" t="s">
        <v>644</v>
      </c>
    </row>
    <row r="89" spans="1:12" ht="56.25">
      <c r="A89" s="88" t="s">
        <v>25</v>
      </c>
      <c r="B89" s="8" t="s">
        <v>641</v>
      </c>
      <c r="C89" s="5" t="s">
        <v>645</v>
      </c>
      <c r="D89" s="2">
        <v>2220</v>
      </c>
      <c r="E89" s="5" t="s">
        <v>10481</v>
      </c>
      <c r="F89" s="84" t="s">
        <v>311</v>
      </c>
      <c r="G89" s="88"/>
      <c r="H89" s="84" t="s">
        <v>646</v>
      </c>
      <c r="I89" s="5" t="s">
        <v>8</v>
      </c>
      <c r="J89" s="5"/>
      <c r="K89" s="5"/>
      <c r="L89" s="5" t="s">
        <v>647</v>
      </c>
    </row>
    <row r="90" spans="1:12" ht="37.5">
      <c r="A90" s="88" t="s">
        <v>25</v>
      </c>
      <c r="B90" s="8" t="s">
        <v>574</v>
      </c>
      <c r="C90" s="5" t="s">
        <v>575</v>
      </c>
      <c r="D90" s="2">
        <v>19993</v>
      </c>
      <c r="E90" s="5" t="s">
        <v>10481</v>
      </c>
      <c r="F90" s="84" t="s">
        <v>179</v>
      </c>
      <c r="G90" s="88"/>
      <c r="H90" s="84" t="s">
        <v>576</v>
      </c>
      <c r="I90" s="5" t="s">
        <v>8</v>
      </c>
      <c r="J90" s="5"/>
      <c r="K90" s="5"/>
      <c r="L90" s="5" t="s">
        <v>577</v>
      </c>
    </row>
    <row r="91" spans="1:12" ht="56.25">
      <c r="A91" s="88" t="s">
        <v>167</v>
      </c>
      <c r="B91" s="8" t="s">
        <v>425</v>
      </c>
      <c r="C91" s="5" t="s">
        <v>426</v>
      </c>
      <c r="D91" s="2">
        <v>12777</v>
      </c>
      <c r="E91" s="5" t="s">
        <v>10481</v>
      </c>
      <c r="F91" s="84" t="s">
        <v>311</v>
      </c>
      <c r="G91" s="84"/>
      <c r="H91" s="84" t="s">
        <v>427</v>
      </c>
      <c r="I91" s="5" t="s">
        <v>8</v>
      </c>
      <c r="J91" s="5"/>
      <c r="K91" s="18" t="s">
        <v>428</v>
      </c>
      <c r="L91" s="5" t="s">
        <v>429</v>
      </c>
    </row>
    <row r="92" spans="1:12" ht="56.25">
      <c r="A92" s="88" t="s">
        <v>25</v>
      </c>
      <c r="B92" s="8" t="s">
        <v>42</v>
      </c>
      <c r="C92" s="5" t="s">
        <v>43</v>
      </c>
      <c r="D92" s="2">
        <v>7300</v>
      </c>
      <c r="E92" s="5" t="s">
        <v>10481</v>
      </c>
      <c r="F92" s="84" t="s">
        <v>179</v>
      </c>
      <c r="G92" s="88"/>
      <c r="H92" s="84" t="s">
        <v>44</v>
      </c>
      <c r="I92" s="5" t="s">
        <v>8</v>
      </c>
      <c r="J92" s="5"/>
      <c r="K92" s="5"/>
      <c r="L92" s="5" t="s">
        <v>45</v>
      </c>
    </row>
    <row r="93" spans="1:12" ht="93.75">
      <c r="A93" s="88" t="s">
        <v>25</v>
      </c>
      <c r="B93" s="8" t="s">
        <v>42</v>
      </c>
      <c r="C93" s="5" t="s">
        <v>46</v>
      </c>
      <c r="D93" s="2">
        <v>3500</v>
      </c>
      <c r="E93" s="5" t="s">
        <v>10481</v>
      </c>
      <c r="F93" s="84" t="s">
        <v>311</v>
      </c>
      <c r="G93" s="84" t="s">
        <v>47</v>
      </c>
      <c r="H93" s="84" t="s">
        <v>48</v>
      </c>
      <c r="I93" s="5" t="s">
        <v>8</v>
      </c>
      <c r="J93" s="5"/>
      <c r="K93" s="18" t="s">
        <v>49</v>
      </c>
      <c r="L93" s="5" t="s">
        <v>50</v>
      </c>
    </row>
    <row r="94" spans="1:12" ht="56.25">
      <c r="A94" s="86" t="s">
        <v>194</v>
      </c>
      <c r="B94" s="9" t="s">
        <v>482</v>
      </c>
      <c r="C94" s="12" t="s">
        <v>483</v>
      </c>
      <c r="D94" s="2">
        <v>254</v>
      </c>
      <c r="E94" s="12" t="s">
        <v>10480</v>
      </c>
      <c r="F94" s="84" t="s">
        <v>660</v>
      </c>
      <c r="G94" s="86"/>
      <c r="H94" s="92" t="s">
        <v>484</v>
      </c>
      <c r="I94" s="12" t="s">
        <v>152</v>
      </c>
      <c r="J94" s="12"/>
      <c r="K94" s="12"/>
      <c r="L94" s="12" t="s">
        <v>485</v>
      </c>
    </row>
    <row r="95" spans="1:12" ht="37.5">
      <c r="A95" s="86" t="s">
        <v>194</v>
      </c>
      <c r="B95" s="9" t="s">
        <v>482</v>
      </c>
      <c r="C95" s="12" t="s">
        <v>486</v>
      </c>
      <c r="D95" s="2">
        <v>3600</v>
      </c>
      <c r="E95" s="12" t="s">
        <v>10480</v>
      </c>
      <c r="F95" s="84" t="s">
        <v>665</v>
      </c>
      <c r="G95" s="86" t="s">
        <v>488</v>
      </c>
      <c r="H95" s="92" t="s">
        <v>489</v>
      </c>
      <c r="I95" s="12" t="s">
        <v>152</v>
      </c>
      <c r="J95" s="12"/>
      <c r="K95" s="17" t="s">
        <v>490</v>
      </c>
      <c r="L95" s="12" t="s">
        <v>491</v>
      </c>
    </row>
    <row r="96" spans="1:12" ht="37.5">
      <c r="A96" s="88" t="s">
        <v>25</v>
      </c>
      <c r="B96" s="8" t="s">
        <v>545</v>
      </c>
      <c r="C96" s="5" t="s">
        <v>546</v>
      </c>
      <c r="D96" s="2">
        <v>1580</v>
      </c>
      <c r="E96" s="5" t="s">
        <v>10481</v>
      </c>
      <c r="F96" s="84" t="s">
        <v>660</v>
      </c>
      <c r="G96" s="88"/>
      <c r="H96" s="84" t="s">
        <v>547</v>
      </c>
      <c r="I96" s="5" t="s">
        <v>8</v>
      </c>
      <c r="J96" s="5"/>
      <c r="K96" s="5"/>
      <c r="L96" s="5" t="s">
        <v>548</v>
      </c>
    </row>
    <row r="97" spans="1:12" ht="56.25">
      <c r="A97" s="88" t="s">
        <v>247</v>
      </c>
      <c r="B97" s="8" t="s">
        <v>565</v>
      </c>
      <c r="C97" s="5" t="s">
        <v>566</v>
      </c>
      <c r="D97" s="2">
        <v>30002</v>
      </c>
      <c r="E97" s="5" t="s">
        <v>10481</v>
      </c>
      <c r="F97" s="84" t="s">
        <v>179</v>
      </c>
      <c r="G97" s="84" t="s">
        <v>567</v>
      </c>
      <c r="H97" s="84" t="s">
        <v>568</v>
      </c>
      <c r="I97" s="5" t="s">
        <v>10</v>
      </c>
      <c r="J97" s="5"/>
      <c r="K97" s="18" t="s">
        <v>569</v>
      </c>
      <c r="L97" s="5" t="s">
        <v>570</v>
      </c>
    </row>
    <row r="98" spans="1:12" ht="56.25">
      <c r="A98" s="88" t="s">
        <v>247</v>
      </c>
      <c r="B98" s="8" t="s">
        <v>565</v>
      </c>
      <c r="C98" s="8" t="s">
        <v>571</v>
      </c>
      <c r="D98" s="2" t="s">
        <v>36</v>
      </c>
      <c r="E98" s="5" t="s">
        <v>5</v>
      </c>
      <c r="F98" s="84" t="s">
        <v>665</v>
      </c>
      <c r="G98" s="84" t="s">
        <v>572</v>
      </c>
      <c r="H98" s="84" t="s">
        <v>573</v>
      </c>
      <c r="I98" s="5" t="s">
        <v>10</v>
      </c>
      <c r="J98" s="5"/>
      <c r="K98" s="8"/>
      <c r="L98" s="5" t="s">
        <v>10571</v>
      </c>
    </row>
    <row r="99" spans="1:12" ht="75">
      <c r="A99" s="88" t="s">
        <v>361</v>
      </c>
      <c r="B99" s="8" t="s">
        <v>362</v>
      </c>
      <c r="C99" s="5" t="s">
        <v>363</v>
      </c>
      <c r="D99" s="2">
        <v>4441</v>
      </c>
      <c r="E99" s="5" t="s">
        <v>10481</v>
      </c>
      <c r="F99" s="84" t="s">
        <v>179</v>
      </c>
      <c r="G99" s="88"/>
      <c r="H99" s="84" t="s">
        <v>364</v>
      </c>
      <c r="I99" s="5" t="s">
        <v>8</v>
      </c>
      <c r="J99" s="5"/>
      <c r="K99" s="18" t="s">
        <v>365</v>
      </c>
      <c r="L99" s="5" t="s">
        <v>366</v>
      </c>
    </row>
    <row r="100" spans="1:12" ht="75">
      <c r="A100" s="88" t="s">
        <v>361</v>
      </c>
      <c r="B100" s="8" t="s">
        <v>362</v>
      </c>
      <c r="C100" s="5" t="s">
        <v>367</v>
      </c>
      <c r="D100" s="2">
        <v>5400</v>
      </c>
      <c r="E100" s="5" t="s">
        <v>10481</v>
      </c>
      <c r="F100" s="84" t="s">
        <v>311</v>
      </c>
      <c r="G100" s="88"/>
      <c r="H100" s="84" t="s">
        <v>368</v>
      </c>
      <c r="I100" s="5" t="s">
        <v>8</v>
      </c>
      <c r="J100" s="5"/>
      <c r="K100" s="18" t="s">
        <v>369</v>
      </c>
      <c r="L100" s="5" t="s">
        <v>370</v>
      </c>
    </row>
    <row r="101" spans="1:12" ht="93.75">
      <c r="A101" s="88" t="s">
        <v>361</v>
      </c>
      <c r="B101" s="8" t="s">
        <v>362</v>
      </c>
      <c r="C101" s="5" t="s">
        <v>371</v>
      </c>
      <c r="D101" s="2">
        <v>4314</v>
      </c>
      <c r="E101" s="5" t="s">
        <v>10481</v>
      </c>
      <c r="F101" s="84" t="s">
        <v>179</v>
      </c>
      <c r="G101" s="88"/>
      <c r="H101" s="84" t="s">
        <v>372</v>
      </c>
      <c r="I101" s="5" t="s">
        <v>8</v>
      </c>
      <c r="J101" s="5"/>
      <c r="K101" s="18" t="s">
        <v>373</v>
      </c>
      <c r="L101" s="5" t="s">
        <v>374</v>
      </c>
    </row>
    <row r="102" spans="1:12" ht="150">
      <c r="A102" s="88" t="s">
        <v>361</v>
      </c>
      <c r="B102" s="8" t="s">
        <v>362</v>
      </c>
      <c r="C102" s="5" t="s">
        <v>375</v>
      </c>
      <c r="D102" s="2">
        <v>250</v>
      </c>
      <c r="E102" s="5" t="s">
        <v>10481</v>
      </c>
      <c r="F102" s="84" t="s">
        <v>311</v>
      </c>
      <c r="G102" s="88"/>
      <c r="H102" s="84" t="s">
        <v>376</v>
      </c>
      <c r="I102" s="5" t="s">
        <v>8</v>
      </c>
      <c r="J102" s="5"/>
      <c r="K102" s="18"/>
      <c r="L102" s="5" t="s">
        <v>374</v>
      </c>
    </row>
    <row r="103" spans="1:12" ht="75">
      <c r="A103" s="88" t="s">
        <v>25</v>
      </c>
      <c r="B103" s="8" t="s">
        <v>38</v>
      </c>
      <c r="C103" s="5" t="s">
        <v>39</v>
      </c>
      <c r="D103" s="2">
        <v>4200</v>
      </c>
      <c r="E103" s="5" t="s">
        <v>10481</v>
      </c>
      <c r="F103" s="84" t="s">
        <v>311</v>
      </c>
      <c r="G103" s="88"/>
      <c r="H103" s="84" t="s">
        <v>40</v>
      </c>
      <c r="I103" s="5" t="s">
        <v>8</v>
      </c>
      <c r="J103" s="5"/>
      <c r="K103" s="5"/>
      <c r="L103" s="5" t="s">
        <v>41</v>
      </c>
    </row>
    <row r="104" spans="1:12" ht="56.25">
      <c r="A104" s="88" t="s">
        <v>25</v>
      </c>
      <c r="B104" s="8" t="s">
        <v>57</v>
      </c>
      <c r="C104" s="5" t="s">
        <v>58</v>
      </c>
      <c r="D104" s="2">
        <v>8780</v>
      </c>
      <c r="E104" s="5" t="s">
        <v>10481</v>
      </c>
      <c r="F104" s="84" t="s">
        <v>311</v>
      </c>
      <c r="G104" s="88"/>
      <c r="H104" s="84" t="s">
        <v>59</v>
      </c>
      <c r="I104" s="5" t="s">
        <v>8</v>
      </c>
      <c r="J104" s="5"/>
      <c r="K104" s="18" t="s">
        <v>60</v>
      </c>
      <c r="L104" s="5" t="s">
        <v>61</v>
      </c>
    </row>
    <row r="105" spans="1:12" ht="37.5">
      <c r="A105" s="91" t="s">
        <v>25</v>
      </c>
      <c r="B105" s="11" t="s">
        <v>613</v>
      </c>
      <c r="C105" s="11" t="s">
        <v>614</v>
      </c>
      <c r="D105" s="19">
        <v>9824</v>
      </c>
      <c r="E105" s="5" t="s">
        <v>10481</v>
      </c>
      <c r="F105" s="84" t="s">
        <v>311</v>
      </c>
      <c r="G105" s="91"/>
      <c r="H105" s="91" t="s">
        <v>615</v>
      </c>
      <c r="I105" s="11" t="s">
        <v>616</v>
      </c>
      <c r="J105" s="21"/>
      <c r="K105" s="20"/>
      <c r="L105" s="21" t="s">
        <v>617</v>
      </c>
    </row>
    <row r="106" spans="1:12" ht="56.25">
      <c r="A106" s="91" t="s">
        <v>25</v>
      </c>
      <c r="B106" s="11" t="s">
        <v>613</v>
      </c>
      <c r="C106" s="11" t="s">
        <v>618</v>
      </c>
      <c r="D106" s="19">
        <v>1315</v>
      </c>
      <c r="E106" s="5" t="s">
        <v>10481</v>
      </c>
      <c r="F106" s="84" t="s">
        <v>311</v>
      </c>
      <c r="G106" s="91"/>
      <c r="H106" s="91" t="s">
        <v>619</v>
      </c>
      <c r="I106" s="11" t="s">
        <v>616</v>
      </c>
      <c r="J106" s="21"/>
      <c r="K106" s="5"/>
      <c r="L106" s="21" t="s">
        <v>617</v>
      </c>
    </row>
    <row r="107" spans="1:12" ht="93.75">
      <c r="A107" s="91" t="s">
        <v>25</v>
      </c>
      <c r="B107" s="11" t="s">
        <v>613</v>
      </c>
      <c r="C107" s="11" t="s">
        <v>620</v>
      </c>
      <c r="D107" s="19">
        <v>14</v>
      </c>
      <c r="E107" s="5" t="s">
        <v>10481</v>
      </c>
      <c r="F107" s="84" t="s">
        <v>660</v>
      </c>
      <c r="G107" s="91"/>
      <c r="H107" s="91" t="s">
        <v>621</v>
      </c>
      <c r="I107" s="11" t="s">
        <v>622</v>
      </c>
      <c r="J107" s="21"/>
      <c r="K107" s="5"/>
      <c r="L107" s="21" t="s">
        <v>623</v>
      </c>
    </row>
    <row r="108" spans="1:12" ht="75">
      <c r="A108" s="91" t="s">
        <v>25</v>
      </c>
      <c r="B108" s="11" t="s">
        <v>613</v>
      </c>
      <c r="C108" s="11" t="s">
        <v>624</v>
      </c>
      <c r="D108" s="19">
        <v>1151</v>
      </c>
      <c r="E108" s="5" t="s">
        <v>10481</v>
      </c>
      <c r="F108" s="84" t="s">
        <v>311</v>
      </c>
      <c r="G108" s="91"/>
      <c r="H108" s="91" t="s">
        <v>625</v>
      </c>
      <c r="I108" s="11" t="s">
        <v>626</v>
      </c>
      <c r="J108" s="21"/>
      <c r="K108" s="5"/>
      <c r="L108" s="21" t="s">
        <v>623</v>
      </c>
    </row>
    <row r="109" spans="1:12" ht="56.25">
      <c r="A109" s="91" t="s">
        <v>25</v>
      </c>
      <c r="B109" s="11" t="s">
        <v>613</v>
      </c>
      <c r="C109" s="11" t="s">
        <v>627</v>
      </c>
      <c r="D109" s="19">
        <v>2632</v>
      </c>
      <c r="E109" s="5" t="s">
        <v>10481</v>
      </c>
      <c r="F109" s="84" t="s">
        <v>660</v>
      </c>
      <c r="G109" s="91"/>
      <c r="H109" s="91" t="s">
        <v>628</v>
      </c>
      <c r="I109" s="11" t="s">
        <v>629</v>
      </c>
      <c r="J109" s="21"/>
      <c r="K109" s="5"/>
      <c r="L109" s="21" t="s">
        <v>623</v>
      </c>
    </row>
    <row r="110" spans="1:12" ht="93.75">
      <c r="A110" s="88" t="s">
        <v>25</v>
      </c>
      <c r="B110" s="8" t="s">
        <v>187</v>
      </c>
      <c r="C110" s="5" t="s">
        <v>188</v>
      </c>
      <c r="D110" s="2">
        <v>8821</v>
      </c>
      <c r="E110" s="5" t="s">
        <v>10481</v>
      </c>
      <c r="F110" s="84" t="s">
        <v>311</v>
      </c>
      <c r="G110" s="88"/>
      <c r="H110" s="84" t="s">
        <v>189</v>
      </c>
      <c r="I110" s="5" t="s">
        <v>8</v>
      </c>
      <c r="J110" s="5"/>
      <c r="K110" s="5" t="s">
        <v>190</v>
      </c>
      <c r="L110" s="5" t="s">
        <v>191</v>
      </c>
    </row>
    <row r="111" spans="1:12" ht="37.5">
      <c r="A111" s="88" t="s">
        <v>25</v>
      </c>
      <c r="B111" s="8" t="s">
        <v>402</v>
      </c>
      <c r="C111" s="5" t="s">
        <v>403</v>
      </c>
      <c r="D111" s="2">
        <v>3355</v>
      </c>
      <c r="E111" s="5" t="s">
        <v>10481</v>
      </c>
      <c r="F111" s="84" t="s">
        <v>179</v>
      </c>
      <c r="G111" s="88"/>
      <c r="H111" s="84" t="s">
        <v>404</v>
      </c>
      <c r="I111" s="5" t="s">
        <v>14</v>
      </c>
      <c r="J111" s="5"/>
      <c r="K111" s="5"/>
      <c r="L111" s="5" t="s">
        <v>405</v>
      </c>
    </row>
    <row r="112" spans="1:12" ht="56.25">
      <c r="A112" s="88" t="s">
        <v>25</v>
      </c>
      <c r="B112" s="8" t="s">
        <v>402</v>
      </c>
      <c r="C112" s="5" t="s">
        <v>406</v>
      </c>
      <c r="D112" s="2">
        <v>3561</v>
      </c>
      <c r="E112" s="5" t="s">
        <v>10481</v>
      </c>
      <c r="F112" s="84" t="s">
        <v>660</v>
      </c>
      <c r="G112" s="88"/>
      <c r="H112" s="84" t="s">
        <v>407</v>
      </c>
      <c r="I112" s="5" t="s">
        <v>76</v>
      </c>
      <c r="J112" s="5"/>
      <c r="K112" s="18" t="s">
        <v>408</v>
      </c>
      <c r="L112" s="5" t="s">
        <v>409</v>
      </c>
    </row>
    <row r="113" spans="1:12" ht="37.5">
      <c r="A113" s="88" t="s">
        <v>247</v>
      </c>
      <c r="B113" s="8" t="s">
        <v>410</v>
      </c>
      <c r="C113" s="5" t="s">
        <v>411</v>
      </c>
      <c r="D113" s="2">
        <v>3</v>
      </c>
      <c r="E113" s="5" t="s">
        <v>10481</v>
      </c>
      <c r="F113" s="84" t="s">
        <v>179</v>
      </c>
      <c r="G113" s="88"/>
      <c r="H113" s="84" t="s">
        <v>412</v>
      </c>
      <c r="I113" s="5" t="s">
        <v>10</v>
      </c>
      <c r="J113" s="5"/>
      <c r="K113" s="5" t="s">
        <v>413</v>
      </c>
      <c r="L113" s="5" t="s">
        <v>414</v>
      </c>
    </row>
    <row r="114" spans="1:12" ht="37.5">
      <c r="A114" s="88" t="s">
        <v>247</v>
      </c>
      <c r="B114" s="8" t="s">
        <v>410</v>
      </c>
      <c r="C114" s="5" t="s">
        <v>415</v>
      </c>
      <c r="D114" s="2">
        <v>2700</v>
      </c>
      <c r="E114" s="5" t="s">
        <v>10481</v>
      </c>
      <c r="F114" s="84" t="s">
        <v>311</v>
      </c>
      <c r="G114" s="88"/>
      <c r="H114" s="84" t="s">
        <v>416</v>
      </c>
      <c r="I114" s="8" t="s">
        <v>10</v>
      </c>
      <c r="J114" s="5"/>
      <c r="K114" s="5" t="s">
        <v>417</v>
      </c>
      <c r="L114" s="5" t="s">
        <v>418</v>
      </c>
    </row>
    <row r="115" spans="1:12" ht="37.5">
      <c r="A115" s="88" t="s">
        <v>247</v>
      </c>
      <c r="B115" s="8" t="s">
        <v>410</v>
      </c>
      <c r="C115" s="5" t="s">
        <v>419</v>
      </c>
      <c r="D115" s="2">
        <v>1537</v>
      </c>
      <c r="E115" s="5" t="s">
        <v>10481</v>
      </c>
      <c r="F115" s="84" t="s">
        <v>179</v>
      </c>
      <c r="G115" s="88"/>
      <c r="H115" s="84" t="s">
        <v>420</v>
      </c>
      <c r="I115" s="8" t="s">
        <v>10</v>
      </c>
      <c r="J115" s="5"/>
      <c r="K115" s="5" t="s">
        <v>421</v>
      </c>
      <c r="L115" s="5" t="s">
        <v>418</v>
      </c>
    </row>
    <row r="116" spans="1:12" ht="37.5">
      <c r="A116" s="88" t="s">
        <v>247</v>
      </c>
      <c r="B116" s="8" t="s">
        <v>410</v>
      </c>
      <c r="C116" s="5" t="s">
        <v>422</v>
      </c>
      <c r="D116" s="2">
        <v>8101</v>
      </c>
      <c r="E116" s="5" t="s">
        <v>10481</v>
      </c>
      <c r="F116" s="84" t="s">
        <v>179</v>
      </c>
      <c r="G116" s="88"/>
      <c r="H116" s="84" t="s">
        <v>423</v>
      </c>
      <c r="I116" s="8" t="s">
        <v>10</v>
      </c>
      <c r="J116" s="5"/>
      <c r="K116" s="5" t="s">
        <v>424</v>
      </c>
      <c r="L116" s="5" t="s">
        <v>418</v>
      </c>
    </row>
    <row r="117" spans="1:12" ht="56.25">
      <c r="A117" s="88" t="s">
        <v>25</v>
      </c>
      <c r="B117" s="8" t="s">
        <v>232</v>
      </c>
      <c r="C117" s="5" t="s">
        <v>233</v>
      </c>
      <c r="D117" s="2">
        <v>11280</v>
      </c>
      <c r="E117" s="5" t="s">
        <v>10481</v>
      </c>
      <c r="F117" s="84" t="s">
        <v>179</v>
      </c>
      <c r="G117" s="88"/>
      <c r="H117" s="84" t="s">
        <v>234</v>
      </c>
      <c r="I117" s="5" t="s">
        <v>8</v>
      </c>
      <c r="J117" s="5"/>
      <c r="K117" s="18" t="s">
        <v>235</v>
      </c>
      <c r="L117" s="21" t="s">
        <v>236</v>
      </c>
    </row>
    <row r="118" spans="1:12" ht="56.25">
      <c r="A118" s="88" t="s">
        <v>25</v>
      </c>
      <c r="B118" s="8" t="s">
        <v>232</v>
      </c>
      <c r="C118" s="5" t="s">
        <v>237</v>
      </c>
      <c r="D118" s="2">
        <v>750</v>
      </c>
      <c r="E118" s="5" t="s">
        <v>10481</v>
      </c>
      <c r="F118" s="84" t="s">
        <v>179</v>
      </c>
      <c r="G118" s="88"/>
      <c r="H118" s="84" t="s">
        <v>238</v>
      </c>
      <c r="I118" s="5" t="s">
        <v>8</v>
      </c>
      <c r="J118" s="5"/>
      <c r="K118" s="18" t="s">
        <v>239</v>
      </c>
      <c r="L118" s="21" t="s">
        <v>236</v>
      </c>
    </row>
    <row r="119" spans="1:12" ht="112.5">
      <c r="A119" s="84" t="s">
        <v>72</v>
      </c>
      <c r="B119" s="5" t="s">
        <v>597</v>
      </c>
      <c r="C119" s="5" t="s">
        <v>598</v>
      </c>
      <c r="D119" s="2">
        <v>4320</v>
      </c>
      <c r="E119" s="5" t="s">
        <v>10481</v>
      </c>
      <c r="F119" s="84" t="s">
        <v>660</v>
      </c>
      <c r="G119" s="88"/>
      <c r="H119" s="84" t="s">
        <v>599</v>
      </c>
      <c r="I119" s="5" t="s">
        <v>10</v>
      </c>
      <c r="J119" s="5"/>
      <c r="K119" s="38"/>
      <c r="L119" s="21" t="s">
        <v>600</v>
      </c>
    </row>
    <row r="120" spans="1:12" ht="75">
      <c r="A120" s="84" t="s">
        <v>72</v>
      </c>
      <c r="B120" s="5" t="s">
        <v>597</v>
      </c>
      <c r="C120" s="5" t="s">
        <v>601</v>
      </c>
      <c r="D120" s="2">
        <v>10901</v>
      </c>
      <c r="E120" s="5" t="s">
        <v>10481</v>
      </c>
      <c r="F120" s="84" t="s">
        <v>179</v>
      </c>
      <c r="G120" s="109" t="s">
        <v>602</v>
      </c>
      <c r="H120" s="84" t="s">
        <v>603</v>
      </c>
      <c r="I120" s="5" t="s">
        <v>8</v>
      </c>
      <c r="J120" s="5"/>
      <c r="K120" s="23" t="s">
        <v>604</v>
      </c>
      <c r="L120" s="21" t="s">
        <v>605</v>
      </c>
    </row>
    <row r="121" spans="1:12" ht="112.5">
      <c r="A121" s="84" t="s">
        <v>72</v>
      </c>
      <c r="B121" s="5" t="s">
        <v>597</v>
      </c>
      <c r="C121" s="5" t="s">
        <v>606</v>
      </c>
      <c r="D121" s="2">
        <v>4695</v>
      </c>
      <c r="E121" s="5" t="s">
        <v>10481</v>
      </c>
      <c r="F121" s="84" t="s">
        <v>179</v>
      </c>
      <c r="G121" s="88"/>
      <c r="H121" s="84" t="s">
        <v>607</v>
      </c>
      <c r="I121" s="5" t="s">
        <v>16</v>
      </c>
      <c r="J121" s="5"/>
      <c r="K121" s="23" t="s">
        <v>608</v>
      </c>
      <c r="L121" s="5" t="s">
        <v>605</v>
      </c>
    </row>
    <row r="122" spans="1:12" ht="56.25">
      <c r="A122" s="93" t="s">
        <v>240</v>
      </c>
      <c r="B122" s="41" t="s">
        <v>454</v>
      </c>
      <c r="C122" s="41" t="s">
        <v>455</v>
      </c>
      <c r="D122" s="30" t="s">
        <v>456</v>
      </c>
      <c r="E122" s="12" t="s">
        <v>10480</v>
      </c>
      <c r="F122" s="84" t="s">
        <v>665</v>
      </c>
      <c r="G122" s="93"/>
      <c r="H122" s="93" t="s">
        <v>457</v>
      </c>
      <c r="I122" s="41" t="s">
        <v>454</v>
      </c>
      <c r="J122" s="41"/>
      <c r="K122" s="41" t="s">
        <v>458</v>
      </c>
      <c r="L122" s="41" t="s">
        <v>459</v>
      </c>
    </row>
    <row r="123" spans="1:12" ht="56.25">
      <c r="A123" s="86" t="s">
        <v>240</v>
      </c>
      <c r="B123" s="9" t="s">
        <v>454</v>
      </c>
      <c r="C123" s="12" t="s">
        <v>460</v>
      </c>
      <c r="D123" s="6">
        <v>248</v>
      </c>
      <c r="E123" s="12" t="s">
        <v>10480</v>
      </c>
      <c r="F123" s="84" t="s">
        <v>660</v>
      </c>
      <c r="G123" s="92"/>
      <c r="H123" s="92" t="s">
        <v>461</v>
      </c>
      <c r="I123" s="12" t="s">
        <v>454</v>
      </c>
      <c r="J123" s="12"/>
      <c r="K123" s="12" t="s">
        <v>462</v>
      </c>
      <c r="L123" s="12" t="s">
        <v>463</v>
      </c>
    </row>
    <row r="124" spans="1:12" ht="56.25">
      <c r="A124" s="88" t="s">
        <v>21</v>
      </c>
      <c r="B124" s="8" t="s">
        <v>557</v>
      </c>
      <c r="C124" s="5" t="s">
        <v>558</v>
      </c>
      <c r="D124" s="2">
        <v>1531</v>
      </c>
      <c r="E124" s="5" t="s">
        <v>10479</v>
      </c>
      <c r="F124" s="84" t="s">
        <v>660</v>
      </c>
      <c r="G124" s="88"/>
      <c r="H124" s="84" t="s">
        <v>593</v>
      </c>
      <c r="I124" s="8" t="s">
        <v>76</v>
      </c>
      <c r="J124" s="5"/>
      <c r="K124" s="5" t="s">
        <v>555</v>
      </c>
      <c r="L124" s="5" t="s">
        <v>591</v>
      </c>
    </row>
    <row r="125" spans="1:12" ht="56.25">
      <c r="A125" s="88" t="s">
        <v>21</v>
      </c>
      <c r="B125" s="8" t="s">
        <v>557</v>
      </c>
      <c r="C125" s="5" t="s">
        <v>559</v>
      </c>
      <c r="D125" s="2">
        <v>6000</v>
      </c>
      <c r="E125" s="5" t="s">
        <v>10479</v>
      </c>
      <c r="F125" s="84" t="s">
        <v>660</v>
      </c>
      <c r="G125" s="88"/>
      <c r="H125" s="84" t="s">
        <v>594</v>
      </c>
      <c r="I125" s="8" t="s">
        <v>560</v>
      </c>
      <c r="J125" s="5"/>
      <c r="K125" s="5" t="s">
        <v>556</v>
      </c>
      <c r="L125" s="5" t="s">
        <v>592</v>
      </c>
    </row>
    <row r="126" spans="1:12" ht="56.25">
      <c r="A126" s="88" t="s">
        <v>21</v>
      </c>
      <c r="B126" s="8" t="s">
        <v>557</v>
      </c>
      <c r="C126" s="5" t="s">
        <v>561</v>
      </c>
      <c r="D126" s="2">
        <v>768</v>
      </c>
      <c r="E126" s="5" t="s">
        <v>10479</v>
      </c>
      <c r="F126" s="84" t="s">
        <v>660</v>
      </c>
      <c r="G126" s="88"/>
      <c r="H126" s="84" t="s">
        <v>595</v>
      </c>
      <c r="I126" s="8" t="s">
        <v>560</v>
      </c>
      <c r="J126" s="5"/>
      <c r="K126" s="5" t="s">
        <v>555</v>
      </c>
      <c r="L126" s="5" t="s">
        <v>562</v>
      </c>
    </row>
    <row r="127" spans="1:12" ht="56.25">
      <c r="A127" s="88" t="s">
        <v>21</v>
      </c>
      <c r="B127" s="8" t="s">
        <v>557</v>
      </c>
      <c r="C127" s="5" t="s">
        <v>563</v>
      </c>
      <c r="D127" s="2">
        <v>1538</v>
      </c>
      <c r="E127" s="5" t="s">
        <v>10479</v>
      </c>
      <c r="F127" s="84" t="s">
        <v>660</v>
      </c>
      <c r="G127" s="88"/>
      <c r="H127" s="84" t="s">
        <v>596</v>
      </c>
      <c r="I127" s="8" t="s">
        <v>560</v>
      </c>
      <c r="J127" s="5"/>
      <c r="K127" s="5" t="s">
        <v>555</v>
      </c>
      <c r="L127" s="5" t="s">
        <v>564</v>
      </c>
    </row>
    <row r="128" spans="1:12" ht="37.5">
      <c r="A128" s="88" t="s">
        <v>167</v>
      </c>
      <c r="B128" s="8" t="s">
        <v>168</v>
      </c>
      <c r="C128" s="5" t="s">
        <v>169</v>
      </c>
      <c r="D128" s="2">
        <v>6960</v>
      </c>
      <c r="E128" s="5" t="s">
        <v>10481</v>
      </c>
      <c r="F128" s="84" t="s">
        <v>661</v>
      </c>
      <c r="G128" s="88"/>
      <c r="H128" s="84" t="s">
        <v>170</v>
      </c>
      <c r="I128" s="5" t="s">
        <v>10</v>
      </c>
      <c r="J128" s="5"/>
      <c r="K128" s="18" t="s">
        <v>171</v>
      </c>
      <c r="L128" s="5" t="s">
        <v>172</v>
      </c>
    </row>
    <row r="129" spans="1:12" ht="56.25">
      <c r="A129" s="84" t="s">
        <v>25</v>
      </c>
      <c r="B129" s="5" t="s">
        <v>173</v>
      </c>
      <c r="C129" s="132" t="s">
        <v>174</v>
      </c>
      <c r="D129" s="6">
        <v>7827</v>
      </c>
      <c r="E129" s="5" t="s">
        <v>10481</v>
      </c>
      <c r="F129" s="84" t="s">
        <v>179</v>
      </c>
      <c r="G129" s="84"/>
      <c r="H129" s="84" t="s">
        <v>175</v>
      </c>
      <c r="I129" s="5" t="s">
        <v>19</v>
      </c>
      <c r="J129" s="5"/>
      <c r="K129" s="18" t="s">
        <v>176</v>
      </c>
      <c r="L129" s="5" t="s">
        <v>177</v>
      </c>
    </row>
    <row r="130" spans="1:12" ht="56.25">
      <c r="A130" s="84" t="s">
        <v>25</v>
      </c>
      <c r="B130" s="5" t="s">
        <v>173</v>
      </c>
      <c r="C130" s="5" t="s">
        <v>178</v>
      </c>
      <c r="D130" s="6">
        <v>6720</v>
      </c>
      <c r="E130" s="5" t="s">
        <v>10481</v>
      </c>
      <c r="F130" s="84" t="s">
        <v>179</v>
      </c>
      <c r="G130" s="84"/>
      <c r="H130" s="84" t="s">
        <v>180</v>
      </c>
      <c r="I130" s="5" t="s">
        <v>181</v>
      </c>
      <c r="J130" s="5"/>
      <c r="K130" s="5" t="s">
        <v>182</v>
      </c>
      <c r="L130" s="5" t="s">
        <v>183</v>
      </c>
    </row>
    <row r="131" spans="1:12" ht="37.5">
      <c r="A131" s="84" t="s">
        <v>25</v>
      </c>
      <c r="B131" s="5" t="s">
        <v>173</v>
      </c>
      <c r="C131" s="5" t="s">
        <v>184</v>
      </c>
      <c r="D131" s="6">
        <v>260</v>
      </c>
      <c r="E131" s="5" t="s">
        <v>10481</v>
      </c>
      <c r="F131" s="84" t="s">
        <v>179</v>
      </c>
      <c r="G131" s="84"/>
      <c r="H131" s="84" t="s">
        <v>185</v>
      </c>
      <c r="I131" s="5" t="s">
        <v>181</v>
      </c>
      <c r="J131" s="5"/>
      <c r="K131" s="5" t="s">
        <v>186</v>
      </c>
      <c r="L131" s="5" t="s">
        <v>183</v>
      </c>
    </row>
    <row r="132" spans="1:12" ht="37.5">
      <c r="A132" s="88" t="s">
        <v>25</v>
      </c>
      <c r="B132" s="8" t="s">
        <v>269</v>
      </c>
      <c r="C132" s="5" t="s">
        <v>270</v>
      </c>
      <c r="D132" s="2">
        <v>4022</v>
      </c>
      <c r="E132" s="5" t="s">
        <v>10481</v>
      </c>
      <c r="F132" s="84" t="s">
        <v>660</v>
      </c>
      <c r="G132" s="88"/>
      <c r="H132" s="84" t="s">
        <v>271</v>
      </c>
      <c r="I132" s="5" t="s">
        <v>76</v>
      </c>
      <c r="J132" s="5"/>
      <c r="K132" s="18" t="s">
        <v>272</v>
      </c>
      <c r="L132" s="5" t="s">
        <v>273</v>
      </c>
    </row>
    <row r="133" spans="1:12" ht="56.25">
      <c r="A133" s="84" t="s">
        <v>25</v>
      </c>
      <c r="B133" s="5" t="s">
        <v>298</v>
      </c>
      <c r="C133" s="5" t="s">
        <v>299</v>
      </c>
      <c r="D133" s="6">
        <v>21517</v>
      </c>
      <c r="E133" s="5" t="s">
        <v>10481</v>
      </c>
      <c r="F133" s="84" t="s">
        <v>179</v>
      </c>
      <c r="G133" s="84"/>
      <c r="H133" s="84" t="s">
        <v>300</v>
      </c>
      <c r="I133" s="5" t="s">
        <v>19</v>
      </c>
      <c r="J133" s="18"/>
      <c r="K133" s="18" t="s">
        <v>301</v>
      </c>
      <c r="L133" s="5" t="s">
        <v>302</v>
      </c>
    </row>
    <row r="134" spans="1:12" ht="56.25">
      <c r="A134" s="84" t="s">
        <v>25</v>
      </c>
      <c r="B134" s="5" t="s">
        <v>298</v>
      </c>
      <c r="C134" s="5" t="s">
        <v>303</v>
      </c>
      <c r="D134" s="2" t="s">
        <v>36</v>
      </c>
      <c r="E134" s="5" t="s">
        <v>5</v>
      </c>
      <c r="F134" s="84"/>
      <c r="G134" s="84"/>
      <c r="H134" s="84" t="s">
        <v>304</v>
      </c>
      <c r="I134" s="5" t="s">
        <v>19</v>
      </c>
      <c r="J134" s="5"/>
      <c r="K134" s="5"/>
      <c r="L134" s="5" t="s">
        <v>10572</v>
      </c>
    </row>
    <row r="135" spans="1:12" ht="56.25">
      <c r="A135" s="88" t="s">
        <v>25</v>
      </c>
      <c r="B135" s="8" t="s">
        <v>377</v>
      </c>
      <c r="C135" s="5" t="s">
        <v>378</v>
      </c>
      <c r="D135" s="2">
        <v>9715</v>
      </c>
      <c r="E135" s="5" t="s">
        <v>10481</v>
      </c>
      <c r="F135" s="84" t="s">
        <v>179</v>
      </c>
      <c r="G135" s="88"/>
      <c r="H135" s="84" t="s">
        <v>379</v>
      </c>
      <c r="I135" s="5" t="s">
        <v>10</v>
      </c>
      <c r="J135" s="5"/>
      <c r="K135" s="5" t="s">
        <v>380</v>
      </c>
      <c r="L135" s="5" t="s">
        <v>381</v>
      </c>
    </row>
    <row r="136" spans="1:12" ht="75">
      <c r="A136" s="88" t="s">
        <v>25</v>
      </c>
      <c r="B136" s="8" t="s">
        <v>377</v>
      </c>
      <c r="C136" s="5" t="s">
        <v>382</v>
      </c>
      <c r="D136" s="2">
        <v>107067</v>
      </c>
      <c r="E136" s="5" t="s">
        <v>10481</v>
      </c>
      <c r="F136" s="84" t="s">
        <v>311</v>
      </c>
      <c r="G136" s="84" t="s">
        <v>383</v>
      </c>
      <c r="H136" s="84" t="s">
        <v>384</v>
      </c>
      <c r="I136" s="5" t="s">
        <v>19</v>
      </c>
      <c r="J136" s="5"/>
      <c r="K136" s="5" t="s">
        <v>385</v>
      </c>
      <c r="L136" s="5" t="s">
        <v>386</v>
      </c>
    </row>
    <row r="137" spans="1:12" ht="56.25">
      <c r="A137" s="88" t="s">
        <v>25</v>
      </c>
      <c r="B137" s="8" t="s">
        <v>377</v>
      </c>
      <c r="C137" s="5" t="s">
        <v>387</v>
      </c>
      <c r="D137" s="2">
        <v>13155</v>
      </c>
      <c r="E137" s="5" t="s">
        <v>10481</v>
      </c>
      <c r="F137" s="84" t="s">
        <v>311</v>
      </c>
      <c r="G137" s="88"/>
      <c r="H137" s="84" t="s">
        <v>388</v>
      </c>
      <c r="I137" s="5" t="s">
        <v>8</v>
      </c>
      <c r="J137" s="5"/>
      <c r="K137" s="5"/>
      <c r="L137" s="5" t="s">
        <v>389</v>
      </c>
    </row>
    <row r="138" spans="1:12" ht="56.25">
      <c r="A138" s="88" t="s">
        <v>25</v>
      </c>
      <c r="B138" s="8" t="s">
        <v>377</v>
      </c>
      <c r="C138" s="5" t="s">
        <v>390</v>
      </c>
      <c r="D138" s="2">
        <v>1929</v>
      </c>
      <c r="E138" s="5" t="s">
        <v>10481</v>
      </c>
      <c r="F138" s="84" t="s">
        <v>179</v>
      </c>
      <c r="G138" s="88"/>
      <c r="H138" s="84" t="s">
        <v>391</v>
      </c>
      <c r="I138" s="8" t="s">
        <v>19</v>
      </c>
      <c r="J138" s="5"/>
      <c r="K138" s="5"/>
      <c r="L138" s="5" t="s">
        <v>392</v>
      </c>
    </row>
    <row r="139" spans="1:12" ht="93.75">
      <c r="A139" s="88" t="s">
        <v>25</v>
      </c>
      <c r="B139" s="8" t="s">
        <v>377</v>
      </c>
      <c r="C139" s="5" t="s">
        <v>393</v>
      </c>
      <c r="D139" s="2" t="s">
        <v>36</v>
      </c>
      <c r="E139" s="5" t="s">
        <v>5</v>
      </c>
      <c r="F139" s="84"/>
      <c r="G139" s="88"/>
      <c r="H139" s="84" t="s">
        <v>394</v>
      </c>
      <c r="I139" s="8" t="s">
        <v>6</v>
      </c>
      <c r="J139" s="5" t="s">
        <v>395</v>
      </c>
      <c r="K139" s="8"/>
      <c r="L139" s="5" t="s">
        <v>10573</v>
      </c>
    </row>
    <row r="140" spans="1:12" ht="56.25">
      <c r="A140" s="88" t="s">
        <v>25</v>
      </c>
      <c r="B140" s="8" t="s">
        <v>94</v>
      </c>
      <c r="C140" s="5" t="s">
        <v>95</v>
      </c>
      <c r="D140" s="2">
        <v>681</v>
      </c>
      <c r="E140" s="5" t="s">
        <v>10481</v>
      </c>
      <c r="F140" s="84" t="s">
        <v>660</v>
      </c>
      <c r="G140" s="88"/>
      <c r="H140" s="84" t="s">
        <v>96</v>
      </c>
      <c r="I140" s="5" t="s">
        <v>14</v>
      </c>
      <c r="J140" s="5"/>
      <c r="K140" s="5"/>
      <c r="L140" s="5" t="s">
        <v>97</v>
      </c>
    </row>
    <row r="141" spans="1:12" ht="75">
      <c r="A141" s="88" t="s">
        <v>25</v>
      </c>
      <c r="B141" s="8" t="s">
        <v>94</v>
      </c>
      <c r="C141" s="5" t="s">
        <v>98</v>
      </c>
      <c r="D141" s="2">
        <v>3573</v>
      </c>
      <c r="E141" s="5" t="s">
        <v>10481</v>
      </c>
      <c r="F141" s="84" t="s">
        <v>179</v>
      </c>
      <c r="G141" s="88"/>
      <c r="H141" s="84" t="s">
        <v>99</v>
      </c>
      <c r="I141" s="5" t="s">
        <v>8</v>
      </c>
      <c r="J141" s="5"/>
      <c r="K141" s="18" t="s">
        <v>100</v>
      </c>
      <c r="L141" s="5" t="s">
        <v>101</v>
      </c>
    </row>
    <row r="142" spans="1:12" ht="56.25">
      <c r="A142" s="88" t="s">
        <v>25</v>
      </c>
      <c r="B142" s="8" t="s">
        <v>609</v>
      </c>
      <c r="C142" s="5" t="s">
        <v>610</v>
      </c>
      <c r="D142" s="2">
        <v>13089</v>
      </c>
      <c r="E142" s="5" t="s">
        <v>10481</v>
      </c>
      <c r="F142" s="84" t="s">
        <v>311</v>
      </c>
      <c r="G142" s="88"/>
      <c r="H142" s="84" t="s">
        <v>611</v>
      </c>
      <c r="I142" s="5" t="s">
        <v>10</v>
      </c>
      <c r="J142" s="5"/>
      <c r="K142" s="5"/>
      <c r="L142" s="5" t="s">
        <v>612</v>
      </c>
    </row>
    <row r="143" spans="1:12" ht="37.5">
      <c r="A143" s="88" t="s">
        <v>25</v>
      </c>
      <c r="B143" s="8" t="s">
        <v>540</v>
      </c>
      <c r="C143" s="5" t="s">
        <v>541</v>
      </c>
      <c r="D143" s="2">
        <v>1452</v>
      </c>
      <c r="E143" s="5" t="s">
        <v>10481</v>
      </c>
      <c r="F143" s="84" t="s">
        <v>179</v>
      </c>
      <c r="G143" s="84"/>
      <c r="H143" s="84" t="s">
        <v>542</v>
      </c>
      <c r="I143" s="5" t="s">
        <v>19</v>
      </c>
      <c r="J143" s="5"/>
      <c r="K143" s="5"/>
      <c r="L143" s="5" t="s">
        <v>553</v>
      </c>
    </row>
    <row r="144" spans="1:12" ht="37.5">
      <c r="A144" s="88" t="s">
        <v>25</v>
      </c>
      <c r="B144" s="8" t="s">
        <v>540</v>
      </c>
      <c r="C144" s="5" t="s">
        <v>543</v>
      </c>
      <c r="D144" s="2">
        <v>68</v>
      </c>
      <c r="E144" s="5" t="s">
        <v>10481</v>
      </c>
      <c r="F144" s="84" t="s">
        <v>179</v>
      </c>
      <c r="G144" s="88"/>
      <c r="H144" s="84" t="s">
        <v>544</v>
      </c>
      <c r="I144" s="5" t="s">
        <v>76</v>
      </c>
      <c r="J144" s="5"/>
      <c r="K144" s="5"/>
      <c r="L144" s="5" t="s">
        <v>553</v>
      </c>
    </row>
    <row r="145" spans="1:12" ht="75">
      <c r="A145" s="88" t="s">
        <v>25</v>
      </c>
      <c r="B145" s="8" t="s">
        <v>396</v>
      </c>
      <c r="C145" s="5" t="s">
        <v>397</v>
      </c>
      <c r="D145" s="2">
        <v>600</v>
      </c>
      <c r="E145" s="5" t="s">
        <v>10481</v>
      </c>
      <c r="F145" s="84" t="s">
        <v>311</v>
      </c>
      <c r="G145" s="84" t="s">
        <v>398</v>
      </c>
      <c r="H145" s="84" t="s">
        <v>399</v>
      </c>
      <c r="I145" s="5" t="s">
        <v>8</v>
      </c>
      <c r="J145" s="5"/>
      <c r="K145" s="18" t="s">
        <v>400</v>
      </c>
      <c r="L145" s="5" t="s">
        <v>401</v>
      </c>
    </row>
    <row r="146" spans="1:12" ht="37.5">
      <c r="A146" s="88" t="s">
        <v>25</v>
      </c>
      <c r="B146" s="8" t="s">
        <v>102</v>
      </c>
      <c r="C146" s="13" t="s">
        <v>103</v>
      </c>
      <c r="D146" s="2">
        <v>5369</v>
      </c>
      <c r="E146" s="5" t="s">
        <v>10481</v>
      </c>
      <c r="F146" s="84" t="s">
        <v>660</v>
      </c>
      <c r="G146" s="88" t="s">
        <v>104</v>
      </c>
      <c r="H146" s="84" t="s">
        <v>105</v>
      </c>
      <c r="I146" s="5" t="s">
        <v>14</v>
      </c>
      <c r="J146" s="5"/>
      <c r="K146" s="5"/>
      <c r="L146" s="13" t="s">
        <v>106</v>
      </c>
    </row>
    <row r="147" spans="1:12" ht="56.25">
      <c r="A147" s="86" t="s">
        <v>21</v>
      </c>
      <c r="B147" s="9" t="s">
        <v>149</v>
      </c>
      <c r="C147" s="15" t="s">
        <v>150</v>
      </c>
      <c r="D147" s="2">
        <v>134955</v>
      </c>
      <c r="E147" s="12" t="s">
        <v>10480</v>
      </c>
      <c r="F147" s="84" t="s">
        <v>179</v>
      </c>
      <c r="G147" s="86"/>
      <c r="H147" s="92" t="s">
        <v>151</v>
      </c>
      <c r="I147" s="12" t="s">
        <v>152</v>
      </c>
      <c r="J147" s="12"/>
      <c r="K147" s="16"/>
      <c r="L147" s="12" t="s">
        <v>153</v>
      </c>
    </row>
    <row r="148" spans="1:12" ht="93.75">
      <c r="A148" s="86" t="s">
        <v>194</v>
      </c>
      <c r="B148" s="9" t="s">
        <v>195</v>
      </c>
      <c r="C148" s="12" t="s">
        <v>196</v>
      </c>
      <c r="D148" s="2">
        <v>3920</v>
      </c>
      <c r="E148" s="12" t="s">
        <v>10480</v>
      </c>
      <c r="F148" s="84" t="s">
        <v>311</v>
      </c>
      <c r="G148" s="86"/>
      <c r="H148" s="92" t="s">
        <v>197</v>
      </c>
      <c r="I148" s="12" t="s">
        <v>152</v>
      </c>
      <c r="J148" s="12"/>
      <c r="K148" s="17" t="s">
        <v>198</v>
      </c>
      <c r="L148" s="12" t="s">
        <v>199</v>
      </c>
    </row>
    <row r="149" spans="1:12" ht="75">
      <c r="A149" s="94" t="s">
        <v>194</v>
      </c>
      <c r="B149" s="9" t="s">
        <v>195</v>
      </c>
      <c r="C149" s="12" t="s">
        <v>200</v>
      </c>
      <c r="D149" s="2">
        <v>281</v>
      </c>
      <c r="E149" s="12" t="s">
        <v>10480</v>
      </c>
      <c r="F149" s="84" t="s">
        <v>311</v>
      </c>
      <c r="G149" s="86"/>
      <c r="H149" s="92" t="s">
        <v>201</v>
      </c>
      <c r="I149" s="12" t="s">
        <v>202</v>
      </c>
      <c r="J149" s="12"/>
      <c r="K149" s="17" t="s">
        <v>203</v>
      </c>
      <c r="L149" s="12" t="s">
        <v>204</v>
      </c>
    </row>
    <row r="150" spans="1:12" ht="56.25">
      <c r="A150" s="94" t="s">
        <v>194</v>
      </c>
      <c r="B150" s="9" t="s">
        <v>195</v>
      </c>
      <c r="C150" s="12" t="s">
        <v>205</v>
      </c>
      <c r="D150" s="2">
        <v>18120</v>
      </c>
      <c r="E150" s="12" t="s">
        <v>10480</v>
      </c>
      <c r="F150" s="84" t="s">
        <v>311</v>
      </c>
      <c r="G150" s="86"/>
      <c r="H150" s="92" t="s">
        <v>206</v>
      </c>
      <c r="I150" s="12" t="s">
        <v>202</v>
      </c>
      <c r="J150" s="12"/>
      <c r="K150" s="17" t="s">
        <v>207</v>
      </c>
      <c r="L150" s="12" t="s">
        <v>208</v>
      </c>
    </row>
    <row r="151" spans="1:12" ht="56.25">
      <c r="A151" s="88" t="s">
        <v>21</v>
      </c>
      <c r="B151" s="8" t="s">
        <v>192</v>
      </c>
      <c r="C151" s="5" t="s">
        <v>193</v>
      </c>
      <c r="D151" s="2">
        <v>3310</v>
      </c>
      <c r="E151" s="5" t="s">
        <v>10481</v>
      </c>
      <c r="F151" s="84" t="s">
        <v>660</v>
      </c>
      <c r="G151" s="88"/>
      <c r="H151" s="84"/>
      <c r="I151" s="5" t="s">
        <v>6</v>
      </c>
      <c r="J151" s="5" t="s">
        <v>590</v>
      </c>
      <c r="K151" s="5"/>
      <c r="L151" s="5" t="s">
        <v>589</v>
      </c>
    </row>
    <row r="152" spans="1:12" ht="75">
      <c r="A152" s="88" t="s">
        <v>663</v>
      </c>
      <c r="B152" s="8" t="s">
        <v>663</v>
      </c>
      <c r="C152" s="5" t="s">
        <v>664</v>
      </c>
      <c r="D152" s="2">
        <v>11173</v>
      </c>
      <c r="E152" s="5" t="s">
        <v>10481</v>
      </c>
      <c r="F152" s="84" t="s">
        <v>665</v>
      </c>
      <c r="G152" s="84" t="s">
        <v>666</v>
      </c>
      <c r="H152" s="84" t="s">
        <v>667</v>
      </c>
      <c r="I152" s="5" t="s">
        <v>313</v>
      </c>
      <c r="J152" s="5"/>
      <c r="K152" s="5"/>
      <c r="L152" s="5" t="s">
        <v>668</v>
      </c>
    </row>
    <row r="153" spans="1:12" ht="56.25">
      <c r="A153" s="88" t="s">
        <v>663</v>
      </c>
      <c r="B153" s="8" t="s">
        <v>663</v>
      </c>
      <c r="C153" s="5" t="s">
        <v>669</v>
      </c>
      <c r="D153" s="2" t="s">
        <v>36</v>
      </c>
      <c r="E153" s="5" t="s">
        <v>5</v>
      </c>
      <c r="F153" s="84" t="s">
        <v>660</v>
      </c>
      <c r="G153" s="88"/>
      <c r="H153" s="84" t="s">
        <v>672</v>
      </c>
      <c r="I153" s="5" t="s">
        <v>264</v>
      </c>
      <c r="J153" s="5" t="s">
        <v>673</v>
      </c>
      <c r="K153" s="18" t="s">
        <v>674</v>
      </c>
      <c r="L153" s="5" t="s">
        <v>10574</v>
      </c>
    </row>
    <row r="154" spans="1:12" ht="56.25">
      <c r="A154" s="88" t="s">
        <v>663</v>
      </c>
      <c r="B154" s="8" t="s">
        <v>675</v>
      </c>
      <c r="C154" s="5" t="s">
        <v>676</v>
      </c>
      <c r="D154" s="2">
        <v>6977</v>
      </c>
      <c r="E154" s="5" t="s">
        <v>10481</v>
      </c>
      <c r="F154" s="84" t="s">
        <v>311</v>
      </c>
      <c r="G154" s="88" t="s">
        <v>677</v>
      </c>
      <c r="H154" s="84" t="s">
        <v>678</v>
      </c>
      <c r="I154" s="5" t="s">
        <v>181</v>
      </c>
      <c r="J154" s="5"/>
      <c r="K154" s="18" t="s">
        <v>679</v>
      </c>
      <c r="L154" s="5" t="s">
        <v>680</v>
      </c>
    </row>
    <row r="155" spans="1:12" ht="75">
      <c r="A155" s="88" t="s">
        <v>663</v>
      </c>
      <c r="B155" s="8" t="s">
        <v>681</v>
      </c>
      <c r="C155" s="5" t="s">
        <v>682</v>
      </c>
      <c r="D155" s="2">
        <v>300</v>
      </c>
      <c r="E155" s="5" t="s">
        <v>10481</v>
      </c>
      <c r="F155" s="84" t="s">
        <v>683</v>
      </c>
      <c r="G155" s="88"/>
      <c r="H155" s="84" t="s">
        <v>684</v>
      </c>
      <c r="I155" s="5" t="s">
        <v>685</v>
      </c>
      <c r="J155" s="5" t="s">
        <v>686</v>
      </c>
      <c r="K155" s="18" t="s">
        <v>687</v>
      </c>
      <c r="L155" s="5" t="s">
        <v>688</v>
      </c>
    </row>
    <row r="156" spans="1:12" ht="56.25">
      <c r="A156" s="88" t="s">
        <v>663</v>
      </c>
      <c r="B156" s="8" t="s">
        <v>681</v>
      </c>
      <c r="C156" s="5" t="s">
        <v>689</v>
      </c>
      <c r="D156" s="2">
        <v>1500</v>
      </c>
      <c r="E156" s="5" t="s">
        <v>10481</v>
      </c>
      <c r="F156" s="84" t="s">
        <v>179</v>
      </c>
      <c r="G156" s="88"/>
      <c r="H156" s="84" t="s">
        <v>690</v>
      </c>
      <c r="I156" s="5" t="s">
        <v>6</v>
      </c>
      <c r="J156" s="5" t="s">
        <v>691</v>
      </c>
      <c r="K156" s="5"/>
      <c r="L156" s="5" t="s">
        <v>692</v>
      </c>
    </row>
    <row r="157" spans="1:12" ht="75">
      <c r="A157" s="88" t="s">
        <v>663</v>
      </c>
      <c r="B157" s="8" t="s">
        <v>681</v>
      </c>
      <c r="C157" s="13" t="s">
        <v>693</v>
      </c>
      <c r="D157" s="2">
        <v>23568</v>
      </c>
      <c r="E157" s="5" t="s">
        <v>10481</v>
      </c>
      <c r="F157" s="84" t="s">
        <v>179</v>
      </c>
      <c r="G157" s="88"/>
      <c r="H157" s="84" t="s">
        <v>694</v>
      </c>
      <c r="I157" s="5" t="s">
        <v>560</v>
      </c>
      <c r="J157" s="5"/>
      <c r="K157" s="18" t="s">
        <v>695</v>
      </c>
      <c r="L157" s="5" t="s">
        <v>696</v>
      </c>
    </row>
    <row r="158" spans="1:12" ht="56.25">
      <c r="A158" s="88" t="s">
        <v>663</v>
      </c>
      <c r="B158" s="8" t="s">
        <v>681</v>
      </c>
      <c r="C158" s="5" t="s">
        <v>697</v>
      </c>
      <c r="D158" s="2">
        <v>510000</v>
      </c>
      <c r="E158" s="5" t="s">
        <v>10481</v>
      </c>
      <c r="F158" s="84" t="s">
        <v>311</v>
      </c>
      <c r="G158" s="88" t="s">
        <v>698</v>
      </c>
      <c r="H158" s="84" t="s">
        <v>699</v>
      </c>
      <c r="I158" s="5" t="s">
        <v>700</v>
      </c>
      <c r="J158" s="5"/>
      <c r="K158" s="5"/>
      <c r="L158" s="5" t="s">
        <v>701</v>
      </c>
    </row>
    <row r="159" spans="1:12" ht="56.25">
      <c r="A159" s="88" t="s">
        <v>663</v>
      </c>
      <c r="B159" s="8" t="s">
        <v>681</v>
      </c>
      <c r="C159" s="5" t="s">
        <v>702</v>
      </c>
      <c r="D159" s="141" t="s">
        <v>10837</v>
      </c>
      <c r="E159" s="5" t="s">
        <v>10564</v>
      </c>
      <c r="F159" s="84" t="s">
        <v>665</v>
      </c>
      <c r="G159" s="84" t="s">
        <v>703</v>
      </c>
      <c r="H159" s="84" t="s">
        <v>704</v>
      </c>
      <c r="I159" s="5" t="s">
        <v>700</v>
      </c>
      <c r="J159" s="5"/>
      <c r="K159" s="8"/>
      <c r="L159" s="5" t="s">
        <v>10575</v>
      </c>
    </row>
    <row r="160" spans="1:12" ht="56.25">
      <c r="A160" s="88" t="s">
        <v>663</v>
      </c>
      <c r="B160" s="8" t="s">
        <v>681</v>
      </c>
      <c r="C160" s="5" t="s">
        <v>706</v>
      </c>
      <c r="D160" s="2">
        <v>17000000</v>
      </c>
      <c r="E160" s="5" t="s">
        <v>10481</v>
      </c>
      <c r="F160" s="84" t="s">
        <v>179</v>
      </c>
      <c r="G160" s="88"/>
      <c r="H160" s="84" t="s">
        <v>707</v>
      </c>
      <c r="I160" s="5" t="s">
        <v>681</v>
      </c>
      <c r="J160" s="5"/>
      <c r="K160" s="5"/>
      <c r="L160" s="5" t="s">
        <v>705</v>
      </c>
    </row>
    <row r="161" spans="1:12" ht="56.25">
      <c r="A161" s="88" t="s">
        <v>663</v>
      </c>
      <c r="B161" s="8" t="s">
        <v>681</v>
      </c>
      <c r="C161" s="5" t="s">
        <v>708</v>
      </c>
      <c r="D161" s="2">
        <v>2000000</v>
      </c>
      <c r="E161" s="5" t="s">
        <v>10481</v>
      </c>
      <c r="F161" s="84" t="s">
        <v>179</v>
      </c>
      <c r="G161" s="88"/>
      <c r="H161" s="84" t="s">
        <v>709</v>
      </c>
      <c r="I161" s="5" t="s">
        <v>681</v>
      </c>
      <c r="J161" s="5"/>
      <c r="K161" s="5"/>
      <c r="L161" s="5" t="s">
        <v>705</v>
      </c>
    </row>
    <row r="162" spans="1:12" ht="75">
      <c r="A162" s="88" t="s">
        <v>663</v>
      </c>
      <c r="B162" s="8" t="s">
        <v>710</v>
      </c>
      <c r="C162" s="5" t="s">
        <v>711</v>
      </c>
      <c r="D162" s="6" t="s">
        <v>712</v>
      </c>
      <c r="E162" s="5" t="s">
        <v>10481</v>
      </c>
      <c r="F162" s="84" t="s">
        <v>660</v>
      </c>
      <c r="G162" s="84" t="s">
        <v>713</v>
      </c>
      <c r="H162" s="84" t="s">
        <v>714</v>
      </c>
      <c r="I162" s="5" t="s">
        <v>6</v>
      </c>
      <c r="J162" s="5" t="s">
        <v>715</v>
      </c>
      <c r="K162" s="5"/>
      <c r="L162" s="5" t="s">
        <v>716</v>
      </c>
    </row>
    <row r="163" spans="1:12" ht="56.25">
      <c r="A163" s="88" t="s">
        <v>663</v>
      </c>
      <c r="B163" s="8" t="s">
        <v>710</v>
      </c>
      <c r="C163" s="5" t="s">
        <v>717</v>
      </c>
      <c r="D163" s="2">
        <v>4178</v>
      </c>
      <c r="E163" s="5" t="s">
        <v>10481</v>
      </c>
      <c r="F163" s="84" t="s">
        <v>179</v>
      </c>
      <c r="G163" s="88"/>
      <c r="H163" s="84" t="s">
        <v>718</v>
      </c>
      <c r="I163" s="5" t="s">
        <v>19</v>
      </c>
      <c r="J163" s="5"/>
      <c r="K163" s="18" t="s">
        <v>719</v>
      </c>
      <c r="L163" s="5" t="s">
        <v>720</v>
      </c>
    </row>
    <row r="164" spans="1:12" ht="56.25">
      <c r="A164" s="88" t="s">
        <v>663</v>
      </c>
      <c r="B164" s="8" t="s">
        <v>710</v>
      </c>
      <c r="C164" s="5" t="s">
        <v>721</v>
      </c>
      <c r="D164" s="2">
        <v>22285</v>
      </c>
      <c r="E164" s="5" t="s">
        <v>10481</v>
      </c>
      <c r="F164" s="84" t="s">
        <v>179</v>
      </c>
      <c r="G164" s="88"/>
      <c r="H164" s="84" t="s">
        <v>722</v>
      </c>
      <c r="I164" s="5" t="s">
        <v>19</v>
      </c>
      <c r="J164" s="5"/>
      <c r="K164" s="18" t="s">
        <v>723</v>
      </c>
      <c r="L164" s="5" t="s">
        <v>720</v>
      </c>
    </row>
    <row r="165" spans="1:12" ht="56.25">
      <c r="A165" s="95" t="s">
        <v>724</v>
      </c>
      <c r="B165" s="10" t="s">
        <v>725</v>
      </c>
      <c r="C165" s="11" t="s">
        <v>726</v>
      </c>
      <c r="D165" s="2">
        <v>2208</v>
      </c>
      <c r="E165" s="11" t="s">
        <v>10480</v>
      </c>
      <c r="F165" s="84" t="s">
        <v>179</v>
      </c>
      <c r="G165" s="95"/>
      <c r="H165" s="91" t="s">
        <v>727</v>
      </c>
      <c r="I165" s="11" t="s">
        <v>313</v>
      </c>
      <c r="J165" s="11"/>
      <c r="K165" s="17" t="s">
        <v>728</v>
      </c>
      <c r="L165" s="11" t="s">
        <v>729</v>
      </c>
    </row>
    <row r="166" spans="1:12" ht="75">
      <c r="A166" s="95" t="s">
        <v>724</v>
      </c>
      <c r="B166" s="10" t="s">
        <v>725</v>
      </c>
      <c r="C166" s="11" t="s">
        <v>730</v>
      </c>
      <c r="D166" s="2">
        <v>6052</v>
      </c>
      <c r="E166" s="11" t="s">
        <v>10480</v>
      </c>
      <c r="F166" s="84" t="s">
        <v>311</v>
      </c>
      <c r="G166" s="95"/>
      <c r="H166" s="91" t="s">
        <v>731</v>
      </c>
      <c r="I166" s="11" t="s">
        <v>313</v>
      </c>
      <c r="J166" s="11"/>
      <c r="K166" s="17" t="s">
        <v>732</v>
      </c>
      <c r="L166" s="11" t="s">
        <v>733</v>
      </c>
    </row>
    <row r="167" spans="1:12" ht="93.75">
      <c r="A167" s="95" t="s">
        <v>724</v>
      </c>
      <c r="B167" s="10" t="s">
        <v>725</v>
      </c>
      <c r="C167" s="11" t="s">
        <v>734</v>
      </c>
      <c r="D167" s="2">
        <v>6346</v>
      </c>
      <c r="E167" s="11" t="s">
        <v>10480</v>
      </c>
      <c r="F167" s="84" t="s">
        <v>660</v>
      </c>
      <c r="G167" s="95"/>
      <c r="H167" s="91" t="s">
        <v>735</v>
      </c>
      <c r="I167" s="11" t="s">
        <v>313</v>
      </c>
      <c r="J167" s="11"/>
      <c r="K167" s="17" t="s">
        <v>728</v>
      </c>
      <c r="L167" s="11" t="s">
        <v>733</v>
      </c>
    </row>
    <row r="168" spans="1:12" ht="75">
      <c r="A168" s="95" t="s">
        <v>724</v>
      </c>
      <c r="B168" s="10" t="s">
        <v>725</v>
      </c>
      <c r="C168" s="11" t="s">
        <v>736</v>
      </c>
      <c r="D168" s="2">
        <v>7715</v>
      </c>
      <c r="E168" s="11" t="s">
        <v>10480</v>
      </c>
      <c r="F168" s="84" t="s">
        <v>660</v>
      </c>
      <c r="G168" s="95"/>
      <c r="H168" s="91" t="s">
        <v>737</v>
      </c>
      <c r="I168" s="11" t="s">
        <v>313</v>
      </c>
      <c r="J168" s="11"/>
      <c r="K168" s="11"/>
      <c r="L168" s="11" t="s">
        <v>733</v>
      </c>
    </row>
    <row r="169" spans="1:12" ht="150">
      <c r="A169" s="95" t="s">
        <v>724</v>
      </c>
      <c r="B169" s="10" t="s">
        <v>725</v>
      </c>
      <c r="C169" s="11" t="s">
        <v>738</v>
      </c>
      <c r="D169" s="2">
        <v>2000</v>
      </c>
      <c r="E169" s="11" t="s">
        <v>10480</v>
      </c>
      <c r="F169" s="84" t="s">
        <v>660</v>
      </c>
      <c r="G169" s="95"/>
      <c r="H169" s="91" t="s">
        <v>739</v>
      </c>
      <c r="I169" s="11" t="s">
        <v>313</v>
      </c>
      <c r="J169" s="11"/>
      <c r="K169" s="11"/>
      <c r="L169" s="40" t="s">
        <v>740</v>
      </c>
    </row>
    <row r="170" spans="1:12" ht="37.5">
      <c r="A170" s="95" t="s">
        <v>741</v>
      </c>
      <c r="B170" s="10" t="s">
        <v>743</v>
      </c>
      <c r="C170" s="11" t="s">
        <v>744</v>
      </c>
      <c r="D170" s="2" t="s">
        <v>745</v>
      </c>
      <c r="E170" s="11" t="s">
        <v>10480</v>
      </c>
      <c r="F170" s="84" t="s">
        <v>179</v>
      </c>
      <c r="G170" s="95"/>
      <c r="H170" s="91" t="s">
        <v>746</v>
      </c>
      <c r="I170" s="11" t="s">
        <v>665</v>
      </c>
      <c r="J170" s="11" t="s">
        <v>747</v>
      </c>
      <c r="K170" s="11"/>
      <c r="L170" s="11" t="s">
        <v>748</v>
      </c>
    </row>
    <row r="171" spans="1:12" ht="37.5">
      <c r="A171" s="91" t="s">
        <v>749</v>
      </c>
      <c r="B171" s="11" t="s">
        <v>750</v>
      </c>
      <c r="C171" s="11" t="s">
        <v>751</v>
      </c>
      <c r="D171" s="2" t="s">
        <v>752</v>
      </c>
      <c r="E171" s="11" t="s">
        <v>10480</v>
      </c>
      <c r="F171" s="84" t="s">
        <v>660</v>
      </c>
      <c r="G171" s="95"/>
      <c r="H171" s="91" t="s">
        <v>753</v>
      </c>
      <c r="I171" s="40" t="s">
        <v>754</v>
      </c>
      <c r="J171" s="11"/>
      <c r="K171" s="17" t="s">
        <v>755</v>
      </c>
      <c r="L171" s="40" t="s">
        <v>756</v>
      </c>
    </row>
    <row r="172" spans="1:12" ht="37.5">
      <c r="A172" s="91" t="s">
        <v>749</v>
      </c>
      <c r="B172" s="11" t="s">
        <v>750</v>
      </c>
      <c r="C172" s="11" t="s">
        <v>757</v>
      </c>
      <c r="D172" s="2">
        <v>600</v>
      </c>
      <c r="E172" s="11" t="s">
        <v>10480</v>
      </c>
      <c r="F172" s="84" t="s">
        <v>311</v>
      </c>
      <c r="G172" s="95"/>
      <c r="H172" s="91" t="s">
        <v>758</v>
      </c>
      <c r="I172" s="40" t="s">
        <v>759</v>
      </c>
      <c r="J172" s="11"/>
      <c r="K172" s="17" t="s">
        <v>760</v>
      </c>
      <c r="L172" s="40" t="s">
        <v>756</v>
      </c>
    </row>
    <row r="173" spans="1:12" ht="37.5">
      <c r="A173" s="91" t="s">
        <v>749</v>
      </c>
      <c r="B173" s="11" t="s">
        <v>750</v>
      </c>
      <c r="C173" s="11" t="s">
        <v>761</v>
      </c>
      <c r="D173" s="2">
        <v>4351</v>
      </c>
      <c r="E173" s="11" t="s">
        <v>10480</v>
      </c>
      <c r="F173" s="84" t="s">
        <v>660</v>
      </c>
      <c r="G173" s="95"/>
      <c r="H173" s="91" t="s">
        <v>762</v>
      </c>
      <c r="I173" s="40" t="s">
        <v>759</v>
      </c>
      <c r="J173" s="11"/>
      <c r="K173" s="17" t="s">
        <v>763</v>
      </c>
      <c r="L173" s="40" t="s">
        <v>756</v>
      </c>
    </row>
    <row r="174" spans="1:12" ht="75">
      <c r="A174" s="95" t="s">
        <v>741</v>
      </c>
      <c r="B174" s="10" t="s">
        <v>764</v>
      </c>
      <c r="C174" s="11" t="s">
        <v>765</v>
      </c>
      <c r="D174" s="6" t="s">
        <v>766</v>
      </c>
      <c r="E174" s="11" t="s">
        <v>10480</v>
      </c>
      <c r="F174" s="84" t="s">
        <v>660</v>
      </c>
      <c r="G174" s="95"/>
      <c r="H174" s="91" t="s">
        <v>767</v>
      </c>
      <c r="I174" s="11" t="s">
        <v>768</v>
      </c>
      <c r="J174" s="11"/>
      <c r="K174" s="11" t="s">
        <v>769</v>
      </c>
      <c r="L174" s="11" t="s">
        <v>770</v>
      </c>
    </row>
    <row r="175" spans="1:12" ht="75">
      <c r="A175" s="95" t="s">
        <v>741</v>
      </c>
      <c r="B175" s="10" t="s">
        <v>764</v>
      </c>
      <c r="C175" s="11" t="s">
        <v>771</v>
      </c>
      <c r="D175" s="2" t="s">
        <v>772</v>
      </c>
      <c r="E175" s="11" t="s">
        <v>10480</v>
      </c>
      <c r="F175" s="84" t="s">
        <v>327</v>
      </c>
      <c r="G175" s="95"/>
      <c r="H175" s="91" t="s">
        <v>773</v>
      </c>
      <c r="I175" s="11" t="s">
        <v>742</v>
      </c>
      <c r="J175" s="11"/>
      <c r="K175" s="11"/>
      <c r="L175" s="11" t="s">
        <v>774</v>
      </c>
    </row>
    <row r="176" spans="1:12" ht="131.25">
      <c r="A176" s="88" t="s">
        <v>663</v>
      </c>
      <c r="B176" s="8" t="s">
        <v>775</v>
      </c>
      <c r="C176" s="5" t="s">
        <v>776</v>
      </c>
      <c r="D176" s="2">
        <v>3325</v>
      </c>
      <c r="E176" s="5" t="s">
        <v>10481</v>
      </c>
      <c r="F176" s="84" t="s">
        <v>179</v>
      </c>
      <c r="G176" s="88" t="s">
        <v>111</v>
      </c>
      <c r="H176" s="84" t="s">
        <v>777</v>
      </c>
      <c r="I176" s="5" t="s">
        <v>778</v>
      </c>
      <c r="J176" s="5" t="s">
        <v>111</v>
      </c>
      <c r="K176" s="18" t="s">
        <v>779</v>
      </c>
      <c r="L176" s="5" t="s">
        <v>780</v>
      </c>
    </row>
    <row r="177" spans="1:12" ht="187.5">
      <c r="A177" s="88" t="s">
        <v>663</v>
      </c>
      <c r="B177" s="8" t="s">
        <v>775</v>
      </c>
      <c r="C177" s="5" t="s">
        <v>781</v>
      </c>
      <c r="D177" s="2">
        <v>6280</v>
      </c>
      <c r="E177" s="5" t="s">
        <v>10481</v>
      </c>
      <c r="F177" s="84" t="s">
        <v>179</v>
      </c>
      <c r="G177" s="88" t="s">
        <v>111</v>
      </c>
      <c r="H177" s="84" t="s">
        <v>782</v>
      </c>
      <c r="I177" s="5" t="s">
        <v>778</v>
      </c>
      <c r="J177" s="5" t="s">
        <v>111</v>
      </c>
      <c r="K177" s="18" t="s">
        <v>783</v>
      </c>
      <c r="L177" s="5" t="s">
        <v>780</v>
      </c>
    </row>
    <row r="178" spans="1:12" ht="93.75">
      <c r="A178" s="88" t="s">
        <v>663</v>
      </c>
      <c r="B178" s="8" t="s">
        <v>775</v>
      </c>
      <c r="C178" s="5" t="s">
        <v>784</v>
      </c>
      <c r="D178" s="2">
        <v>41800</v>
      </c>
      <c r="E178" s="5" t="s">
        <v>10481</v>
      </c>
      <c r="F178" s="84" t="s">
        <v>311</v>
      </c>
      <c r="G178" s="88" t="s">
        <v>111</v>
      </c>
      <c r="H178" s="84" t="s">
        <v>785</v>
      </c>
      <c r="I178" s="5" t="s">
        <v>778</v>
      </c>
      <c r="J178" s="5" t="s">
        <v>111</v>
      </c>
      <c r="K178" s="18" t="s">
        <v>786</v>
      </c>
      <c r="L178" s="5" t="s">
        <v>780</v>
      </c>
    </row>
    <row r="179" spans="1:12" ht="56.25">
      <c r="A179" s="88" t="s">
        <v>663</v>
      </c>
      <c r="B179" s="8" t="s">
        <v>787</v>
      </c>
      <c r="C179" s="5" t="s">
        <v>788</v>
      </c>
      <c r="D179" s="2">
        <v>32189</v>
      </c>
      <c r="E179" s="5" t="s">
        <v>10481</v>
      </c>
      <c r="F179" s="84" t="s">
        <v>179</v>
      </c>
      <c r="G179" s="88"/>
      <c r="H179" s="84" t="s">
        <v>789</v>
      </c>
      <c r="I179" s="5" t="s">
        <v>181</v>
      </c>
      <c r="J179" s="5"/>
      <c r="K179" s="18" t="s">
        <v>790</v>
      </c>
      <c r="L179" s="21" t="s">
        <v>791</v>
      </c>
    </row>
    <row r="180" spans="1:12" ht="56.25">
      <c r="A180" s="88" t="s">
        <v>663</v>
      </c>
      <c r="B180" s="8" t="s">
        <v>787</v>
      </c>
      <c r="C180" s="5" t="s">
        <v>792</v>
      </c>
      <c r="D180" s="2">
        <v>5323</v>
      </c>
      <c r="E180" s="5" t="s">
        <v>10481</v>
      </c>
      <c r="F180" s="84" t="s">
        <v>179</v>
      </c>
      <c r="G180" s="88"/>
      <c r="H180" s="84" t="s">
        <v>793</v>
      </c>
      <c r="I180" s="5" t="s">
        <v>181</v>
      </c>
      <c r="J180" s="5"/>
      <c r="K180" s="18" t="s">
        <v>790</v>
      </c>
      <c r="L180" s="21" t="s">
        <v>791</v>
      </c>
    </row>
    <row r="181" spans="1:12" ht="56.25">
      <c r="A181" s="88" t="s">
        <v>663</v>
      </c>
      <c r="B181" s="8" t="s">
        <v>787</v>
      </c>
      <c r="C181" s="5" t="s">
        <v>794</v>
      </c>
      <c r="D181" s="2">
        <v>3665</v>
      </c>
      <c r="E181" s="5" t="s">
        <v>10481</v>
      </c>
      <c r="F181" s="84" t="s">
        <v>179</v>
      </c>
      <c r="G181" s="88"/>
      <c r="H181" s="84" t="s">
        <v>795</v>
      </c>
      <c r="I181" s="5" t="s">
        <v>181</v>
      </c>
      <c r="J181" s="5"/>
      <c r="K181" s="18" t="s">
        <v>790</v>
      </c>
      <c r="L181" s="21" t="s">
        <v>791</v>
      </c>
    </row>
    <row r="182" spans="1:12" ht="56.25">
      <c r="A182" s="88" t="s">
        <v>663</v>
      </c>
      <c r="B182" s="8" t="s">
        <v>787</v>
      </c>
      <c r="C182" s="5" t="s">
        <v>796</v>
      </c>
      <c r="D182" s="2">
        <v>3146</v>
      </c>
      <c r="E182" s="5" t="s">
        <v>10481</v>
      </c>
      <c r="F182" s="84" t="s">
        <v>179</v>
      </c>
      <c r="G182" s="88"/>
      <c r="H182" s="84" t="s">
        <v>797</v>
      </c>
      <c r="I182" s="8" t="s">
        <v>181</v>
      </c>
      <c r="J182" s="5"/>
      <c r="K182" s="18" t="s">
        <v>790</v>
      </c>
      <c r="L182" s="21" t="s">
        <v>791</v>
      </c>
    </row>
    <row r="183" spans="1:12" ht="75">
      <c r="A183" s="95" t="s">
        <v>741</v>
      </c>
      <c r="B183" s="10" t="s">
        <v>798</v>
      </c>
      <c r="C183" s="11" t="s">
        <v>799</v>
      </c>
      <c r="D183" s="2">
        <v>13200</v>
      </c>
      <c r="E183" s="11" t="s">
        <v>10480</v>
      </c>
      <c r="F183" s="84" t="s">
        <v>311</v>
      </c>
      <c r="G183" s="91" t="s">
        <v>800</v>
      </c>
      <c r="H183" s="91" t="s">
        <v>801</v>
      </c>
      <c r="I183" s="11" t="s">
        <v>181</v>
      </c>
      <c r="J183" s="11"/>
      <c r="K183" s="17" t="s">
        <v>802</v>
      </c>
      <c r="L183" s="11" t="s">
        <v>803</v>
      </c>
    </row>
    <row r="184" spans="1:12" ht="93.75">
      <c r="A184" s="88" t="s">
        <v>663</v>
      </c>
      <c r="B184" s="8" t="s">
        <v>804</v>
      </c>
      <c r="C184" s="5" t="s">
        <v>805</v>
      </c>
      <c r="D184" s="2">
        <v>370</v>
      </c>
      <c r="E184" s="5" t="s">
        <v>10481</v>
      </c>
      <c r="F184" s="84" t="s">
        <v>311</v>
      </c>
      <c r="G184" s="88"/>
      <c r="H184" s="84" t="s">
        <v>806</v>
      </c>
      <c r="I184" s="5" t="s">
        <v>313</v>
      </c>
      <c r="J184" s="5"/>
      <c r="K184" s="5"/>
      <c r="L184" s="5" t="s">
        <v>807</v>
      </c>
    </row>
    <row r="185" spans="1:12" ht="56.25">
      <c r="A185" s="88" t="s">
        <v>663</v>
      </c>
      <c r="B185" s="8" t="s">
        <v>804</v>
      </c>
      <c r="C185" s="5" t="s">
        <v>808</v>
      </c>
      <c r="D185" s="2">
        <v>13002</v>
      </c>
      <c r="E185" s="5" t="s">
        <v>10481</v>
      </c>
      <c r="F185" s="84" t="s">
        <v>660</v>
      </c>
      <c r="G185" s="88"/>
      <c r="H185" s="84" t="s">
        <v>809</v>
      </c>
      <c r="I185" s="5" t="s">
        <v>759</v>
      </c>
      <c r="J185" s="5"/>
      <c r="K185" s="5"/>
      <c r="L185" s="5" t="s">
        <v>807</v>
      </c>
    </row>
    <row r="186" spans="1:12" ht="37.5">
      <c r="A186" s="88" t="s">
        <v>663</v>
      </c>
      <c r="B186" s="8" t="s">
        <v>810</v>
      </c>
      <c r="C186" s="5" t="s">
        <v>811</v>
      </c>
      <c r="D186" s="2" t="s">
        <v>812</v>
      </c>
      <c r="E186" s="5" t="s">
        <v>10481</v>
      </c>
      <c r="F186" s="84" t="s">
        <v>660</v>
      </c>
      <c r="G186" s="88"/>
      <c r="H186" s="84" t="s">
        <v>813</v>
      </c>
      <c r="I186" s="5" t="s">
        <v>759</v>
      </c>
      <c r="J186" s="5"/>
      <c r="K186" s="18" t="s">
        <v>814</v>
      </c>
      <c r="L186" s="5" t="s">
        <v>815</v>
      </c>
    </row>
    <row r="187" spans="1:12" ht="56.25">
      <c r="A187" s="88" t="s">
        <v>663</v>
      </c>
      <c r="B187" s="8" t="s">
        <v>816</v>
      </c>
      <c r="C187" s="5" t="s">
        <v>817</v>
      </c>
      <c r="D187" s="2">
        <v>148491</v>
      </c>
      <c r="E187" s="5" t="s">
        <v>10481</v>
      </c>
      <c r="F187" s="84" t="s">
        <v>179</v>
      </c>
      <c r="G187" s="84" t="s">
        <v>818</v>
      </c>
      <c r="H187" s="84" t="s">
        <v>819</v>
      </c>
      <c r="I187" s="5" t="s">
        <v>181</v>
      </c>
      <c r="J187" s="5" t="s">
        <v>820</v>
      </c>
      <c r="K187" s="18" t="s">
        <v>821</v>
      </c>
      <c r="L187" s="5" t="s">
        <v>822</v>
      </c>
    </row>
    <row r="188" spans="1:12" ht="56.25">
      <c r="A188" s="88" t="s">
        <v>663</v>
      </c>
      <c r="B188" s="8" t="s">
        <v>816</v>
      </c>
      <c r="C188" s="5" t="s">
        <v>823</v>
      </c>
      <c r="D188" s="2"/>
      <c r="E188" s="5" t="s">
        <v>10481</v>
      </c>
      <c r="F188" s="84" t="s">
        <v>824</v>
      </c>
      <c r="G188" s="84" t="s">
        <v>825</v>
      </c>
      <c r="H188" s="84" t="s">
        <v>826</v>
      </c>
      <c r="I188" s="5" t="s">
        <v>759</v>
      </c>
      <c r="J188" s="5" t="s">
        <v>827</v>
      </c>
      <c r="K188" s="18"/>
      <c r="L188" s="5" t="s">
        <v>828</v>
      </c>
    </row>
    <row r="189" spans="1:12" ht="37.5">
      <c r="A189" s="88" t="s">
        <v>663</v>
      </c>
      <c r="B189" s="8" t="s">
        <v>829</v>
      </c>
      <c r="C189" s="5" t="s">
        <v>830</v>
      </c>
      <c r="D189" s="2">
        <v>19994</v>
      </c>
      <c r="E189" s="5" t="s">
        <v>10481</v>
      </c>
      <c r="F189" s="84" t="s">
        <v>179</v>
      </c>
      <c r="G189" s="88" t="s">
        <v>831</v>
      </c>
      <c r="H189" s="84" t="s">
        <v>832</v>
      </c>
      <c r="I189" s="5" t="s">
        <v>665</v>
      </c>
      <c r="J189" s="5" t="s">
        <v>833</v>
      </c>
      <c r="K189" s="18" t="s">
        <v>834</v>
      </c>
      <c r="L189" s="5" t="s">
        <v>835</v>
      </c>
    </row>
    <row r="190" spans="1:12" ht="37.5">
      <c r="A190" s="84" t="s">
        <v>836</v>
      </c>
      <c r="B190" s="5" t="s">
        <v>837</v>
      </c>
      <c r="C190" s="5" t="s">
        <v>838</v>
      </c>
      <c r="D190" s="2">
        <v>23</v>
      </c>
      <c r="E190" s="5" t="s">
        <v>10481</v>
      </c>
      <c r="F190" s="84" t="s">
        <v>660</v>
      </c>
      <c r="G190" s="88"/>
      <c r="H190" s="84" t="s">
        <v>839</v>
      </c>
      <c r="I190" s="5" t="s">
        <v>759</v>
      </c>
      <c r="J190" s="5"/>
      <c r="K190" s="5"/>
      <c r="L190" s="21" t="s">
        <v>840</v>
      </c>
    </row>
    <row r="191" spans="1:12" ht="37.5">
      <c r="A191" s="84" t="s">
        <v>836</v>
      </c>
      <c r="B191" s="5" t="s">
        <v>837</v>
      </c>
      <c r="C191" s="5" t="s">
        <v>841</v>
      </c>
      <c r="D191" s="2">
        <v>5120</v>
      </c>
      <c r="E191" s="5" t="s">
        <v>10481</v>
      </c>
      <c r="F191" s="84" t="s">
        <v>660</v>
      </c>
      <c r="G191" s="88"/>
      <c r="H191" s="84" t="s">
        <v>842</v>
      </c>
      <c r="I191" s="5" t="s">
        <v>759</v>
      </c>
      <c r="J191" s="5"/>
      <c r="K191" s="5"/>
      <c r="L191" s="21" t="s">
        <v>843</v>
      </c>
    </row>
    <row r="192" spans="1:12" ht="56.25">
      <c r="A192" s="84" t="s">
        <v>836</v>
      </c>
      <c r="B192" s="5" t="s">
        <v>844</v>
      </c>
      <c r="C192" s="5" t="s">
        <v>845</v>
      </c>
      <c r="D192" s="6">
        <v>35691</v>
      </c>
      <c r="E192" s="5" t="s">
        <v>10481</v>
      </c>
      <c r="F192" s="84" t="s">
        <v>179</v>
      </c>
      <c r="G192" s="84" t="s">
        <v>846</v>
      </c>
      <c r="H192" s="84" t="s">
        <v>847</v>
      </c>
      <c r="I192" s="5" t="s">
        <v>665</v>
      </c>
      <c r="J192" s="5" t="s">
        <v>848</v>
      </c>
      <c r="K192" s="18" t="s">
        <v>849</v>
      </c>
      <c r="L192" s="5" t="s">
        <v>850</v>
      </c>
    </row>
    <row r="193" spans="1:12" ht="112.5">
      <c r="A193" s="88" t="s">
        <v>663</v>
      </c>
      <c r="B193" s="8" t="s">
        <v>851</v>
      </c>
      <c r="C193" s="5" t="s">
        <v>852</v>
      </c>
      <c r="D193" s="2">
        <v>11307</v>
      </c>
      <c r="E193" s="5" t="s">
        <v>10481</v>
      </c>
      <c r="F193" s="84" t="s">
        <v>179</v>
      </c>
      <c r="G193" s="88"/>
      <c r="H193" s="84" t="s">
        <v>853</v>
      </c>
      <c r="I193" s="5" t="s">
        <v>759</v>
      </c>
      <c r="J193" s="5"/>
      <c r="K193" s="5"/>
      <c r="L193" s="5" t="s">
        <v>854</v>
      </c>
    </row>
    <row r="194" spans="1:12" ht="56.25">
      <c r="A194" s="88" t="s">
        <v>663</v>
      </c>
      <c r="B194" s="8" t="s">
        <v>851</v>
      </c>
      <c r="C194" s="5" t="s">
        <v>855</v>
      </c>
      <c r="D194" s="2">
        <v>16062</v>
      </c>
      <c r="E194" s="5" t="s">
        <v>10481</v>
      </c>
      <c r="F194" s="84" t="s">
        <v>179</v>
      </c>
      <c r="G194" s="88"/>
      <c r="H194" s="84" t="s">
        <v>856</v>
      </c>
      <c r="I194" s="5" t="s">
        <v>181</v>
      </c>
      <c r="J194" s="5"/>
      <c r="K194" s="5"/>
      <c r="L194" s="5" t="s">
        <v>857</v>
      </c>
    </row>
    <row r="195" spans="1:12" ht="56.25">
      <c r="A195" s="88" t="s">
        <v>663</v>
      </c>
      <c r="B195" s="8" t="s">
        <v>858</v>
      </c>
      <c r="C195" s="5" t="s">
        <v>859</v>
      </c>
      <c r="D195" s="2">
        <v>86</v>
      </c>
      <c r="E195" s="5" t="s">
        <v>10481</v>
      </c>
      <c r="F195" s="84" t="s">
        <v>179</v>
      </c>
      <c r="G195" s="88"/>
      <c r="H195" s="84" t="s">
        <v>860</v>
      </c>
      <c r="I195" s="5" t="s">
        <v>181</v>
      </c>
      <c r="J195" s="5"/>
      <c r="K195" s="18" t="s">
        <v>861</v>
      </c>
      <c r="L195" s="5" t="s">
        <v>862</v>
      </c>
    </row>
    <row r="196" spans="1:12" ht="75">
      <c r="A196" s="88" t="s">
        <v>663</v>
      </c>
      <c r="B196" s="8" t="s">
        <v>858</v>
      </c>
      <c r="C196" s="5" t="s">
        <v>863</v>
      </c>
      <c r="D196" s="2">
        <v>14856</v>
      </c>
      <c r="E196" s="5" t="s">
        <v>10481</v>
      </c>
      <c r="F196" s="84" t="s">
        <v>179</v>
      </c>
      <c r="G196" s="88"/>
      <c r="H196" s="84" t="s">
        <v>864</v>
      </c>
      <c r="I196" s="5" t="s">
        <v>181</v>
      </c>
      <c r="J196" s="5"/>
      <c r="K196" s="18" t="s">
        <v>861</v>
      </c>
      <c r="L196" s="5" t="s">
        <v>865</v>
      </c>
    </row>
    <row r="197" spans="1:12" ht="56.25">
      <c r="A197" s="88" t="s">
        <v>663</v>
      </c>
      <c r="B197" s="8" t="s">
        <v>858</v>
      </c>
      <c r="C197" s="5" t="s">
        <v>866</v>
      </c>
      <c r="D197" s="2">
        <v>17743</v>
      </c>
      <c r="E197" s="5" t="s">
        <v>10481</v>
      </c>
      <c r="F197" s="84" t="s">
        <v>179</v>
      </c>
      <c r="G197" s="88"/>
      <c r="H197" s="84" t="s">
        <v>867</v>
      </c>
      <c r="I197" s="5" t="s">
        <v>181</v>
      </c>
      <c r="J197" s="5"/>
      <c r="K197" s="18" t="s">
        <v>861</v>
      </c>
      <c r="L197" s="5" t="s">
        <v>865</v>
      </c>
    </row>
    <row r="198" spans="1:12" ht="75">
      <c r="A198" s="88" t="s">
        <v>663</v>
      </c>
      <c r="B198" s="8" t="s">
        <v>868</v>
      </c>
      <c r="C198" s="5" t="s">
        <v>869</v>
      </c>
      <c r="D198" s="2">
        <v>18263</v>
      </c>
      <c r="E198" s="5" t="s">
        <v>10481</v>
      </c>
      <c r="F198" s="84" t="s">
        <v>660</v>
      </c>
      <c r="G198" s="88" t="s">
        <v>870</v>
      </c>
      <c r="H198" s="84" t="s">
        <v>871</v>
      </c>
      <c r="I198" s="5"/>
      <c r="J198" s="5" t="s">
        <v>872</v>
      </c>
      <c r="K198" s="5"/>
      <c r="L198" s="5" t="s">
        <v>873</v>
      </c>
    </row>
    <row r="199" spans="1:12" ht="56.25">
      <c r="A199" s="88" t="s">
        <v>663</v>
      </c>
      <c r="B199" s="8" t="s">
        <v>874</v>
      </c>
      <c r="C199" s="5" t="s">
        <v>875</v>
      </c>
      <c r="D199" s="2">
        <v>2303</v>
      </c>
      <c r="E199" s="5" t="s">
        <v>10481</v>
      </c>
      <c r="F199" s="84" t="s">
        <v>660</v>
      </c>
      <c r="G199" s="88"/>
      <c r="H199" s="84" t="s">
        <v>876</v>
      </c>
      <c r="I199" s="5" t="s">
        <v>877</v>
      </c>
      <c r="J199" s="5"/>
      <c r="K199" s="5"/>
      <c r="L199" s="5" t="s">
        <v>878</v>
      </c>
    </row>
    <row r="200" spans="1:12" ht="37.5">
      <c r="A200" s="88" t="s">
        <v>663</v>
      </c>
      <c r="B200" s="8" t="s">
        <v>879</v>
      </c>
      <c r="C200" s="5" t="s">
        <v>880</v>
      </c>
      <c r="D200" s="2">
        <v>8600</v>
      </c>
      <c r="E200" s="5" t="s">
        <v>10481</v>
      </c>
      <c r="F200" s="84" t="s">
        <v>179</v>
      </c>
      <c r="G200" s="88"/>
      <c r="H200" s="84" t="s">
        <v>881</v>
      </c>
      <c r="I200" s="5" t="s">
        <v>759</v>
      </c>
      <c r="J200" s="5"/>
      <c r="K200" s="5"/>
      <c r="L200" s="5" t="s">
        <v>882</v>
      </c>
    </row>
    <row r="201" spans="1:12" ht="93.75">
      <c r="A201" s="88" t="s">
        <v>663</v>
      </c>
      <c r="B201" s="8" t="s">
        <v>883</v>
      </c>
      <c r="C201" s="5" t="s">
        <v>884</v>
      </c>
      <c r="D201" s="2">
        <v>6800</v>
      </c>
      <c r="E201" s="5" t="s">
        <v>10481</v>
      </c>
      <c r="F201" s="84" t="s">
        <v>327</v>
      </c>
      <c r="G201" s="88"/>
      <c r="H201" s="84" t="s">
        <v>885</v>
      </c>
      <c r="I201" s="5" t="s">
        <v>329</v>
      </c>
      <c r="J201" s="5"/>
      <c r="K201" s="5" t="s">
        <v>886</v>
      </c>
      <c r="L201" s="5" t="s">
        <v>887</v>
      </c>
    </row>
    <row r="202" spans="1:12" ht="75">
      <c r="A202" s="88" t="s">
        <v>888</v>
      </c>
      <c r="B202" s="8" t="s">
        <v>889</v>
      </c>
      <c r="C202" s="5" t="s">
        <v>890</v>
      </c>
      <c r="D202" s="2">
        <v>4200</v>
      </c>
      <c r="E202" s="5" t="s">
        <v>10481</v>
      </c>
      <c r="F202" s="84" t="s">
        <v>661</v>
      </c>
      <c r="G202" s="84" t="s">
        <v>891</v>
      </c>
      <c r="H202" s="84" t="s">
        <v>892</v>
      </c>
      <c r="I202" s="5" t="s">
        <v>313</v>
      </c>
      <c r="J202" s="5"/>
      <c r="K202" s="18" t="s">
        <v>893</v>
      </c>
      <c r="L202" s="5" t="s">
        <v>894</v>
      </c>
    </row>
    <row r="203" spans="1:12" ht="56.25">
      <c r="A203" s="88" t="s">
        <v>888</v>
      </c>
      <c r="B203" s="8" t="s">
        <v>889</v>
      </c>
      <c r="C203" s="5" t="s">
        <v>895</v>
      </c>
      <c r="D203" s="2">
        <v>2692</v>
      </c>
      <c r="E203" s="5" t="s">
        <v>10481</v>
      </c>
      <c r="F203" s="84" t="s">
        <v>179</v>
      </c>
      <c r="G203" s="88"/>
      <c r="H203" s="84" t="s">
        <v>896</v>
      </c>
      <c r="I203" s="5" t="s">
        <v>313</v>
      </c>
      <c r="J203" s="5"/>
      <c r="K203" s="5"/>
      <c r="L203" s="5" t="s">
        <v>897</v>
      </c>
    </row>
    <row r="204" spans="1:12" ht="56.25">
      <c r="A204" s="84" t="s">
        <v>888</v>
      </c>
      <c r="B204" s="5" t="s">
        <v>889</v>
      </c>
      <c r="C204" s="5" t="s">
        <v>898</v>
      </c>
      <c r="D204" s="6">
        <v>500</v>
      </c>
      <c r="E204" s="5" t="s">
        <v>10481</v>
      </c>
      <c r="F204" s="84" t="s">
        <v>179</v>
      </c>
      <c r="G204" s="84"/>
      <c r="H204" s="84" t="s">
        <v>899</v>
      </c>
      <c r="I204" s="5" t="s">
        <v>665</v>
      </c>
      <c r="J204" s="5" t="s">
        <v>900</v>
      </c>
      <c r="K204" s="18" t="s">
        <v>901</v>
      </c>
      <c r="L204" s="5" t="s">
        <v>902</v>
      </c>
    </row>
    <row r="205" spans="1:12" ht="56.25">
      <c r="A205" s="84" t="s">
        <v>888</v>
      </c>
      <c r="B205" s="5" t="s">
        <v>889</v>
      </c>
      <c r="C205" s="5" t="s">
        <v>903</v>
      </c>
      <c r="D205" s="6">
        <v>500</v>
      </c>
      <c r="E205" s="5" t="s">
        <v>10481</v>
      </c>
      <c r="F205" s="84" t="s">
        <v>179</v>
      </c>
      <c r="G205" s="84"/>
      <c r="H205" s="84" t="s">
        <v>904</v>
      </c>
      <c r="I205" s="5" t="s">
        <v>665</v>
      </c>
      <c r="J205" s="5" t="s">
        <v>900</v>
      </c>
      <c r="K205" s="18" t="s">
        <v>901</v>
      </c>
      <c r="L205" s="5" t="s">
        <v>902</v>
      </c>
    </row>
    <row r="206" spans="1:12" ht="56.25">
      <c r="A206" s="88" t="s">
        <v>888</v>
      </c>
      <c r="B206" s="8" t="s">
        <v>905</v>
      </c>
      <c r="C206" s="5" t="s">
        <v>906</v>
      </c>
      <c r="D206" s="2">
        <v>2100</v>
      </c>
      <c r="E206" s="5" t="s">
        <v>10481</v>
      </c>
      <c r="F206" s="84" t="s">
        <v>179</v>
      </c>
      <c r="G206" s="88"/>
      <c r="H206" s="84" t="s">
        <v>907</v>
      </c>
      <c r="I206" s="5" t="s">
        <v>908</v>
      </c>
      <c r="J206" s="5"/>
      <c r="K206" s="18" t="s">
        <v>909</v>
      </c>
      <c r="L206" s="21" t="s">
        <v>910</v>
      </c>
    </row>
    <row r="207" spans="1:12" ht="56.25">
      <c r="A207" s="88" t="s">
        <v>888</v>
      </c>
      <c r="B207" s="8" t="s">
        <v>905</v>
      </c>
      <c r="C207" s="5" t="s">
        <v>911</v>
      </c>
      <c r="D207" s="2">
        <v>900</v>
      </c>
      <c r="E207" s="5" t="s">
        <v>10481</v>
      </c>
      <c r="F207" s="84" t="s">
        <v>179</v>
      </c>
      <c r="G207" s="88"/>
      <c r="H207" s="84" t="s">
        <v>907</v>
      </c>
      <c r="I207" s="5" t="s">
        <v>181</v>
      </c>
      <c r="J207" s="5"/>
      <c r="K207" s="18" t="s">
        <v>909</v>
      </c>
      <c r="L207" s="21" t="s">
        <v>912</v>
      </c>
    </row>
    <row r="208" spans="1:12" ht="56.25">
      <c r="A208" s="88" t="s">
        <v>888</v>
      </c>
      <c r="B208" s="8" t="s">
        <v>905</v>
      </c>
      <c r="C208" s="5" t="s">
        <v>913</v>
      </c>
      <c r="D208" s="2">
        <v>900</v>
      </c>
      <c r="E208" s="5" t="s">
        <v>10481</v>
      </c>
      <c r="F208" s="84" t="s">
        <v>179</v>
      </c>
      <c r="G208" s="88"/>
      <c r="H208" s="84" t="s">
        <v>914</v>
      </c>
      <c r="I208" s="5" t="s">
        <v>181</v>
      </c>
      <c r="J208" s="5"/>
      <c r="K208" s="18" t="s">
        <v>909</v>
      </c>
      <c r="L208" s="21" t="s">
        <v>910</v>
      </c>
    </row>
    <row r="209" spans="1:12" ht="56.25">
      <c r="A209" s="88" t="s">
        <v>888</v>
      </c>
      <c r="B209" s="8" t="s">
        <v>905</v>
      </c>
      <c r="C209" s="5" t="s">
        <v>915</v>
      </c>
      <c r="D209" s="2">
        <v>1500</v>
      </c>
      <c r="E209" s="5" t="s">
        <v>10481</v>
      </c>
      <c r="F209" s="84" t="s">
        <v>179</v>
      </c>
      <c r="G209" s="88"/>
      <c r="H209" s="84" t="s">
        <v>916</v>
      </c>
      <c r="I209" s="5" t="s">
        <v>908</v>
      </c>
      <c r="J209" s="5"/>
      <c r="K209" s="18" t="s">
        <v>909</v>
      </c>
      <c r="L209" s="21" t="s">
        <v>910</v>
      </c>
    </row>
    <row r="210" spans="1:12" ht="56.25">
      <c r="A210" s="88" t="s">
        <v>888</v>
      </c>
      <c r="B210" s="8" t="s">
        <v>917</v>
      </c>
      <c r="C210" s="8" t="s">
        <v>918</v>
      </c>
      <c r="D210" s="2" t="s">
        <v>36</v>
      </c>
      <c r="E210" s="5" t="s">
        <v>5</v>
      </c>
      <c r="F210" s="84"/>
      <c r="G210" s="88"/>
      <c r="H210" s="84" t="s">
        <v>919</v>
      </c>
      <c r="I210" s="5" t="s">
        <v>768</v>
      </c>
      <c r="J210" s="5"/>
      <c r="K210" s="18" t="s">
        <v>920</v>
      </c>
      <c r="L210" s="5" t="s">
        <v>10576</v>
      </c>
    </row>
    <row r="211" spans="1:12" ht="56.25">
      <c r="A211" s="88" t="s">
        <v>888</v>
      </c>
      <c r="B211" s="8" t="s">
        <v>921</v>
      </c>
      <c r="C211" s="5" t="s">
        <v>922</v>
      </c>
      <c r="D211" s="2">
        <v>6200</v>
      </c>
      <c r="E211" s="5" t="s">
        <v>10481</v>
      </c>
      <c r="F211" s="84" t="s">
        <v>179</v>
      </c>
      <c r="G211" s="88"/>
      <c r="H211" s="84" t="s">
        <v>923</v>
      </c>
      <c r="I211" s="5" t="s">
        <v>742</v>
      </c>
      <c r="J211" s="5"/>
      <c r="K211" s="5"/>
      <c r="L211" s="5" t="s">
        <v>924</v>
      </c>
    </row>
    <row r="212" spans="1:12" ht="150">
      <c r="A212" s="88" t="s">
        <v>888</v>
      </c>
      <c r="B212" s="8" t="s">
        <v>925</v>
      </c>
      <c r="C212" s="5" t="s">
        <v>926</v>
      </c>
      <c r="D212" s="2">
        <v>1030</v>
      </c>
      <c r="E212" s="5" t="s">
        <v>10481</v>
      </c>
      <c r="F212" s="84" t="s">
        <v>660</v>
      </c>
      <c r="G212" s="88"/>
      <c r="H212" s="84" t="s">
        <v>927</v>
      </c>
      <c r="I212" s="5" t="s">
        <v>928</v>
      </c>
      <c r="J212" s="5"/>
      <c r="K212" s="5"/>
      <c r="L212" s="5" t="s">
        <v>929</v>
      </c>
    </row>
    <row r="213" spans="1:12" ht="56.25">
      <c r="A213" s="88" t="s">
        <v>888</v>
      </c>
      <c r="B213" s="8" t="s">
        <v>930</v>
      </c>
      <c r="C213" s="5" t="s">
        <v>931</v>
      </c>
      <c r="D213" s="2">
        <v>8543</v>
      </c>
      <c r="E213" s="5" t="s">
        <v>10481</v>
      </c>
      <c r="F213" s="84" t="s">
        <v>179</v>
      </c>
      <c r="G213" s="88"/>
      <c r="H213" s="84" t="s">
        <v>932</v>
      </c>
      <c r="I213" s="5" t="s">
        <v>313</v>
      </c>
      <c r="J213" s="5"/>
      <c r="K213" s="5"/>
      <c r="L213" s="5" t="s">
        <v>933</v>
      </c>
    </row>
    <row r="214" spans="1:12" ht="56.25">
      <c r="A214" s="88" t="s">
        <v>888</v>
      </c>
      <c r="B214" s="8" t="s">
        <v>930</v>
      </c>
      <c r="C214" s="5" t="s">
        <v>934</v>
      </c>
      <c r="D214" s="2">
        <v>37070</v>
      </c>
      <c r="E214" s="5" t="s">
        <v>10481</v>
      </c>
      <c r="F214" s="84" t="s">
        <v>179</v>
      </c>
      <c r="G214" s="88"/>
      <c r="H214" s="84" t="s">
        <v>932</v>
      </c>
      <c r="I214" s="5" t="s">
        <v>313</v>
      </c>
      <c r="J214" s="5"/>
      <c r="K214" s="5"/>
      <c r="L214" s="5" t="s">
        <v>933</v>
      </c>
    </row>
    <row r="215" spans="1:12" ht="75">
      <c r="A215" s="88" t="s">
        <v>888</v>
      </c>
      <c r="B215" s="8" t="s">
        <v>930</v>
      </c>
      <c r="C215" s="8" t="s">
        <v>935</v>
      </c>
      <c r="D215" s="2" t="s">
        <v>36</v>
      </c>
      <c r="E215" s="5" t="s">
        <v>5</v>
      </c>
      <c r="F215" s="84"/>
      <c r="G215" s="88"/>
      <c r="H215" s="84" t="s">
        <v>936</v>
      </c>
      <c r="I215" s="8" t="s">
        <v>759</v>
      </c>
      <c r="J215" s="5"/>
      <c r="K215" s="18" t="s">
        <v>10577</v>
      </c>
      <c r="L215" s="5" t="s">
        <v>10578</v>
      </c>
    </row>
    <row r="216" spans="1:12" ht="56.25">
      <c r="A216" s="88" t="s">
        <v>888</v>
      </c>
      <c r="B216" s="8" t="s">
        <v>930</v>
      </c>
      <c r="C216" s="5" t="s">
        <v>895</v>
      </c>
      <c r="D216" s="2">
        <v>2208</v>
      </c>
      <c r="E216" s="5" t="s">
        <v>10481</v>
      </c>
      <c r="F216" s="84" t="s">
        <v>311</v>
      </c>
      <c r="G216" s="88"/>
      <c r="H216" s="84" t="s">
        <v>937</v>
      </c>
      <c r="I216" s="8" t="s">
        <v>313</v>
      </c>
      <c r="J216" s="5"/>
      <c r="K216" s="5"/>
      <c r="L216" s="5" t="s">
        <v>938</v>
      </c>
    </row>
    <row r="217" spans="1:12" ht="56.25">
      <c r="A217" s="88" t="s">
        <v>888</v>
      </c>
      <c r="B217" s="8" t="s">
        <v>939</v>
      </c>
      <c r="C217" s="5" t="s">
        <v>940</v>
      </c>
      <c r="D217" s="2">
        <v>32260</v>
      </c>
      <c r="E217" s="5" t="s">
        <v>10481</v>
      </c>
      <c r="F217" s="84" t="s">
        <v>311</v>
      </c>
      <c r="G217" s="88"/>
      <c r="H217" s="84" t="s">
        <v>941</v>
      </c>
      <c r="I217" s="5" t="s">
        <v>942</v>
      </c>
      <c r="J217" s="5"/>
      <c r="K217" s="5"/>
      <c r="L217" s="5" t="s">
        <v>943</v>
      </c>
    </row>
    <row r="218" spans="1:12" ht="37.5">
      <c r="A218" s="88" t="s">
        <v>888</v>
      </c>
      <c r="B218" s="8" t="s">
        <v>939</v>
      </c>
      <c r="C218" s="5" t="s">
        <v>944</v>
      </c>
      <c r="D218" s="2">
        <v>6387</v>
      </c>
      <c r="E218" s="5" t="s">
        <v>10481</v>
      </c>
      <c r="F218" s="84" t="s">
        <v>311</v>
      </c>
      <c r="G218" s="88"/>
      <c r="H218" s="84" t="s">
        <v>945</v>
      </c>
      <c r="I218" s="5" t="s">
        <v>942</v>
      </c>
      <c r="J218" s="5"/>
      <c r="K218" s="5"/>
      <c r="L218" s="5" t="s">
        <v>946</v>
      </c>
    </row>
    <row r="219" spans="1:12" ht="56.25">
      <c r="A219" s="88" t="s">
        <v>888</v>
      </c>
      <c r="B219" s="8" t="s">
        <v>947</v>
      </c>
      <c r="C219" s="5" t="s">
        <v>948</v>
      </c>
      <c r="D219" s="2">
        <v>4168</v>
      </c>
      <c r="E219" s="5" t="s">
        <v>10481</v>
      </c>
      <c r="F219" s="84" t="s">
        <v>949</v>
      </c>
      <c r="G219" s="88" t="s">
        <v>950</v>
      </c>
      <c r="H219" s="84" t="s">
        <v>951</v>
      </c>
      <c r="I219" s="5" t="s">
        <v>768</v>
      </c>
      <c r="J219" s="5" t="s">
        <v>952</v>
      </c>
      <c r="K219" s="5" t="s">
        <v>950</v>
      </c>
      <c r="L219" s="5" t="s">
        <v>953</v>
      </c>
    </row>
    <row r="220" spans="1:12" ht="56.25">
      <c r="A220" s="84" t="s">
        <v>954</v>
      </c>
      <c r="B220" s="5" t="s">
        <v>955</v>
      </c>
      <c r="C220" s="5" t="s">
        <v>956</v>
      </c>
      <c r="D220" s="2">
        <v>1183</v>
      </c>
      <c r="E220" s="5" t="s">
        <v>10481</v>
      </c>
      <c r="F220" s="84" t="s">
        <v>660</v>
      </c>
      <c r="G220" s="88" t="s">
        <v>950</v>
      </c>
      <c r="H220" s="84" t="s">
        <v>957</v>
      </c>
      <c r="I220" s="5" t="s">
        <v>759</v>
      </c>
      <c r="J220" s="5"/>
      <c r="K220" s="5" t="s">
        <v>950</v>
      </c>
      <c r="L220" s="5" t="s">
        <v>958</v>
      </c>
    </row>
    <row r="221" spans="1:12" ht="56.25">
      <c r="A221" s="84" t="s">
        <v>954</v>
      </c>
      <c r="B221" s="5" t="s">
        <v>955</v>
      </c>
      <c r="C221" s="5" t="s">
        <v>959</v>
      </c>
      <c r="D221" s="2">
        <v>353</v>
      </c>
      <c r="E221" s="5" t="s">
        <v>10481</v>
      </c>
      <c r="F221" s="84" t="s">
        <v>660</v>
      </c>
      <c r="G221" s="88" t="s">
        <v>950</v>
      </c>
      <c r="H221" s="84" t="s">
        <v>960</v>
      </c>
      <c r="I221" s="5" t="s">
        <v>665</v>
      </c>
      <c r="J221" s="5" t="s">
        <v>961</v>
      </c>
      <c r="K221" s="5" t="s">
        <v>950</v>
      </c>
      <c r="L221" s="5" t="s">
        <v>958</v>
      </c>
    </row>
    <row r="222" spans="1:12" ht="93.75">
      <c r="A222" s="84" t="s">
        <v>954</v>
      </c>
      <c r="B222" s="5" t="s">
        <v>955</v>
      </c>
      <c r="C222" s="5" t="s">
        <v>962</v>
      </c>
      <c r="D222" s="6">
        <v>333</v>
      </c>
      <c r="E222" s="5" t="s">
        <v>10481</v>
      </c>
      <c r="F222" s="84" t="s">
        <v>311</v>
      </c>
      <c r="G222" s="88" t="s">
        <v>950</v>
      </c>
      <c r="H222" s="84" t="s">
        <v>963</v>
      </c>
      <c r="I222" s="8" t="s">
        <v>313</v>
      </c>
      <c r="J222" s="21"/>
      <c r="K222" s="5" t="s">
        <v>950</v>
      </c>
      <c r="L222" s="21" t="s">
        <v>964</v>
      </c>
    </row>
    <row r="223" spans="1:12" ht="56.25">
      <c r="A223" s="88" t="s">
        <v>888</v>
      </c>
      <c r="B223" s="8" t="s">
        <v>965</v>
      </c>
      <c r="C223" s="5" t="s">
        <v>966</v>
      </c>
      <c r="D223" s="2">
        <v>25341</v>
      </c>
      <c r="E223" s="5" t="s">
        <v>10481</v>
      </c>
      <c r="F223" s="84" t="s">
        <v>179</v>
      </c>
      <c r="G223" s="88"/>
      <c r="H223" s="84" t="s">
        <v>967</v>
      </c>
      <c r="I223" s="5" t="s">
        <v>6</v>
      </c>
      <c r="J223" s="5" t="s">
        <v>968</v>
      </c>
      <c r="K223" s="5" t="s">
        <v>969</v>
      </c>
      <c r="L223" s="5" t="s">
        <v>970</v>
      </c>
    </row>
    <row r="224" spans="1:12" ht="75">
      <c r="A224" s="88" t="s">
        <v>888</v>
      </c>
      <c r="B224" s="8" t="s">
        <v>971</v>
      </c>
      <c r="C224" s="5" t="s">
        <v>972</v>
      </c>
      <c r="D224" s="2">
        <v>17212</v>
      </c>
      <c r="E224" s="5" t="s">
        <v>10481</v>
      </c>
      <c r="F224" s="84" t="s">
        <v>179</v>
      </c>
      <c r="G224" s="88"/>
      <c r="H224" s="84" t="s">
        <v>973</v>
      </c>
      <c r="I224" s="5" t="s">
        <v>974</v>
      </c>
      <c r="J224" s="5"/>
      <c r="K224" s="5"/>
      <c r="L224" s="5" t="s">
        <v>975</v>
      </c>
    </row>
    <row r="225" spans="1:12" ht="56.25">
      <c r="A225" s="84" t="s">
        <v>888</v>
      </c>
      <c r="B225" s="5" t="s">
        <v>976</v>
      </c>
      <c r="C225" s="42" t="s">
        <v>977</v>
      </c>
      <c r="D225" s="6">
        <v>18200</v>
      </c>
      <c r="E225" s="5" t="s">
        <v>10481</v>
      </c>
      <c r="F225" s="84" t="s">
        <v>179</v>
      </c>
      <c r="G225" s="84"/>
      <c r="H225" s="84" t="s">
        <v>978</v>
      </c>
      <c r="I225" s="5"/>
      <c r="J225" s="5"/>
      <c r="K225" s="5" t="s">
        <v>979</v>
      </c>
      <c r="L225" s="5" t="s">
        <v>980</v>
      </c>
    </row>
    <row r="226" spans="1:12" ht="75">
      <c r="A226" s="84" t="s">
        <v>888</v>
      </c>
      <c r="B226" s="5" t="s">
        <v>976</v>
      </c>
      <c r="C226" s="5" t="s">
        <v>288</v>
      </c>
      <c r="D226" s="6">
        <v>500</v>
      </c>
      <c r="E226" s="5" t="s">
        <v>10481</v>
      </c>
      <c r="F226" s="84" t="s">
        <v>179</v>
      </c>
      <c r="G226" s="84"/>
      <c r="H226" s="84" t="s">
        <v>981</v>
      </c>
      <c r="I226" s="5" t="s">
        <v>778</v>
      </c>
      <c r="J226" s="5"/>
      <c r="K226" s="5"/>
      <c r="L226" s="5" t="s">
        <v>982</v>
      </c>
    </row>
    <row r="227" spans="1:12" ht="75">
      <c r="A227" s="96" t="s">
        <v>983</v>
      </c>
      <c r="B227" s="42" t="s">
        <v>984</v>
      </c>
      <c r="C227" s="42" t="s">
        <v>985</v>
      </c>
      <c r="D227" s="6">
        <v>2633</v>
      </c>
      <c r="E227" s="5" t="s">
        <v>10481</v>
      </c>
      <c r="F227" s="84" t="s">
        <v>179</v>
      </c>
      <c r="G227" s="84"/>
      <c r="H227" s="96" t="s">
        <v>986</v>
      </c>
      <c r="I227" s="5" t="s">
        <v>181</v>
      </c>
      <c r="J227" s="5"/>
      <c r="K227" s="42" t="s">
        <v>987</v>
      </c>
      <c r="L227" s="21" t="s">
        <v>988</v>
      </c>
    </row>
    <row r="228" spans="1:12" ht="56.25">
      <c r="A228" s="96" t="s">
        <v>983</v>
      </c>
      <c r="B228" s="42" t="s">
        <v>984</v>
      </c>
      <c r="C228" s="42" t="s">
        <v>989</v>
      </c>
      <c r="D228" s="6">
        <v>54</v>
      </c>
      <c r="E228" s="5" t="s">
        <v>10481</v>
      </c>
      <c r="F228" s="84" t="s">
        <v>311</v>
      </c>
      <c r="G228" s="84" t="s">
        <v>990</v>
      </c>
      <c r="H228" s="96" t="s">
        <v>991</v>
      </c>
      <c r="I228" s="5" t="s">
        <v>768</v>
      </c>
      <c r="J228" s="5" t="s">
        <v>992</v>
      </c>
      <c r="K228" s="42" t="s">
        <v>993</v>
      </c>
      <c r="L228" s="21" t="s">
        <v>988</v>
      </c>
    </row>
    <row r="229" spans="1:12" ht="56.25">
      <c r="A229" s="96" t="s">
        <v>983</v>
      </c>
      <c r="B229" s="42" t="s">
        <v>984</v>
      </c>
      <c r="C229" s="42" t="s">
        <v>994</v>
      </c>
      <c r="D229" s="6">
        <v>927</v>
      </c>
      <c r="E229" s="5" t="s">
        <v>10481</v>
      </c>
      <c r="F229" s="84" t="s">
        <v>660</v>
      </c>
      <c r="G229" s="84"/>
      <c r="H229" s="96" t="s">
        <v>10525</v>
      </c>
      <c r="I229" s="5" t="s">
        <v>759</v>
      </c>
      <c r="J229" s="5"/>
      <c r="K229" s="42" t="s">
        <v>995</v>
      </c>
      <c r="L229" s="21" t="s">
        <v>988</v>
      </c>
    </row>
    <row r="230" spans="1:12" ht="56.25">
      <c r="A230" s="88" t="s">
        <v>888</v>
      </c>
      <c r="B230" s="8" t="s">
        <v>996</v>
      </c>
      <c r="C230" s="5" t="s">
        <v>997</v>
      </c>
      <c r="D230" s="2">
        <v>600</v>
      </c>
      <c r="E230" s="5" t="s">
        <v>10481</v>
      </c>
      <c r="F230" s="84" t="s">
        <v>311</v>
      </c>
      <c r="G230" s="88"/>
      <c r="H230" s="84" t="s">
        <v>998</v>
      </c>
      <c r="I230" s="5" t="s">
        <v>313</v>
      </c>
      <c r="J230" s="5"/>
      <c r="K230" s="5" t="s">
        <v>999</v>
      </c>
      <c r="L230" s="5" t="s">
        <v>1000</v>
      </c>
    </row>
    <row r="231" spans="1:12" ht="75">
      <c r="A231" s="88" t="s">
        <v>954</v>
      </c>
      <c r="B231" s="8" t="s">
        <v>1001</v>
      </c>
      <c r="C231" s="5" t="s">
        <v>1002</v>
      </c>
      <c r="D231" s="2">
        <v>101</v>
      </c>
      <c r="E231" s="5" t="s">
        <v>10481</v>
      </c>
      <c r="F231" s="84" t="s">
        <v>311</v>
      </c>
      <c r="G231" s="88"/>
      <c r="H231" s="84" t="s">
        <v>1003</v>
      </c>
      <c r="I231" s="5" t="s">
        <v>313</v>
      </c>
      <c r="J231" s="5"/>
      <c r="K231" s="5" t="s">
        <v>1004</v>
      </c>
      <c r="L231" s="5" t="s">
        <v>1000</v>
      </c>
    </row>
    <row r="232" spans="1:12" ht="37.5">
      <c r="A232" s="88" t="s">
        <v>954</v>
      </c>
      <c r="B232" s="8" t="s">
        <v>1001</v>
      </c>
      <c r="C232" s="5" t="s">
        <v>627</v>
      </c>
      <c r="D232" s="2">
        <v>926</v>
      </c>
      <c r="E232" s="5" t="s">
        <v>10481</v>
      </c>
      <c r="F232" s="84" t="s">
        <v>660</v>
      </c>
      <c r="G232" s="88"/>
      <c r="H232" s="84" t="s">
        <v>1005</v>
      </c>
      <c r="I232" s="5" t="s">
        <v>1006</v>
      </c>
      <c r="J232" s="5"/>
      <c r="K232" s="5"/>
      <c r="L232" s="5" t="s">
        <v>1000</v>
      </c>
    </row>
    <row r="233" spans="1:12" ht="93.75">
      <c r="A233" s="88" t="s">
        <v>888</v>
      </c>
      <c r="B233" s="8" t="s">
        <v>1007</v>
      </c>
      <c r="C233" s="5" t="s">
        <v>1008</v>
      </c>
      <c r="D233" s="2">
        <v>1746</v>
      </c>
      <c r="E233" s="5" t="s">
        <v>10481</v>
      </c>
      <c r="F233" s="84" t="s">
        <v>311</v>
      </c>
      <c r="G233" s="88"/>
      <c r="H233" s="84" t="s">
        <v>1009</v>
      </c>
      <c r="I233" s="5" t="s">
        <v>313</v>
      </c>
      <c r="J233" s="5"/>
      <c r="K233" s="5" t="s">
        <v>1010</v>
      </c>
      <c r="L233" s="5" t="s">
        <v>1011</v>
      </c>
    </row>
    <row r="234" spans="1:12" ht="75">
      <c r="A234" s="88" t="s">
        <v>888</v>
      </c>
      <c r="B234" s="8" t="s">
        <v>1012</v>
      </c>
      <c r="C234" s="5" t="s">
        <v>1013</v>
      </c>
      <c r="D234" s="2">
        <v>38000</v>
      </c>
      <c r="E234" s="5" t="s">
        <v>10481</v>
      </c>
      <c r="F234" s="84" t="s">
        <v>179</v>
      </c>
      <c r="G234" s="88"/>
      <c r="H234" s="84" t="s">
        <v>1014</v>
      </c>
      <c r="I234" s="5" t="s">
        <v>181</v>
      </c>
      <c r="J234" s="5"/>
      <c r="K234" s="18" t="s">
        <v>1015</v>
      </c>
      <c r="L234" s="5" t="s">
        <v>1016</v>
      </c>
    </row>
    <row r="235" spans="1:12" ht="93.75">
      <c r="A235" s="88" t="s">
        <v>888</v>
      </c>
      <c r="B235" s="8" t="s">
        <v>1012</v>
      </c>
      <c r="C235" s="5" t="s">
        <v>1017</v>
      </c>
      <c r="D235" s="2">
        <v>12000</v>
      </c>
      <c r="E235" s="5" t="s">
        <v>10481</v>
      </c>
      <c r="F235" s="84" t="s">
        <v>179</v>
      </c>
      <c r="G235" s="88"/>
      <c r="H235" s="84" t="s">
        <v>1018</v>
      </c>
      <c r="I235" s="5" t="s">
        <v>181</v>
      </c>
      <c r="J235" s="5"/>
      <c r="K235" s="18" t="s">
        <v>1015</v>
      </c>
      <c r="L235" s="5" t="s">
        <v>1016</v>
      </c>
    </row>
    <row r="236" spans="1:12" ht="37.5">
      <c r="A236" s="88" t="s">
        <v>888</v>
      </c>
      <c r="B236" s="8" t="s">
        <v>1019</v>
      </c>
      <c r="C236" s="5" t="s">
        <v>1020</v>
      </c>
      <c r="D236" s="2">
        <v>250</v>
      </c>
      <c r="E236" s="5" t="s">
        <v>10481</v>
      </c>
      <c r="F236" s="84" t="s">
        <v>660</v>
      </c>
      <c r="G236" s="88"/>
      <c r="H236" s="84" t="s">
        <v>1021</v>
      </c>
      <c r="I236" s="5" t="s">
        <v>768</v>
      </c>
      <c r="J236" s="5"/>
      <c r="K236" s="5"/>
      <c r="L236" s="5" t="s">
        <v>1022</v>
      </c>
    </row>
    <row r="237" spans="1:12" ht="75">
      <c r="A237" s="88" t="s">
        <v>888</v>
      </c>
      <c r="B237" s="8" t="s">
        <v>1023</v>
      </c>
      <c r="C237" s="5" t="s">
        <v>1024</v>
      </c>
      <c r="D237" s="2">
        <v>26381</v>
      </c>
      <c r="E237" s="5" t="s">
        <v>10481</v>
      </c>
      <c r="F237" s="84" t="s">
        <v>311</v>
      </c>
      <c r="G237" s="88" t="s">
        <v>1025</v>
      </c>
      <c r="H237" s="84" t="s">
        <v>1026</v>
      </c>
      <c r="I237" s="5" t="s">
        <v>181</v>
      </c>
      <c r="J237" s="5"/>
      <c r="K237" s="5"/>
      <c r="L237" s="5" t="s">
        <v>1027</v>
      </c>
    </row>
    <row r="238" spans="1:12" ht="56.25">
      <c r="A238" s="88" t="s">
        <v>888</v>
      </c>
      <c r="B238" s="8" t="s">
        <v>1023</v>
      </c>
      <c r="C238" s="5" t="s">
        <v>1028</v>
      </c>
      <c r="D238" s="2">
        <v>600</v>
      </c>
      <c r="E238" s="5" t="s">
        <v>10481</v>
      </c>
      <c r="F238" s="84" t="s">
        <v>179</v>
      </c>
      <c r="G238" s="88" t="s">
        <v>1029</v>
      </c>
      <c r="H238" s="84" t="s">
        <v>1030</v>
      </c>
      <c r="I238" s="5" t="s">
        <v>181</v>
      </c>
      <c r="J238" s="5"/>
      <c r="K238" s="5"/>
      <c r="L238" s="5" t="s">
        <v>1027</v>
      </c>
    </row>
    <row r="239" spans="1:12" ht="37.5">
      <c r="A239" s="88" t="s">
        <v>888</v>
      </c>
      <c r="B239" s="8" t="s">
        <v>1023</v>
      </c>
      <c r="C239" s="5" t="s">
        <v>64</v>
      </c>
      <c r="D239" s="2">
        <v>1260</v>
      </c>
      <c r="E239" s="5" t="s">
        <v>10481</v>
      </c>
      <c r="F239" s="84" t="s">
        <v>660</v>
      </c>
      <c r="G239" s="88"/>
      <c r="H239" s="84" t="s">
        <v>1031</v>
      </c>
      <c r="I239" s="5" t="s">
        <v>759</v>
      </c>
      <c r="J239" s="5"/>
      <c r="K239" s="5"/>
      <c r="L239" s="5" t="s">
        <v>1032</v>
      </c>
    </row>
    <row r="240" spans="1:12" ht="56.25">
      <c r="A240" s="95" t="s">
        <v>1033</v>
      </c>
      <c r="B240" s="10" t="s">
        <v>1034</v>
      </c>
      <c r="C240" s="11"/>
      <c r="D240" s="2">
        <v>24346</v>
      </c>
      <c r="E240" s="11" t="s">
        <v>10482</v>
      </c>
      <c r="F240" s="84" t="s">
        <v>179</v>
      </c>
      <c r="G240" s="95"/>
      <c r="H240" s="91" t="s">
        <v>1035</v>
      </c>
      <c r="I240" s="11" t="s">
        <v>665</v>
      </c>
      <c r="J240" s="11" t="s">
        <v>1036</v>
      </c>
      <c r="K240" s="17" t="s">
        <v>1037</v>
      </c>
      <c r="L240" s="11" t="s">
        <v>1038</v>
      </c>
    </row>
    <row r="241" spans="1:12" ht="37.5">
      <c r="A241" s="88" t="s">
        <v>1039</v>
      </c>
      <c r="B241" s="8" t="s">
        <v>1040</v>
      </c>
      <c r="C241" s="5" t="s">
        <v>1041</v>
      </c>
      <c r="D241" s="2">
        <v>16</v>
      </c>
      <c r="E241" s="5" t="s">
        <v>10481</v>
      </c>
      <c r="F241" s="84" t="s">
        <v>665</v>
      </c>
      <c r="G241" s="88"/>
      <c r="H241" s="84" t="s">
        <v>1042</v>
      </c>
      <c r="I241" s="5" t="s">
        <v>1043</v>
      </c>
      <c r="J241" s="5"/>
      <c r="K241" s="18" t="s">
        <v>1044</v>
      </c>
      <c r="L241" s="5" t="s">
        <v>1045</v>
      </c>
    </row>
    <row r="242" spans="1:12" ht="37.5">
      <c r="A242" s="88" t="s">
        <v>1046</v>
      </c>
      <c r="B242" s="8" t="s">
        <v>1040</v>
      </c>
      <c r="C242" s="5" t="s">
        <v>451</v>
      </c>
      <c r="D242" s="2">
        <v>4586</v>
      </c>
      <c r="E242" s="5" t="s">
        <v>10481</v>
      </c>
      <c r="F242" s="84" t="s">
        <v>660</v>
      </c>
      <c r="G242" s="88"/>
      <c r="H242" s="84" t="s">
        <v>1047</v>
      </c>
      <c r="I242" s="5" t="s">
        <v>768</v>
      </c>
      <c r="J242" s="5"/>
      <c r="K242" s="18" t="s">
        <v>1048</v>
      </c>
      <c r="L242" s="5" t="s">
        <v>1045</v>
      </c>
    </row>
    <row r="243" spans="1:12" ht="112.5">
      <c r="A243" s="97" t="s">
        <v>1046</v>
      </c>
      <c r="B243" s="44" t="s">
        <v>1049</v>
      </c>
      <c r="C243" s="133" t="s">
        <v>1050</v>
      </c>
      <c r="D243" s="45">
        <v>1741</v>
      </c>
      <c r="E243" s="132" t="s">
        <v>10481</v>
      </c>
      <c r="F243" s="84" t="s">
        <v>660</v>
      </c>
      <c r="G243" s="84" t="s">
        <v>1051</v>
      </c>
      <c r="H243" s="84" t="s">
        <v>10527</v>
      </c>
      <c r="I243" s="5" t="s">
        <v>759</v>
      </c>
      <c r="J243" s="5"/>
      <c r="K243" s="34" t="s">
        <v>1052</v>
      </c>
      <c r="L243" s="132" t="s">
        <v>1053</v>
      </c>
    </row>
    <row r="244" spans="1:12" ht="168.75">
      <c r="A244" s="97" t="s">
        <v>1046</v>
      </c>
      <c r="B244" s="44" t="s">
        <v>1054</v>
      </c>
      <c r="C244" s="133" t="s">
        <v>1055</v>
      </c>
      <c r="D244" s="45">
        <v>2333</v>
      </c>
      <c r="E244" s="5" t="s">
        <v>10481</v>
      </c>
      <c r="F244" s="84" t="s">
        <v>327</v>
      </c>
      <c r="G244" s="97"/>
      <c r="H244" s="102" t="s">
        <v>1056</v>
      </c>
      <c r="I244" s="133" t="s">
        <v>768</v>
      </c>
      <c r="J244" s="133"/>
      <c r="K244" s="5" t="s">
        <v>1057</v>
      </c>
      <c r="L244" s="5" t="s">
        <v>1058</v>
      </c>
    </row>
    <row r="245" spans="1:12" ht="75">
      <c r="A245" s="88" t="s">
        <v>1046</v>
      </c>
      <c r="B245" s="8" t="s">
        <v>1059</v>
      </c>
      <c r="C245" s="5" t="s">
        <v>1060</v>
      </c>
      <c r="D245" s="2" t="s">
        <v>1061</v>
      </c>
      <c r="E245" s="5" t="s">
        <v>10481</v>
      </c>
      <c r="F245" s="84" t="s">
        <v>1062</v>
      </c>
      <c r="G245" s="88"/>
      <c r="H245" s="84" t="s">
        <v>1063</v>
      </c>
      <c r="I245" s="5" t="s">
        <v>313</v>
      </c>
      <c r="J245" s="5"/>
      <c r="K245" s="5" t="s">
        <v>223</v>
      </c>
      <c r="L245" s="5" t="s">
        <v>1064</v>
      </c>
    </row>
    <row r="246" spans="1:12" ht="56.25">
      <c r="A246" s="88" t="s">
        <v>1046</v>
      </c>
      <c r="B246" s="8" t="s">
        <v>1059</v>
      </c>
      <c r="C246" s="5" t="s">
        <v>1065</v>
      </c>
      <c r="D246" s="2">
        <v>2340</v>
      </c>
      <c r="E246" s="5" t="s">
        <v>10481</v>
      </c>
      <c r="F246" s="84" t="s">
        <v>311</v>
      </c>
      <c r="G246" s="88"/>
      <c r="H246" s="84" t="s">
        <v>1066</v>
      </c>
      <c r="I246" s="5" t="s">
        <v>313</v>
      </c>
      <c r="J246" s="5"/>
      <c r="K246" s="18" t="s">
        <v>1067</v>
      </c>
      <c r="L246" s="5" t="s">
        <v>1068</v>
      </c>
    </row>
    <row r="247" spans="1:12" ht="56.25">
      <c r="A247" s="88" t="s">
        <v>1046</v>
      </c>
      <c r="B247" s="8" t="s">
        <v>1059</v>
      </c>
      <c r="C247" s="5" t="s">
        <v>1069</v>
      </c>
      <c r="D247" s="2">
        <v>3360</v>
      </c>
      <c r="E247" s="5" t="s">
        <v>10481</v>
      </c>
      <c r="F247" s="84" t="s">
        <v>311</v>
      </c>
      <c r="G247" s="88"/>
      <c r="H247" s="84" t="s">
        <v>1070</v>
      </c>
      <c r="I247" s="5" t="s">
        <v>313</v>
      </c>
      <c r="J247" s="5"/>
      <c r="K247" s="18" t="s">
        <v>1067</v>
      </c>
      <c r="L247" s="5" t="s">
        <v>1068</v>
      </c>
    </row>
    <row r="248" spans="1:12" ht="75">
      <c r="A248" s="88" t="s">
        <v>1046</v>
      </c>
      <c r="B248" s="8" t="s">
        <v>1059</v>
      </c>
      <c r="C248" s="5" t="s">
        <v>451</v>
      </c>
      <c r="D248" s="2">
        <v>14880</v>
      </c>
      <c r="E248" s="5" t="s">
        <v>10481</v>
      </c>
      <c r="F248" s="84" t="s">
        <v>660</v>
      </c>
      <c r="G248" s="88"/>
      <c r="H248" s="84" t="s">
        <v>1071</v>
      </c>
      <c r="I248" s="8" t="s">
        <v>313</v>
      </c>
      <c r="J248" s="5"/>
      <c r="K248" s="18" t="s">
        <v>1072</v>
      </c>
      <c r="L248" s="5" t="s">
        <v>1073</v>
      </c>
    </row>
    <row r="249" spans="1:12" ht="37.5">
      <c r="A249" s="88" t="s">
        <v>1046</v>
      </c>
      <c r="B249" s="8" t="s">
        <v>1074</v>
      </c>
      <c r="C249" s="5" t="s">
        <v>1075</v>
      </c>
      <c r="D249" s="2">
        <v>3750</v>
      </c>
      <c r="E249" s="5" t="s">
        <v>10481</v>
      </c>
      <c r="F249" s="84" t="s">
        <v>660</v>
      </c>
      <c r="G249" s="88"/>
      <c r="H249" s="84" t="s">
        <v>1076</v>
      </c>
      <c r="I249" s="5" t="s">
        <v>768</v>
      </c>
      <c r="J249" s="5"/>
      <c r="K249" s="18" t="s">
        <v>1077</v>
      </c>
      <c r="L249" s="5" t="s">
        <v>1078</v>
      </c>
    </row>
    <row r="250" spans="1:12" ht="75">
      <c r="A250" s="88" t="s">
        <v>1046</v>
      </c>
      <c r="B250" s="8" t="s">
        <v>1079</v>
      </c>
      <c r="C250" s="5" t="s">
        <v>1080</v>
      </c>
      <c r="D250" s="2">
        <v>44996</v>
      </c>
      <c r="E250" s="5" t="s">
        <v>10481</v>
      </c>
      <c r="F250" s="84" t="s">
        <v>1081</v>
      </c>
      <c r="G250" s="88"/>
      <c r="H250" s="84" t="s">
        <v>1082</v>
      </c>
      <c r="I250" s="5" t="s">
        <v>768</v>
      </c>
      <c r="J250" s="5"/>
      <c r="K250" s="18" t="s">
        <v>1083</v>
      </c>
      <c r="L250" s="5" t="s">
        <v>1084</v>
      </c>
    </row>
    <row r="251" spans="1:12" ht="93.75">
      <c r="A251" s="88" t="s">
        <v>1046</v>
      </c>
      <c r="B251" s="8" t="s">
        <v>1079</v>
      </c>
      <c r="C251" s="5" t="s">
        <v>1085</v>
      </c>
      <c r="D251" s="2">
        <v>5250</v>
      </c>
      <c r="E251" s="5" t="s">
        <v>10481</v>
      </c>
      <c r="F251" s="84" t="s">
        <v>1086</v>
      </c>
      <c r="G251" s="88"/>
      <c r="H251" s="84" t="s">
        <v>1087</v>
      </c>
      <c r="I251" s="5" t="s">
        <v>768</v>
      </c>
      <c r="J251" s="5"/>
      <c r="K251" s="18" t="s">
        <v>1088</v>
      </c>
      <c r="L251" s="5" t="s">
        <v>1084</v>
      </c>
    </row>
    <row r="252" spans="1:12" ht="75">
      <c r="A252" s="88" t="s">
        <v>1046</v>
      </c>
      <c r="B252" s="8" t="s">
        <v>1079</v>
      </c>
      <c r="C252" s="8" t="s">
        <v>1089</v>
      </c>
      <c r="D252" s="2" t="s">
        <v>36</v>
      </c>
      <c r="E252" s="5" t="s">
        <v>5</v>
      </c>
      <c r="F252" s="84"/>
      <c r="G252" s="88"/>
      <c r="H252" s="84" t="s">
        <v>1090</v>
      </c>
      <c r="I252" s="5" t="s">
        <v>759</v>
      </c>
      <c r="J252" s="5"/>
      <c r="K252" s="8"/>
      <c r="L252" s="5" t="s">
        <v>10579</v>
      </c>
    </row>
    <row r="253" spans="1:12" ht="37.5">
      <c r="A253" s="88" t="s">
        <v>1046</v>
      </c>
      <c r="B253" s="8" t="s">
        <v>1079</v>
      </c>
      <c r="C253" s="5" t="s">
        <v>1091</v>
      </c>
      <c r="D253" s="2" t="s">
        <v>36</v>
      </c>
      <c r="E253" s="5" t="s">
        <v>5</v>
      </c>
      <c r="F253" s="84"/>
      <c r="G253" s="88"/>
      <c r="H253" s="84" t="s">
        <v>1092</v>
      </c>
      <c r="I253" s="5" t="s">
        <v>759</v>
      </c>
      <c r="J253" s="5"/>
      <c r="K253" s="8"/>
      <c r="L253" s="5" t="s">
        <v>10579</v>
      </c>
    </row>
    <row r="254" spans="1:12" ht="56.25">
      <c r="A254" s="88" t="s">
        <v>1046</v>
      </c>
      <c r="B254" s="8" t="s">
        <v>1093</v>
      </c>
      <c r="C254" s="13" t="s">
        <v>1094</v>
      </c>
      <c r="D254" s="2">
        <v>10000</v>
      </c>
      <c r="E254" s="5" t="s">
        <v>10481</v>
      </c>
      <c r="F254" s="84" t="s">
        <v>660</v>
      </c>
      <c r="G254" s="88"/>
      <c r="H254" s="84" t="s">
        <v>1095</v>
      </c>
      <c r="I254" s="5" t="s">
        <v>9511</v>
      </c>
      <c r="J254" s="5" t="s">
        <v>1096</v>
      </c>
      <c r="K254" s="5"/>
      <c r="L254" s="5" t="s">
        <v>1097</v>
      </c>
    </row>
    <row r="255" spans="1:12" ht="93.75">
      <c r="A255" s="88" t="s">
        <v>1098</v>
      </c>
      <c r="B255" s="8" t="s">
        <v>1099</v>
      </c>
      <c r="C255" s="5" t="s">
        <v>1100</v>
      </c>
      <c r="D255" s="2">
        <v>4180</v>
      </c>
      <c r="E255" s="5" t="s">
        <v>10481</v>
      </c>
      <c r="F255" s="84" t="s">
        <v>179</v>
      </c>
      <c r="G255" s="88"/>
      <c r="H255" s="84" t="s">
        <v>1101</v>
      </c>
      <c r="I255" s="5" t="s">
        <v>10499</v>
      </c>
      <c r="J255" s="5" t="s">
        <v>1102</v>
      </c>
      <c r="K255" s="18" t="s">
        <v>1103</v>
      </c>
      <c r="L255" s="5" t="s">
        <v>1104</v>
      </c>
    </row>
    <row r="256" spans="1:12" ht="56.25">
      <c r="A256" s="88" t="s">
        <v>1098</v>
      </c>
      <c r="B256" s="8" t="s">
        <v>1105</v>
      </c>
      <c r="C256" s="5" t="s">
        <v>1106</v>
      </c>
      <c r="D256" s="2">
        <v>1477</v>
      </c>
      <c r="E256" s="5" t="s">
        <v>10481</v>
      </c>
      <c r="F256" s="84" t="s">
        <v>179</v>
      </c>
      <c r="G256" s="88"/>
      <c r="H256" s="84" t="s">
        <v>1107</v>
      </c>
      <c r="I256" s="5" t="s">
        <v>665</v>
      </c>
      <c r="J256" s="5" t="s">
        <v>1108</v>
      </c>
      <c r="K256" s="18" t="s">
        <v>1109</v>
      </c>
      <c r="L256" s="5" t="s">
        <v>1110</v>
      </c>
    </row>
    <row r="257" spans="1:12" ht="56.25">
      <c r="A257" s="88" t="s">
        <v>1111</v>
      </c>
      <c r="B257" s="8" t="s">
        <v>1112</v>
      </c>
      <c r="C257" s="8" t="s">
        <v>1113</v>
      </c>
      <c r="D257" s="2" t="s">
        <v>36</v>
      </c>
      <c r="E257" s="5" t="s">
        <v>5</v>
      </c>
      <c r="F257" s="84"/>
      <c r="G257" s="88"/>
      <c r="H257" s="84" t="s">
        <v>1114</v>
      </c>
      <c r="I257" s="5"/>
      <c r="J257" s="5" t="s">
        <v>1115</v>
      </c>
      <c r="K257" s="25" t="s">
        <v>1116</v>
      </c>
      <c r="L257" s="5" t="s">
        <v>1117</v>
      </c>
    </row>
    <row r="258" spans="1:12" ht="37.5">
      <c r="A258" s="95" t="s">
        <v>1118</v>
      </c>
      <c r="B258" s="10" t="s">
        <v>1119</v>
      </c>
      <c r="C258" s="11" t="s">
        <v>1120</v>
      </c>
      <c r="D258" s="2">
        <v>875</v>
      </c>
      <c r="E258" s="11" t="s">
        <v>10482</v>
      </c>
      <c r="F258" s="84" t="s">
        <v>179</v>
      </c>
      <c r="G258" s="95"/>
      <c r="H258" s="91" t="s">
        <v>1121</v>
      </c>
      <c r="I258" s="11" t="s">
        <v>313</v>
      </c>
      <c r="J258" s="11"/>
      <c r="K258" s="11"/>
      <c r="L258" s="11" t="s">
        <v>1122</v>
      </c>
    </row>
    <row r="259" spans="1:12" ht="37.5">
      <c r="A259" s="95" t="s">
        <v>1118</v>
      </c>
      <c r="B259" s="10" t="s">
        <v>1119</v>
      </c>
      <c r="C259" s="11" t="s">
        <v>1123</v>
      </c>
      <c r="D259" s="2">
        <v>11552</v>
      </c>
      <c r="E259" s="11" t="s">
        <v>10482</v>
      </c>
      <c r="F259" s="84" t="s">
        <v>179</v>
      </c>
      <c r="G259" s="95"/>
      <c r="H259" s="91" t="s">
        <v>1124</v>
      </c>
      <c r="I259" s="11" t="s">
        <v>768</v>
      </c>
      <c r="J259" s="11"/>
      <c r="K259" s="17" t="s">
        <v>1125</v>
      </c>
      <c r="L259" s="11" t="s">
        <v>1122</v>
      </c>
    </row>
    <row r="260" spans="1:12" ht="37.5">
      <c r="A260" s="95" t="s">
        <v>1118</v>
      </c>
      <c r="B260" s="10" t="s">
        <v>1119</v>
      </c>
      <c r="C260" s="11" t="s">
        <v>1126</v>
      </c>
      <c r="D260" s="2">
        <v>5873</v>
      </c>
      <c r="E260" s="11" t="s">
        <v>10482</v>
      </c>
      <c r="F260" s="84" t="s">
        <v>179</v>
      </c>
      <c r="G260" s="95"/>
      <c r="H260" s="91" t="s">
        <v>1127</v>
      </c>
      <c r="I260" s="11" t="s">
        <v>313</v>
      </c>
      <c r="J260" s="11"/>
      <c r="K260" s="17" t="s">
        <v>1128</v>
      </c>
      <c r="L260" s="11" t="s">
        <v>1122</v>
      </c>
    </row>
    <row r="261" spans="1:12" ht="37.5">
      <c r="A261" s="91" t="s">
        <v>1118</v>
      </c>
      <c r="B261" s="11" t="s">
        <v>1119</v>
      </c>
      <c r="C261" s="11" t="s">
        <v>1129</v>
      </c>
      <c r="D261" s="6">
        <v>21000</v>
      </c>
      <c r="E261" s="11" t="s">
        <v>10482</v>
      </c>
      <c r="F261" s="84" t="s">
        <v>660</v>
      </c>
      <c r="G261" s="91"/>
      <c r="H261" s="91" t="s">
        <v>1130</v>
      </c>
      <c r="I261" s="11" t="s">
        <v>665</v>
      </c>
      <c r="J261" s="11" t="s">
        <v>1131</v>
      </c>
      <c r="K261" s="11"/>
      <c r="L261" s="11" t="s">
        <v>1132</v>
      </c>
    </row>
    <row r="262" spans="1:12" ht="75">
      <c r="A262" s="84" t="s">
        <v>1133</v>
      </c>
      <c r="B262" s="5" t="s">
        <v>1134</v>
      </c>
      <c r="C262" s="5" t="s">
        <v>1135</v>
      </c>
      <c r="D262" s="6">
        <v>160</v>
      </c>
      <c r="E262" s="5" t="s">
        <v>10481</v>
      </c>
      <c r="F262" s="84" t="s">
        <v>660</v>
      </c>
      <c r="G262" s="84"/>
      <c r="H262" s="84" t="s">
        <v>1137</v>
      </c>
      <c r="I262" s="5" t="s">
        <v>329</v>
      </c>
      <c r="J262" s="26"/>
      <c r="K262" s="5"/>
      <c r="L262" s="5" t="s">
        <v>1138</v>
      </c>
    </row>
    <row r="263" spans="1:12" ht="56.25">
      <c r="A263" s="88" t="s">
        <v>1098</v>
      </c>
      <c r="B263" s="8" t="s">
        <v>1139</v>
      </c>
      <c r="C263" s="5" t="s">
        <v>1140</v>
      </c>
      <c r="D263" s="2">
        <v>3071</v>
      </c>
      <c r="E263" s="5" t="s">
        <v>10481</v>
      </c>
      <c r="F263" s="84" t="s">
        <v>660</v>
      </c>
      <c r="G263" s="88"/>
      <c r="H263" s="84" t="s">
        <v>1141</v>
      </c>
      <c r="I263" s="5" t="s">
        <v>665</v>
      </c>
      <c r="J263" s="5" t="s">
        <v>1142</v>
      </c>
      <c r="K263" s="22" t="s">
        <v>1143</v>
      </c>
      <c r="L263" s="5" t="s">
        <v>1144</v>
      </c>
    </row>
    <row r="264" spans="1:12" ht="56.25">
      <c r="A264" s="88" t="s">
        <v>1111</v>
      </c>
      <c r="B264" s="8" t="s">
        <v>1145</v>
      </c>
      <c r="C264" s="5" t="s">
        <v>1146</v>
      </c>
      <c r="D264" s="2">
        <v>67</v>
      </c>
      <c r="E264" s="5" t="s">
        <v>10481</v>
      </c>
      <c r="F264" s="84" t="s">
        <v>179</v>
      </c>
      <c r="G264" s="88"/>
      <c r="H264" s="84" t="s">
        <v>1147</v>
      </c>
      <c r="I264" s="5" t="s">
        <v>759</v>
      </c>
      <c r="J264" s="5"/>
      <c r="K264" s="5" t="s">
        <v>1148</v>
      </c>
      <c r="L264" s="5" t="s">
        <v>1149</v>
      </c>
    </row>
    <row r="265" spans="1:12" ht="37.5">
      <c r="A265" s="88" t="s">
        <v>1111</v>
      </c>
      <c r="B265" s="8" t="s">
        <v>1145</v>
      </c>
      <c r="C265" s="5" t="s">
        <v>1150</v>
      </c>
      <c r="D265" s="2">
        <v>130</v>
      </c>
      <c r="E265" s="5" t="s">
        <v>10481</v>
      </c>
      <c r="F265" s="84" t="s">
        <v>179</v>
      </c>
      <c r="G265" s="88"/>
      <c r="H265" s="84" t="s">
        <v>1151</v>
      </c>
      <c r="I265" s="5" t="s">
        <v>759</v>
      </c>
      <c r="J265" s="5"/>
      <c r="K265" s="5" t="s">
        <v>1148</v>
      </c>
      <c r="L265" s="5" t="s">
        <v>1149</v>
      </c>
    </row>
    <row r="266" spans="1:12" ht="37.5">
      <c r="A266" s="88" t="s">
        <v>1111</v>
      </c>
      <c r="B266" s="8" t="s">
        <v>1145</v>
      </c>
      <c r="C266" s="5" t="s">
        <v>406</v>
      </c>
      <c r="D266" s="2">
        <v>156</v>
      </c>
      <c r="E266" s="5" t="s">
        <v>10481</v>
      </c>
      <c r="F266" s="84" t="s">
        <v>660</v>
      </c>
      <c r="G266" s="88"/>
      <c r="H266" s="84" t="s">
        <v>1152</v>
      </c>
      <c r="I266" s="5" t="s">
        <v>759</v>
      </c>
      <c r="J266" s="5"/>
      <c r="K266" s="5" t="s">
        <v>1148</v>
      </c>
      <c r="L266" s="5" t="s">
        <v>1149</v>
      </c>
    </row>
    <row r="267" spans="1:12" ht="37.5">
      <c r="A267" s="88" t="s">
        <v>1111</v>
      </c>
      <c r="B267" s="8" t="s">
        <v>1145</v>
      </c>
      <c r="C267" s="5" t="s">
        <v>1153</v>
      </c>
      <c r="D267" s="2">
        <v>505</v>
      </c>
      <c r="E267" s="5" t="s">
        <v>10481</v>
      </c>
      <c r="F267" s="84" t="s">
        <v>311</v>
      </c>
      <c r="G267" s="88"/>
      <c r="H267" s="84" t="s">
        <v>1154</v>
      </c>
      <c r="I267" s="5" t="s">
        <v>313</v>
      </c>
      <c r="J267" s="5"/>
      <c r="K267" s="5" t="s">
        <v>1155</v>
      </c>
      <c r="L267" s="5" t="s">
        <v>1149</v>
      </c>
    </row>
    <row r="268" spans="1:12" ht="56.25">
      <c r="A268" s="88" t="s">
        <v>1156</v>
      </c>
      <c r="B268" s="8" t="s">
        <v>1157</v>
      </c>
      <c r="C268" s="5" t="s">
        <v>1158</v>
      </c>
      <c r="D268" s="2">
        <v>45</v>
      </c>
      <c r="E268" s="5" t="s">
        <v>10481</v>
      </c>
      <c r="F268" s="84" t="s">
        <v>660</v>
      </c>
      <c r="G268" s="88"/>
      <c r="H268" s="84" t="s">
        <v>1159</v>
      </c>
      <c r="I268" s="5" t="s">
        <v>768</v>
      </c>
      <c r="J268" s="5"/>
      <c r="K268" s="5"/>
      <c r="L268" s="21" t="s">
        <v>1160</v>
      </c>
    </row>
    <row r="269" spans="1:12" ht="75">
      <c r="A269" s="88" t="s">
        <v>1156</v>
      </c>
      <c r="B269" s="8" t="s">
        <v>1157</v>
      </c>
      <c r="C269" s="5" t="s">
        <v>1161</v>
      </c>
      <c r="D269" s="2">
        <v>8390</v>
      </c>
      <c r="E269" s="5" t="s">
        <v>10481</v>
      </c>
      <c r="F269" s="84" t="s">
        <v>179</v>
      </c>
      <c r="G269" s="88"/>
      <c r="H269" s="84" t="s">
        <v>1162</v>
      </c>
      <c r="I269" s="5" t="s">
        <v>1163</v>
      </c>
      <c r="J269" s="5"/>
      <c r="K269" s="18" t="s">
        <v>1164</v>
      </c>
      <c r="L269" s="21" t="s">
        <v>1160</v>
      </c>
    </row>
    <row r="270" spans="1:12" ht="75">
      <c r="A270" s="88" t="s">
        <v>1098</v>
      </c>
      <c r="B270" s="8" t="s">
        <v>1165</v>
      </c>
      <c r="C270" s="5" t="s">
        <v>1166</v>
      </c>
      <c r="D270" s="2">
        <v>2218</v>
      </c>
      <c r="E270" s="5" t="s">
        <v>10481</v>
      </c>
      <c r="F270" s="84" t="s">
        <v>660</v>
      </c>
      <c r="G270" s="88"/>
      <c r="H270" s="84" t="s">
        <v>1167</v>
      </c>
      <c r="I270" s="5" t="s">
        <v>313</v>
      </c>
      <c r="J270" s="5"/>
      <c r="K270" s="18" t="s">
        <v>1168</v>
      </c>
      <c r="L270" s="5" t="s">
        <v>1169</v>
      </c>
    </row>
    <row r="271" spans="1:12" ht="112.5">
      <c r="A271" s="84" t="s">
        <v>1170</v>
      </c>
      <c r="B271" s="5" t="s">
        <v>1170</v>
      </c>
      <c r="C271" s="5" t="s">
        <v>1171</v>
      </c>
      <c r="D271" s="6">
        <v>500</v>
      </c>
      <c r="E271" s="5" t="s">
        <v>10481</v>
      </c>
      <c r="F271" s="84" t="s">
        <v>327</v>
      </c>
      <c r="G271" s="84"/>
      <c r="H271" s="84" t="s">
        <v>1172</v>
      </c>
      <c r="I271" s="5" t="s">
        <v>665</v>
      </c>
      <c r="J271" s="5" t="s">
        <v>1173</v>
      </c>
      <c r="K271" s="5"/>
      <c r="L271" s="5" t="s">
        <v>1174</v>
      </c>
    </row>
    <row r="272" spans="1:12" ht="75">
      <c r="A272" s="88" t="s">
        <v>1170</v>
      </c>
      <c r="B272" s="8" t="s">
        <v>1175</v>
      </c>
      <c r="C272" s="5" t="s">
        <v>1176</v>
      </c>
      <c r="D272" s="2">
        <v>2540</v>
      </c>
      <c r="E272" s="5" t="s">
        <v>10481</v>
      </c>
      <c r="F272" s="84" t="s">
        <v>179</v>
      </c>
      <c r="G272" s="84" t="s">
        <v>1177</v>
      </c>
      <c r="H272" s="84" t="s">
        <v>1178</v>
      </c>
      <c r="I272" s="5" t="s">
        <v>6</v>
      </c>
      <c r="J272" s="5" t="s">
        <v>1179</v>
      </c>
      <c r="K272" s="5"/>
      <c r="L272" s="5" t="s">
        <v>1180</v>
      </c>
    </row>
    <row r="273" spans="1:12" ht="112.5">
      <c r="A273" s="88" t="s">
        <v>1170</v>
      </c>
      <c r="B273" s="8" t="s">
        <v>1175</v>
      </c>
      <c r="C273" s="5" t="s">
        <v>1181</v>
      </c>
      <c r="D273" s="2">
        <v>5000</v>
      </c>
      <c r="E273" s="5" t="s">
        <v>10481</v>
      </c>
      <c r="F273" s="84" t="s">
        <v>660</v>
      </c>
      <c r="G273" s="84"/>
      <c r="H273" s="84" t="s">
        <v>1182</v>
      </c>
      <c r="I273" s="5" t="s">
        <v>6</v>
      </c>
      <c r="J273" s="5" t="s">
        <v>1183</v>
      </c>
      <c r="K273" s="18" t="s">
        <v>1184</v>
      </c>
      <c r="L273" s="5" t="s">
        <v>1180</v>
      </c>
    </row>
    <row r="274" spans="1:12" ht="75">
      <c r="A274" s="88" t="s">
        <v>1170</v>
      </c>
      <c r="B274" s="8" t="s">
        <v>1175</v>
      </c>
      <c r="C274" s="5" t="s">
        <v>1185</v>
      </c>
      <c r="D274" s="2" t="s">
        <v>36</v>
      </c>
      <c r="E274" s="5" t="s">
        <v>5</v>
      </c>
      <c r="F274" s="84" t="s">
        <v>660</v>
      </c>
      <c r="G274" s="88"/>
      <c r="H274" s="84" t="s">
        <v>1186</v>
      </c>
      <c r="I274" s="5" t="s">
        <v>6</v>
      </c>
      <c r="J274" s="5" t="s">
        <v>1187</v>
      </c>
      <c r="K274" s="8"/>
      <c r="L274" s="5" t="s">
        <v>10580</v>
      </c>
    </row>
    <row r="275" spans="1:12" ht="75">
      <c r="A275" s="88" t="s">
        <v>1170</v>
      </c>
      <c r="B275" s="8" t="s">
        <v>1175</v>
      </c>
      <c r="C275" s="5" t="s">
        <v>1188</v>
      </c>
      <c r="D275" s="2">
        <v>84839</v>
      </c>
      <c r="E275" s="5" t="s">
        <v>10481</v>
      </c>
      <c r="F275" s="84" t="s">
        <v>665</v>
      </c>
      <c r="G275" s="88" t="s">
        <v>1189</v>
      </c>
      <c r="H275" s="84" t="s">
        <v>1190</v>
      </c>
      <c r="I275" s="5" t="s">
        <v>76</v>
      </c>
      <c r="J275" s="5"/>
      <c r="K275" s="18" t="s">
        <v>1191</v>
      </c>
      <c r="L275" s="5" t="s">
        <v>1180</v>
      </c>
    </row>
    <row r="276" spans="1:12" ht="75">
      <c r="A276" s="88" t="s">
        <v>1170</v>
      </c>
      <c r="B276" s="8" t="s">
        <v>1175</v>
      </c>
      <c r="C276" s="5" t="s">
        <v>1192</v>
      </c>
      <c r="D276" s="2" t="s">
        <v>36</v>
      </c>
      <c r="E276" s="5" t="s">
        <v>5</v>
      </c>
      <c r="F276" s="84" t="s">
        <v>179</v>
      </c>
      <c r="G276" s="84" t="s">
        <v>1193</v>
      </c>
      <c r="H276" s="84" t="s">
        <v>1194</v>
      </c>
      <c r="I276" s="5" t="s">
        <v>10</v>
      </c>
      <c r="J276" s="5" t="s">
        <v>1195</v>
      </c>
      <c r="K276" s="5"/>
      <c r="L276" s="5" t="s">
        <v>10580</v>
      </c>
    </row>
    <row r="277" spans="1:12" ht="56.25">
      <c r="A277" s="88" t="s">
        <v>1170</v>
      </c>
      <c r="B277" s="8" t="s">
        <v>1175</v>
      </c>
      <c r="C277" s="5" t="s">
        <v>1196</v>
      </c>
      <c r="D277" s="2">
        <v>5222</v>
      </c>
      <c r="E277" s="5" t="s">
        <v>10481</v>
      </c>
      <c r="F277" s="84" t="s">
        <v>179</v>
      </c>
      <c r="G277" s="88"/>
      <c r="H277" s="84" t="s">
        <v>1197</v>
      </c>
      <c r="I277" s="5" t="s">
        <v>6</v>
      </c>
      <c r="J277" s="32" t="s">
        <v>1187</v>
      </c>
      <c r="K277" s="18" t="s">
        <v>1198</v>
      </c>
      <c r="L277" s="21" t="s">
        <v>1199</v>
      </c>
    </row>
    <row r="278" spans="1:12" ht="56.25">
      <c r="A278" s="88" t="s">
        <v>1170</v>
      </c>
      <c r="B278" s="8" t="s">
        <v>1175</v>
      </c>
      <c r="C278" s="5" t="s">
        <v>1200</v>
      </c>
      <c r="D278" s="2">
        <v>310</v>
      </c>
      <c r="E278" s="5" t="s">
        <v>10481</v>
      </c>
      <c r="F278" s="84" t="s">
        <v>179</v>
      </c>
      <c r="G278" s="88"/>
      <c r="H278" s="84" t="s">
        <v>1201</v>
      </c>
      <c r="I278" s="5" t="s">
        <v>8</v>
      </c>
      <c r="J278" s="5"/>
      <c r="K278" s="5"/>
      <c r="L278" s="21" t="s">
        <v>1202</v>
      </c>
    </row>
    <row r="279" spans="1:12" ht="56.25">
      <c r="A279" s="88" t="s">
        <v>1170</v>
      </c>
      <c r="B279" s="8" t="s">
        <v>1175</v>
      </c>
      <c r="C279" s="5" t="s">
        <v>1203</v>
      </c>
      <c r="D279" s="2">
        <v>189</v>
      </c>
      <c r="E279" s="5" t="s">
        <v>10481</v>
      </c>
      <c r="F279" s="84" t="s">
        <v>179</v>
      </c>
      <c r="G279" s="88"/>
      <c r="H279" s="84" t="s">
        <v>1204</v>
      </c>
      <c r="I279" s="5" t="s">
        <v>8</v>
      </c>
      <c r="J279" s="5"/>
      <c r="K279" s="5"/>
      <c r="L279" s="21" t="s">
        <v>1202</v>
      </c>
    </row>
    <row r="280" spans="1:12" ht="56.25">
      <c r="A280" s="88" t="s">
        <v>1170</v>
      </c>
      <c r="B280" s="8" t="s">
        <v>1205</v>
      </c>
      <c r="C280" s="5" t="s">
        <v>1206</v>
      </c>
      <c r="D280" s="2">
        <v>38600</v>
      </c>
      <c r="E280" s="5" t="s">
        <v>10481</v>
      </c>
      <c r="F280" s="84" t="s">
        <v>179</v>
      </c>
      <c r="G280" s="88"/>
      <c r="H280" s="84" t="s">
        <v>1207</v>
      </c>
      <c r="I280" s="5" t="s">
        <v>768</v>
      </c>
      <c r="J280" s="5" t="s">
        <v>1208</v>
      </c>
      <c r="K280" s="18" t="s">
        <v>1209</v>
      </c>
      <c r="L280" s="5" t="s">
        <v>1210</v>
      </c>
    </row>
    <row r="281" spans="1:12" ht="56.25">
      <c r="A281" s="84" t="s">
        <v>1170</v>
      </c>
      <c r="B281" s="5" t="s">
        <v>1211</v>
      </c>
      <c r="C281" s="5" t="s">
        <v>1212</v>
      </c>
      <c r="D281" s="6">
        <v>1200</v>
      </c>
      <c r="E281" s="5" t="s">
        <v>10481</v>
      </c>
      <c r="F281" s="84" t="s">
        <v>3902</v>
      </c>
      <c r="G281" s="84" t="s">
        <v>1213</v>
      </c>
      <c r="H281" s="84" t="s">
        <v>1214</v>
      </c>
      <c r="I281" s="5" t="s">
        <v>10500</v>
      </c>
      <c r="J281" s="5" t="s">
        <v>1215</v>
      </c>
      <c r="K281" s="5"/>
      <c r="L281" s="5" t="s">
        <v>1216</v>
      </c>
    </row>
    <row r="282" spans="1:12" ht="56.25">
      <c r="A282" s="88" t="s">
        <v>1170</v>
      </c>
      <c r="B282" s="8" t="s">
        <v>1211</v>
      </c>
      <c r="C282" s="5" t="s">
        <v>1217</v>
      </c>
      <c r="D282" s="2">
        <v>310</v>
      </c>
      <c r="E282" s="5" t="s">
        <v>10481</v>
      </c>
      <c r="F282" s="84" t="s">
        <v>179</v>
      </c>
      <c r="G282" s="88"/>
      <c r="H282" s="84" t="s">
        <v>1218</v>
      </c>
      <c r="I282" s="5" t="s">
        <v>665</v>
      </c>
      <c r="J282" s="5" t="s">
        <v>1219</v>
      </c>
      <c r="K282" s="5"/>
      <c r="L282" s="5" t="s">
        <v>1220</v>
      </c>
    </row>
    <row r="283" spans="1:12" ht="37.5">
      <c r="A283" s="88" t="s">
        <v>1170</v>
      </c>
      <c r="B283" s="8" t="s">
        <v>1211</v>
      </c>
      <c r="C283" s="5" t="s">
        <v>1221</v>
      </c>
      <c r="D283" s="2">
        <v>2400</v>
      </c>
      <c r="E283" s="5" t="s">
        <v>10481</v>
      </c>
      <c r="F283" s="84" t="s">
        <v>311</v>
      </c>
      <c r="G283" s="88"/>
      <c r="H283" s="84"/>
      <c r="I283" s="5" t="s">
        <v>313</v>
      </c>
      <c r="J283" s="5"/>
      <c r="K283" s="5"/>
      <c r="L283" s="5" t="s">
        <v>1222</v>
      </c>
    </row>
    <row r="284" spans="1:12" ht="56.25">
      <c r="A284" s="88" t="s">
        <v>1170</v>
      </c>
      <c r="B284" s="8" t="s">
        <v>1211</v>
      </c>
      <c r="C284" s="5" t="s">
        <v>1223</v>
      </c>
      <c r="D284" s="2">
        <v>21770</v>
      </c>
      <c r="E284" s="5" t="s">
        <v>10481</v>
      </c>
      <c r="F284" s="84" t="s">
        <v>179</v>
      </c>
      <c r="G284" s="88" t="s">
        <v>1224</v>
      </c>
      <c r="H284" s="84" t="s">
        <v>1225</v>
      </c>
      <c r="I284" s="5" t="s">
        <v>665</v>
      </c>
      <c r="J284" s="5" t="s">
        <v>1226</v>
      </c>
      <c r="K284" s="18" t="s">
        <v>1227</v>
      </c>
      <c r="L284" s="5" t="s">
        <v>1228</v>
      </c>
    </row>
    <row r="285" spans="1:12" ht="56.25">
      <c r="A285" s="88" t="s">
        <v>1170</v>
      </c>
      <c r="B285" s="8" t="s">
        <v>1211</v>
      </c>
      <c r="C285" s="5" t="s">
        <v>1229</v>
      </c>
      <c r="D285" s="2">
        <v>4774</v>
      </c>
      <c r="E285" s="5" t="s">
        <v>10481</v>
      </c>
      <c r="F285" s="84" t="s">
        <v>179</v>
      </c>
      <c r="G285" s="88"/>
      <c r="H285" s="84" t="s">
        <v>1230</v>
      </c>
      <c r="I285" s="5" t="s">
        <v>665</v>
      </c>
      <c r="J285" s="5" t="s">
        <v>1231</v>
      </c>
      <c r="K285" s="18" t="s">
        <v>1232</v>
      </c>
      <c r="L285" s="5" t="s">
        <v>1233</v>
      </c>
    </row>
    <row r="286" spans="1:12" ht="56.25">
      <c r="A286" s="88" t="s">
        <v>1170</v>
      </c>
      <c r="B286" s="8" t="s">
        <v>1211</v>
      </c>
      <c r="C286" s="5" t="s">
        <v>1234</v>
      </c>
      <c r="D286" s="2">
        <v>3217</v>
      </c>
      <c r="E286" s="5" t="s">
        <v>10481</v>
      </c>
      <c r="F286" s="84" t="s">
        <v>179</v>
      </c>
      <c r="G286" s="88"/>
      <c r="H286" s="84" t="s">
        <v>1235</v>
      </c>
      <c r="I286" s="5" t="s">
        <v>665</v>
      </c>
      <c r="J286" s="5" t="s">
        <v>1236</v>
      </c>
      <c r="K286" s="18" t="s">
        <v>1237</v>
      </c>
      <c r="L286" s="5" t="s">
        <v>1233</v>
      </c>
    </row>
    <row r="287" spans="1:12" ht="75">
      <c r="A287" s="88" t="s">
        <v>1170</v>
      </c>
      <c r="B287" s="8" t="s">
        <v>1211</v>
      </c>
      <c r="C287" s="5" t="s">
        <v>1238</v>
      </c>
      <c r="D287" s="2">
        <v>27500</v>
      </c>
      <c r="E287" s="5" t="s">
        <v>10481</v>
      </c>
      <c r="F287" s="84" t="s">
        <v>665</v>
      </c>
      <c r="G287" s="88" t="s">
        <v>1239</v>
      </c>
      <c r="H287" s="84" t="s">
        <v>1240</v>
      </c>
      <c r="I287" s="5" t="s">
        <v>778</v>
      </c>
      <c r="J287" s="5"/>
      <c r="K287" s="18" t="s">
        <v>1241</v>
      </c>
      <c r="L287" s="5" t="s">
        <v>1242</v>
      </c>
    </row>
    <row r="288" spans="1:12" ht="56.25">
      <c r="A288" s="88" t="s">
        <v>1170</v>
      </c>
      <c r="B288" s="8" t="s">
        <v>1211</v>
      </c>
      <c r="C288" s="5" t="s">
        <v>1243</v>
      </c>
      <c r="D288" s="2">
        <v>475</v>
      </c>
      <c r="E288" s="5" t="s">
        <v>10481</v>
      </c>
      <c r="F288" s="84" t="s">
        <v>179</v>
      </c>
      <c r="G288" s="88"/>
      <c r="H288" s="84" t="s">
        <v>1244</v>
      </c>
      <c r="I288" s="5" t="s">
        <v>665</v>
      </c>
      <c r="J288" s="5" t="s">
        <v>1245</v>
      </c>
      <c r="K288" s="5"/>
      <c r="L288" s="5" t="s">
        <v>1242</v>
      </c>
    </row>
    <row r="289" spans="1:12" ht="56.25">
      <c r="A289" s="88" t="s">
        <v>1170</v>
      </c>
      <c r="B289" s="8" t="s">
        <v>1211</v>
      </c>
      <c r="C289" s="5" t="s">
        <v>1246</v>
      </c>
      <c r="D289" s="2">
        <v>4832</v>
      </c>
      <c r="E289" s="5" t="s">
        <v>10481</v>
      </c>
      <c r="F289" s="84" t="s">
        <v>179</v>
      </c>
      <c r="G289" s="84" t="s">
        <v>1247</v>
      </c>
      <c r="H289" s="84" t="s">
        <v>1248</v>
      </c>
      <c r="I289" s="5" t="s">
        <v>665</v>
      </c>
      <c r="J289" s="5" t="s">
        <v>1249</v>
      </c>
      <c r="K289" s="18" t="s">
        <v>1250</v>
      </c>
      <c r="L289" s="5" t="s">
        <v>1251</v>
      </c>
    </row>
    <row r="290" spans="1:12" ht="56.25">
      <c r="A290" s="88" t="s">
        <v>1252</v>
      </c>
      <c r="B290" s="8" t="s">
        <v>1253</v>
      </c>
      <c r="C290" s="5" t="s">
        <v>1254</v>
      </c>
      <c r="D290" s="2" t="s">
        <v>1255</v>
      </c>
      <c r="E290" s="5" t="s">
        <v>10481</v>
      </c>
      <c r="F290" s="84" t="s">
        <v>660</v>
      </c>
      <c r="G290" s="88"/>
      <c r="H290" s="84" t="s">
        <v>1256</v>
      </c>
      <c r="I290" s="5" t="s">
        <v>759</v>
      </c>
      <c r="J290" s="5"/>
      <c r="K290" s="5"/>
      <c r="L290" s="5" t="s">
        <v>1257</v>
      </c>
    </row>
    <row r="291" spans="1:12" ht="75">
      <c r="A291" s="88" t="s">
        <v>1252</v>
      </c>
      <c r="B291" s="8" t="s">
        <v>1253</v>
      </c>
      <c r="C291" s="5" t="s">
        <v>1258</v>
      </c>
      <c r="D291" s="6">
        <v>978</v>
      </c>
      <c r="E291" s="5" t="s">
        <v>10481</v>
      </c>
      <c r="F291" s="84" t="s">
        <v>660</v>
      </c>
      <c r="G291" s="88"/>
      <c r="H291" s="84" t="s">
        <v>1259</v>
      </c>
      <c r="I291" s="5" t="s">
        <v>665</v>
      </c>
      <c r="J291" s="5" t="s">
        <v>1260</v>
      </c>
      <c r="K291" s="5"/>
      <c r="L291" s="5" t="s">
        <v>1261</v>
      </c>
    </row>
    <row r="292" spans="1:12" ht="75">
      <c r="A292" s="88" t="s">
        <v>1252</v>
      </c>
      <c r="B292" s="8" t="s">
        <v>1253</v>
      </c>
      <c r="C292" s="5" t="s">
        <v>1262</v>
      </c>
      <c r="D292" s="2">
        <v>1500</v>
      </c>
      <c r="E292" s="5" t="s">
        <v>10481</v>
      </c>
      <c r="F292" s="84" t="s">
        <v>660</v>
      </c>
      <c r="G292" s="88"/>
      <c r="H292" s="84" t="s">
        <v>1263</v>
      </c>
      <c r="I292" s="5" t="s">
        <v>313</v>
      </c>
      <c r="J292" s="5"/>
      <c r="K292" s="5"/>
      <c r="L292" s="5" t="s">
        <v>1264</v>
      </c>
    </row>
    <row r="293" spans="1:12" ht="56.25">
      <c r="A293" s="88" t="s">
        <v>1170</v>
      </c>
      <c r="B293" s="8" t="s">
        <v>1265</v>
      </c>
      <c r="C293" s="5" t="s">
        <v>1266</v>
      </c>
      <c r="D293" s="2">
        <v>12000</v>
      </c>
      <c r="E293" s="5" t="s">
        <v>10481</v>
      </c>
      <c r="F293" s="84" t="s">
        <v>665</v>
      </c>
      <c r="G293" s="88"/>
      <c r="H293" s="84" t="s">
        <v>1267</v>
      </c>
      <c r="I293" s="5" t="s">
        <v>76</v>
      </c>
      <c r="J293" s="5"/>
      <c r="K293" s="5" t="s">
        <v>1268</v>
      </c>
      <c r="L293" s="5" t="s">
        <v>1269</v>
      </c>
    </row>
    <row r="294" spans="1:12" ht="37.5">
      <c r="A294" s="88" t="s">
        <v>1170</v>
      </c>
      <c r="B294" s="8" t="s">
        <v>1265</v>
      </c>
      <c r="C294" s="5" t="s">
        <v>1270</v>
      </c>
      <c r="D294" s="2">
        <v>4633</v>
      </c>
      <c r="E294" s="5" t="s">
        <v>10481</v>
      </c>
      <c r="F294" s="84" t="s">
        <v>660</v>
      </c>
      <c r="G294" s="88"/>
      <c r="H294" s="84" t="s">
        <v>1271</v>
      </c>
      <c r="I294" s="5" t="s">
        <v>10</v>
      </c>
      <c r="J294" s="5"/>
      <c r="K294" s="5"/>
      <c r="L294" s="5" t="s">
        <v>1269</v>
      </c>
    </row>
    <row r="295" spans="1:12" ht="37.5">
      <c r="A295" s="88" t="s">
        <v>1170</v>
      </c>
      <c r="B295" s="8" t="s">
        <v>1272</v>
      </c>
      <c r="C295" s="5" t="s">
        <v>1273</v>
      </c>
      <c r="D295" s="2">
        <v>800</v>
      </c>
      <c r="E295" s="5" t="s">
        <v>10481</v>
      </c>
      <c r="F295" s="84" t="s">
        <v>179</v>
      </c>
      <c r="G295" s="84" t="s">
        <v>1274</v>
      </c>
      <c r="H295" s="84" t="s">
        <v>1275</v>
      </c>
      <c r="I295" s="5" t="s">
        <v>313</v>
      </c>
      <c r="J295" s="5"/>
      <c r="K295" s="5"/>
      <c r="L295" s="5" t="s">
        <v>1276</v>
      </c>
    </row>
    <row r="296" spans="1:12" ht="75">
      <c r="A296" s="84" t="s">
        <v>1170</v>
      </c>
      <c r="B296" s="5" t="s">
        <v>1277</v>
      </c>
      <c r="C296" s="5" t="s">
        <v>1278</v>
      </c>
      <c r="D296" s="6">
        <v>6300</v>
      </c>
      <c r="E296" s="5" t="s">
        <v>10481</v>
      </c>
      <c r="F296" s="84" t="s">
        <v>179</v>
      </c>
      <c r="G296" s="84" t="s">
        <v>1279</v>
      </c>
      <c r="H296" s="84" t="s">
        <v>1280</v>
      </c>
      <c r="I296" s="5" t="s">
        <v>181</v>
      </c>
      <c r="J296" s="5"/>
      <c r="K296" s="18" t="s">
        <v>1281</v>
      </c>
      <c r="L296" s="5" t="s">
        <v>1282</v>
      </c>
    </row>
    <row r="297" spans="1:12" ht="37.5">
      <c r="A297" s="88" t="s">
        <v>1170</v>
      </c>
      <c r="B297" s="8" t="s">
        <v>1283</v>
      </c>
      <c r="C297" s="5" t="s">
        <v>448</v>
      </c>
      <c r="D297" s="2">
        <v>45</v>
      </c>
      <c r="E297" s="5" t="s">
        <v>10481</v>
      </c>
      <c r="F297" s="84" t="s">
        <v>665</v>
      </c>
      <c r="G297" s="88" t="s">
        <v>1284</v>
      </c>
      <c r="H297" s="84" t="s">
        <v>1285</v>
      </c>
      <c r="I297" s="5" t="s">
        <v>313</v>
      </c>
      <c r="J297" s="5"/>
      <c r="K297" s="5"/>
      <c r="L297" s="5" t="s">
        <v>1286</v>
      </c>
    </row>
    <row r="298" spans="1:12" ht="56.25">
      <c r="A298" s="88" t="s">
        <v>1170</v>
      </c>
      <c r="B298" s="8" t="s">
        <v>1289</v>
      </c>
      <c r="C298" s="5" t="s">
        <v>1290</v>
      </c>
      <c r="D298" s="2">
        <v>750</v>
      </c>
      <c r="E298" s="5" t="s">
        <v>10481</v>
      </c>
      <c r="F298" s="84" t="s">
        <v>327</v>
      </c>
      <c r="G298" s="88"/>
      <c r="H298" s="84" t="s">
        <v>1291</v>
      </c>
      <c r="I298" s="5" t="s">
        <v>10</v>
      </c>
      <c r="J298" s="5"/>
      <c r="K298" s="5" t="s">
        <v>223</v>
      </c>
      <c r="L298" s="5" t="s">
        <v>1292</v>
      </c>
    </row>
    <row r="299" spans="1:12" ht="56.25">
      <c r="A299" s="88" t="s">
        <v>1170</v>
      </c>
      <c r="B299" s="8" t="s">
        <v>1293</v>
      </c>
      <c r="C299" s="5" t="s">
        <v>1294</v>
      </c>
      <c r="D299" s="2">
        <v>400</v>
      </c>
      <c r="E299" s="5" t="s">
        <v>10481</v>
      </c>
      <c r="F299" s="84" t="s">
        <v>660</v>
      </c>
      <c r="G299" s="88"/>
      <c r="H299" s="85" t="s">
        <v>1295</v>
      </c>
      <c r="I299" s="5" t="s">
        <v>768</v>
      </c>
      <c r="J299" s="5"/>
      <c r="K299" s="18" t="s">
        <v>1296</v>
      </c>
      <c r="L299" s="5" t="s">
        <v>1297</v>
      </c>
    </row>
    <row r="300" spans="1:12" ht="75">
      <c r="A300" s="88" t="s">
        <v>1170</v>
      </c>
      <c r="B300" s="8" t="s">
        <v>1293</v>
      </c>
      <c r="C300" s="5" t="s">
        <v>1298</v>
      </c>
      <c r="D300" s="2">
        <v>400</v>
      </c>
      <c r="E300" s="5" t="s">
        <v>10481</v>
      </c>
      <c r="F300" s="84" t="s">
        <v>665</v>
      </c>
      <c r="G300" s="84" t="s">
        <v>1299</v>
      </c>
      <c r="H300" s="85" t="s">
        <v>1300</v>
      </c>
      <c r="I300" s="5" t="s">
        <v>665</v>
      </c>
      <c r="J300" s="5" t="s">
        <v>1301</v>
      </c>
      <c r="K300" s="5"/>
      <c r="L300" s="5" t="s">
        <v>1297</v>
      </c>
    </row>
    <row r="301" spans="1:12" ht="37.5">
      <c r="A301" s="88" t="s">
        <v>1170</v>
      </c>
      <c r="B301" s="8" t="s">
        <v>1303</v>
      </c>
      <c r="C301" s="5" t="s">
        <v>1304</v>
      </c>
      <c r="D301" s="2">
        <v>5848</v>
      </c>
      <c r="E301" s="5" t="s">
        <v>10481</v>
      </c>
      <c r="F301" s="84" t="s">
        <v>1305</v>
      </c>
      <c r="G301" s="88" t="s">
        <v>1306</v>
      </c>
      <c r="H301" s="84" t="s">
        <v>1307</v>
      </c>
      <c r="I301" s="5" t="s">
        <v>778</v>
      </c>
      <c r="J301" s="5"/>
      <c r="K301" s="5"/>
      <c r="L301" s="5" t="s">
        <v>1308</v>
      </c>
    </row>
    <row r="302" spans="1:12" ht="37.5">
      <c r="A302" s="88" t="s">
        <v>1170</v>
      </c>
      <c r="B302" s="8" t="s">
        <v>1303</v>
      </c>
      <c r="C302" s="5" t="s">
        <v>1309</v>
      </c>
      <c r="D302" s="2">
        <v>800</v>
      </c>
      <c r="E302" s="5" t="s">
        <v>10481</v>
      </c>
      <c r="F302" s="84" t="s">
        <v>660</v>
      </c>
      <c r="G302" s="88"/>
      <c r="H302" s="84" t="s">
        <v>1310</v>
      </c>
      <c r="I302" s="5" t="s">
        <v>1043</v>
      </c>
      <c r="J302" s="5"/>
      <c r="K302" s="5"/>
      <c r="L302" s="5" t="s">
        <v>1311</v>
      </c>
    </row>
    <row r="303" spans="1:12" ht="93.75">
      <c r="A303" s="88" t="s">
        <v>1170</v>
      </c>
      <c r="B303" s="8" t="s">
        <v>1312</v>
      </c>
      <c r="C303" s="5" t="s">
        <v>1287</v>
      </c>
      <c r="D303" s="2">
        <v>450</v>
      </c>
      <c r="E303" s="5" t="s">
        <v>10481</v>
      </c>
      <c r="F303" s="84" t="s">
        <v>660</v>
      </c>
      <c r="G303" s="88"/>
      <c r="H303" s="84" t="s">
        <v>1313</v>
      </c>
      <c r="I303" s="5" t="s">
        <v>665</v>
      </c>
      <c r="J303" s="5" t="s">
        <v>1314</v>
      </c>
      <c r="K303" s="5"/>
      <c r="L303" s="5" t="s">
        <v>1315</v>
      </c>
    </row>
    <row r="304" spans="1:12" ht="56.25">
      <c r="A304" s="88" t="s">
        <v>1316</v>
      </c>
      <c r="B304" s="8" t="s">
        <v>1317</v>
      </c>
      <c r="C304" s="5" t="s">
        <v>1318</v>
      </c>
      <c r="D304" s="2">
        <v>1058</v>
      </c>
      <c r="E304" s="5" t="s">
        <v>10481</v>
      </c>
      <c r="F304" s="84" t="s">
        <v>179</v>
      </c>
      <c r="G304" s="88"/>
      <c r="H304" s="84" t="s">
        <v>1319</v>
      </c>
      <c r="I304" s="5" t="s">
        <v>665</v>
      </c>
      <c r="J304" s="5" t="s">
        <v>1320</v>
      </c>
      <c r="K304" s="18" t="s">
        <v>1321</v>
      </c>
      <c r="L304" s="5" t="s">
        <v>1322</v>
      </c>
    </row>
    <row r="305" spans="1:12" ht="56.25">
      <c r="A305" s="88" t="s">
        <v>1316</v>
      </c>
      <c r="B305" s="8" t="s">
        <v>1317</v>
      </c>
      <c r="C305" s="5" t="s">
        <v>1323</v>
      </c>
      <c r="D305" s="2">
        <v>730</v>
      </c>
      <c r="E305" s="5" t="s">
        <v>10481</v>
      </c>
      <c r="F305" s="84" t="s">
        <v>179</v>
      </c>
      <c r="G305" s="88"/>
      <c r="H305" s="84" t="s">
        <v>1324</v>
      </c>
      <c r="I305" s="5" t="s">
        <v>742</v>
      </c>
      <c r="J305" s="5"/>
      <c r="K305" s="18" t="s">
        <v>1325</v>
      </c>
      <c r="L305" s="5" t="s">
        <v>1322</v>
      </c>
    </row>
    <row r="306" spans="1:12" ht="56.25">
      <c r="A306" s="88" t="s">
        <v>1316</v>
      </c>
      <c r="B306" s="8" t="s">
        <v>1326</v>
      </c>
      <c r="C306" s="13" t="s">
        <v>1327</v>
      </c>
      <c r="D306" s="2">
        <v>311451</v>
      </c>
      <c r="E306" s="5" t="s">
        <v>10481</v>
      </c>
      <c r="F306" s="84" t="s">
        <v>311</v>
      </c>
      <c r="G306" s="88"/>
      <c r="H306" s="84" t="s">
        <v>1328</v>
      </c>
      <c r="I306" s="5" t="s">
        <v>313</v>
      </c>
      <c r="J306" s="5"/>
      <c r="K306" s="5" t="s">
        <v>1329</v>
      </c>
      <c r="L306" s="5" t="s">
        <v>1330</v>
      </c>
    </row>
    <row r="307" spans="1:12" ht="75">
      <c r="A307" s="88" t="s">
        <v>1331</v>
      </c>
      <c r="B307" s="8" t="s">
        <v>1332</v>
      </c>
      <c r="C307" s="5" t="s">
        <v>1333</v>
      </c>
      <c r="D307" s="2">
        <v>30809</v>
      </c>
      <c r="E307" s="5" t="s">
        <v>10479</v>
      </c>
      <c r="F307" s="84" t="s">
        <v>179</v>
      </c>
      <c r="G307" s="88"/>
      <c r="H307" s="84" t="s">
        <v>1334</v>
      </c>
      <c r="I307" s="5" t="s">
        <v>313</v>
      </c>
      <c r="J307" s="5"/>
      <c r="K307" s="5" t="s">
        <v>1335</v>
      </c>
      <c r="L307" s="5" t="s">
        <v>1336</v>
      </c>
    </row>
    <row r="308" spans="1:12" ht="150">
      <c r="A308" s="84" t="s">
        <v>1337</v>
      </c>
      <c r="B308" s="5" t="s">
        <v>1338</v>
      </c>
      <c r="C308" s="5" t="s">
        <v>1339</v>
      </c>
      <c r="D308" s="2">
        <v>5139</v>
      </c>
      <c r="E308" s="5" t="s">
        <v>10481</v>
      </c>
      <c r="F308" s="84" t="s">
        <v>660</v>
      </c>
      <c r="G308" s="88"/>
      <c r="H308" s="84" t="s">
        <v>1340</v>
      </c>
      <c r="I308" s="5" t="s">
        <v>665</v>
      </c>
      <c r="J308" s="5" t="s">
        <v>1341</v>
      </c>
      <c r="K308" s="18" t="s">
        <v>1342</v>
      </c>
      <c r="L308" s="21" t="s">
        <v>1343</v>
      </c>
    </row>
    <row r="309" spans="1:12" ht="93.75">
      <c r="A309" s="84" t="s">
        <v>1337</v>
      </c>
      <c r="B309" s="5" t="s">
        <v>1338</v>
      </c>
      <c r="C309" s="5" t="s">
        <v>1344</v>
      </c>
      <c r="D309" s="2">
        <v>31182</v>
      </c>
      <c r="E309" s="5" t="s">
        <v>10481</v>
      </c>
      <c r="F309" s="84" t="s">
        <v>660</v>
      </c>
      <c r="G309" s="88"/>
      <c r="H309" s="84" t="s">
        <v>1345</v>
      </c>
      <c r="I309" s="5" t="s">
        <v>759</v>
      </c>
      <c r="J309" s="5"/>
      <c r="K309" s="18" t="s">
        <v>1346</v>
      </c>
      <c r="L309" s="5" t="s">
        <v>1347</v>
      </c>
    </row>
    <row r="310" spans="1:12" ht="56.25">
      <c r="A310" s="84" t="s">
        <v>1337</v>
      </c>
      <c r="B310" s="5" t="s">
        <v>1348</v>
      </c>
      <c r="C310" s="5" t="s">
        <v>10528</v>
      </c>
      <c r="D310" s="2">
        <v>16075</v>
      </c>
      <c r="E310" s="5" t="s">
        <v>10481</v>
      </c>
      <c r="F310" s="84" t="s">
        <v>179</v>
      </c>
      <c r="G310" s="84"/>
      <c r="H310" s="84" t="s">
        <v>1349</v>
      </c>
      <c r="I310" s="5" t="s">
        <v>10</v>
      </c>
      <c r="J310" s="5"/>
      <c r="K310" s="18" t="s">
        <v>1350</v>
      </c>
      <c r="L310" s="5" t="s">
        <v>1351</v>
      </c>
    </row>
    <row r="311" spans="1:12" ht="56.25">
      <c r="A311" s="84" t="s">
        <v>1337</v>
      </c>
      <c r="B311" s="5" t="s">
        <v>1348</v>
      </c>
      <c r="C311" s="5" t="s">
        <v>1352</v>
      </c>
      <c r="D311" s="2">
        <v>12270</v>
      </c>
      <c r="E311" s="5" t="s">
        <v>10481</v>
      </c>
      <c r="F311" s="84" t="s">
        <v>179</v>
      </c>
      <c r="G311" s="84"/>
      <c r="H311" s="84" t="s">
        <v>1353</v>
      </c>
      <c r="I311" s="5" t="s">
        <v>10</v>
      </c>
      <c r="J311" s="5"/>
      <c r="K311" s="18" t="s">
        <v>1354</v>
      </c>
      <c r="L311" s="5" t="s">
        <v>1351</v>
      </c>
    </row>
    <row r="312" spans="1:12" ht="56.25">
      <c r="A312" s="88" t="s">
        <v>1316</v>
      </c>
      <c r="B312" s="8" t="s">
        <v>1355</v>
      </c>
      <c r="C312" s="5" t="s">
        <v>1356</v>
      </c>
      <c r="D312" s="2">
        <v>84557</v>
      </c>
      <c r="E312" s="5" t="s">
        <v>10481</v>
      </c>
      <c r="F312" s="84" t="s">
        <v>179</v>
      </c>
      <c r="G312" s="88"/>
      <c r="H312" s="84" t="s">
        <v>1357</v>
      </c>
      <c r="I312" s="5" t="s">
        <v>665</v>
      </c>
      <c r="J312" s="5" t="s">
        <v>1358</v>
      </c>
      <c r="K312" s="5" t="s">
        <v>1359</v>
      </c>
      <c r="L312" s="5" t="s">
        <v>1360</v>
      </c>
    </row>
    <row r="313" spans="1:12" ht="56.25">
      <c r="A313" s="88" t="s">
        <v>1316</v>
      </c>
      <c r="B313" s="8" t="s">
        <v>1355</v>
      </c>
      <c r="C313" s="5" t="s">
        <v>1361</v>
      </c>
      <c r="D313" s="2">
        <v>9768</v>
      </c>
      <c r="E313" s="5" t="s">
        <v>10481</v>
      </c>
      <c r="F313" s="84" t="s">
        <v>179</v>
      </c>
      <c r="G313" s="88"/>
      <c r="H313" s="115" t="s">
        <v>1362</v>
      </c>
      <c r="I313" s="5" t="s">
        <v>665</v>
      </c>
      <c r="J313" s="5" t="s">
        <v>1358</v>
      </c>
      <c r="K313" s="5" t="s">
        <v>1363</v>
      </c>
      <c r="L313" s="5" t="s">
        <v>1360</v>
      </c>
    </row>
    <row r="314" spans="1:12" ht="56.25">
      <c r="A314" s="88" t="s">
        <v>1316</v>
      </c>
      <c r="B314" s="8" t="s">
        <v>1364</v>
      </c>
      <c r="C314" s="5" t="s">
        <v>1365</v>
      </c>
      <c r="D314" s="2">
        <v>1650</v>
      </c>
      <c r="E314" s="5" t="s">
        <v>10481</v>
      </c>
      <c r="F314" s="84" t="s">
        <v>327</v>
      </c>
      <c r="G314" s="88"/>
      <c r="H314" s="84" t="s">
        <v>1366</v>
      </c>
      <c r="I314" s="5" t="s">
        <v>1043</v>
      </c>
      <c r="J314" s="5"/>
      <c r="K314" s="18" t="s">
        <v>1367</v>
      </c>
      <c r="L314" s="5" t="s">
        <v>1368</v>
      </c>
    </row>
    <row r="315" spans="1:12" ht="56.25">
      <c r="A315" s="88" t="s">
        <v>1369</v>
      </c>
      <c r="B315" s="8" t="s">
        <v>1370</v>
      </c>
      <c r="C315" s="5" t="s">
        <v>1371</v>
      </c>
      <c r="D315" s="2">
        <v>36417</v>
      </c>
      <c r="E315" s="5" t="s">
        <v>10481</v>
      </c>
      <c r="F315" s="84" t="s">
        <v>179</v>
      </c>
      <c r="G315" s="88"/>
      <c r="H315" s="84" t="s">
        <v>1372</v>
      </c>
      <c r="I315" s="5" t="s">
        <v>181</v>
      </c>
      <c r="J315" s="5"/>
      <c r="K315" s="18" t="s">
        <v>1373</v>
      </c>
      <c r="L315" s="5" t="s">
        <v>1374</v>
      </c>
    </row>
    <row r="316" spans="1:12" ht="75">
      <c r="A316" s="88" t="s">
        <v>1369</v>
      </c>
      <c r="B316" s="8" t="s">
        <v>1370</v>
      </c>
      <c r="C316" s="5" t="s">
        <v>1375</v>
      </c>
      <c r="D316" s="2">
        <v>72519</v>
      </c>
      <c r="E316" s="5" t="s">
        <v>10481</v>
      </c>
      <c r="F316" s="84" t="s">
        <v>179</v>
      </c>
      <c r="G316" s="88"/>
      <c r="H316" s="84" t="s">
        <v>1376</v>
      </c>
      <c r="I316" s="5" t="s">
        <v>181</v>
      </c>
      <c r="J316" s="5"/>
      <c r="K316" s="18" t="s">
        <v>1377</v>
      </c>
      <c r="L316" s="5" t="s">
        <v>1374</v>
      </c>
    </row>
    <row r="317" spans="1:12" ht="56.25">
      <c r="A317" s="88" t="s">
        <v>1369</v>
      </c>
      <c r="B317" s="8" t="s">
        <v>1370</v>
      </c>
      <c r="C317" s="5" t="s">
        <v>1378</v>
      </c>
      <c r="D317" s="2">
        <v>9599</v>
      </c>
      <c r="E317" s="5" t="s">
        <v>10481</v>
      </c>
      <c r="F317" s="84" t="s">
        <v>179</v>
      </c>
      <c r="G317" s="88"/>
      <c r="H317" s="84" t="s">
        <v>1379</v>
      </c>
      <c r="I317" s="5" t="s">
        <v>181</v>
      </c>
      <c r="J317" s="5"/>
      <c r="K317" s="5"/>
      <c r="L317" s="5" t="s">
        <v>1374</v>
      </c>
    </row>
    <row r="318" spans="1:12" ht="56.25">
      <c r="A318" s="88" t="s">
        <v>1369</v>
      </c>
      <c r="B318" s="8" t="s">
        <v>1370</v>
      </c>
      <c r="C318" s="5" t="s">
        <v>1380</v>
      </c>
      <c r="D318" s="2">
        <v>5620</v>
      </c>
      <c r="E318" s="5" t="s">
        <v>10481</v>
      </c>
      <c r="F318" s="84" t="s">
        <v>665</v>
      </c>
      <c r="G318" s="84" t="s">
        <v>1381</v>
      </c>
      <c r="H318" s="84" t="s">
        <v>1382</v>
      </c>
      <c r="I318" s="8" t="s">
        <v>754</v>
      </c>
      <c r="J318" s="5"/>
      <c r="K318" s="5"/>
      <c r="L318" s="5" t="s">
        <v>1383</v>
      </c>
    </row>
    <row r="319" spans="1:12" ht="56.25">
      <c r="A319" s="88" t="s">
        <v>1369</v>
      </c>
      <c r="B319" s="8" t="s">
        <v>1370</v>
      </c>
      <c r="C319" s="5" t="s">
        <v>1384</v>
      </c>
      <c r="D319" s="2">
        <v>27657</v>
      </c>
      <c r="E319" s="5" t="s">
        <v>10481</v>
      </c>
      <c r="F319" s="84" t="s">
        <v>660</v>
      </c>
      <c r="G319" s="88"/>
      <c r="H319" s="84" t="s">
        <v>1385</v>
      </c>
      <c r="I319" s="8" t="s">
        <v>768</v>
      </c>
      <c r="J319" s="5"/>
      <c r="K319" s="5"/>
      <c r="L319" s="5" t="s">
        <v>1383</v>
      </c>
    </row>
    <row r="320" spans="1:12" ht="56.25">
      <c r="A320" s="88" t="s">
        <v>1369</v>
      </c>
      <c r="B320" s="8" t="s">
        <v>1370</v>
      </c>
      <c r="C320" s="5" t="s">
        <v>1386</v>
      </c>
      <c r="D320" s="2">
        <v>3370</v>
      </c>
      <c r="E320" s="5" t="s">
        <v>10481</v>
      </c>
      <c r="F320" s="84" t="s">
        <v>660</v>
      </c>
      <c r="G320" s="88"/>
      <c r="H320" s="84" t="s">
        <v>1387</v>
      </c>
      <c r="I320" s="8" t="s">
        <v>754</v>
      </c>
      <c r="J320" s="5"/>
      <c r="K320" s="5"/>
      <c r="L320" s="5" t="s">
        <v>1383</v>
      </c>
    </row>
    <row r="321" spans="1:12" ht="56.25">
      <c r="A321" s="88" t="s">
        <v>1369</v>
      </c>
      <c r="B321" s="8" t="s">
        <v>1370</v>
      </c>
      <c r="C321" s="5" t="s">
        <v>1388</v>
      </c>
      <c r="D321" s="2">
        <v>13671</v>
      </c>
      <c r="E321" s="5" t="s">
        <v>10481</v>
      </c>
      <c r="F321" s="84" t="s">
        <v>1389</v>
      </c>
      <c r="G321" s="88"/>
      <c r="H321" s="84" t="s">
        <v>1390</v>
      </c>
      <c r="I321" s="5" t="s">
        <v>665</v>
      </c>
      <c r="J321" s="5" t="s">
        <v>1391</v>
      </c>
      <c r="K321" s="5"/>
      <c r="L321" s="5" t="s">
        <v>1392</v>
      </c>
    </row>
    <row r="322" spans="1:12" ht="56.25">
      <c r="A322" s="88" t="s">
        <v>1369</v>
      </c>
      <c r="B322" s="8" t="s">
        <v>1370</v>
      </c>
      <c r="C322" s="5" t="s">
        <v>1393</v>
      </c>
      <c r="D322" s="2">
        <v>150</v>
      </c>
      <c r="E322" s="5" t="s">
        <v>10481</v>
      </c>
      <c r="F322" s="84" t="s">
        <v>660</v>
      </c>
      <c r="G322" s="88"/>
      <c r="H322" s="84" t="s">
        <v>1394</v>
      </c>
      <c r="I322" s="5" t="s">
        <v>768</v>
      </c>
      <c r="J322" s="5"/>
      <c r="K322" s="5"/>
      <c r="L322" s="5" t="s">
        <v>1395</v>
      </c>
    </row>
    <row r="323" spans="1:12" ht="93.75">
      <c r="A323" s="88" t="s">
        <v>1396</v>
      </c>
      <c r="B323" s="8" t="s">
        <v>1397</v>
      </c>
      <c r="C323" s="5" t="s">
        <v>1398</v>
      </c>
      <c r="D323" s="2">
        <v>110</v>
      </c>
      <c r="E323" s="5" t="s">
        <v>10481</v>
      </c>
      <c r="F323" s="84" t="s">
        <v>1399</v>
      </c>
      <c r="G323" s="88"/>
      <c r="H323" s="84" t="s">
        <v>1400</v>
      </c>
      <c r="I323" s="5" t="s">
        <v>665</v>
      </c>
      <c r="J323" s="5" t="s">
        <v>1391</v>
      </c>
      <c r="K323" s="5" t="s">
        <v>1401</v>
      </c>
      <c r="L323" s="5" t="s">
        <v>1402</v>
      </c>
    </row>
    <row r="324" spans="1:12" ht="37.5">
      <c r="A324" s="88" t="s">
        <v>1316</v>
      </c>
      <c r="B324" s="8" t="s">
        <v>265</v>
      </c>
      <c r="C324" s="5" t="s">
        <v>1403</v>
      </c>
      <c r="D324" s="2">
        <v>99746</v>
      </c>
      <c r="E324" s="5" t="s">
        <v>10481</v>
      </c>
      <c r="F324" s="84" t="s">
        <v>179</v>
      </c>
      <c r="G324" s="88"/>
      <c r="H324" s="84" t="s">
        <v>1404</v>
      </c>
      <c r="I324" s="5" t="s">
        <v>329</v>
      </c>
      <c r="J324" s="5"/>
      <c r="K324" s="5"/>
      <c r="L324" s="5" t="s">
        <v>1405</v>
      </c>
    </row>
    <row r="325" spans="1:12" ht="37.5">
      <c r="A325" s="88" t="s">
        <v>1316</v>
      </c>
      <c r="B325" s="8" t="s">
        <v>265</v>
      </c>
      <c r="C325" s="5" t="s">
        <v>1406</v>
      </c>
      <c r="D325" s="2">
        <v>5000</v>
      </c>
      <c r="E325" s="5" t="s">
        <v>10481</v>
      </c>
      <c r="F325" s="84" t="s">
        <v>660</v>
      </c>
      <c r="G325" s="88"/>
      <c r="H325" s="84" t="s">
        <v>1407</v>
      </c>
      <c r="I325" s="5" t="s">
        <v>768</v>
      </c>
      <c r="J325" s="5"/>
      <c r="K325" s="5"/>
      <c r="L325" s="5" t="s">
        <v>1408</v>
      </c>
    </row>
    <row r="326" spans="1:12" ht="56.25">
      <c r="A326" s="84" t="s">
        <v>1337</v>
      </c>
      <c r="B326" s="5" t="s">
        <v>1409</v>
      </c>
      <c r="C326" s="5" t="s">
        <v>1410</v>
      </c>
      <c r="D326" s="2" t="s">
        <v>36</v>
      </c>
      <c r="E326" s="5" t="s">
        <v>5</v>
      </c>
      <c r="F326" s="84" t="s">
        <v>660</v>
      </c>
      <c r="G326" s="88"/>
      <c r="H326" s="84" t="s">
        <v>1411</v>
      </c>
      <c r="I326" s="5" t="s">
        <v>10541</v>
      </c>
      <c r="J326" s="5" t="s">
        <v>1412</v>
      </c>
      <c r="K326" s="18" t="s">
        <v>1413</v>
      </c>
      <c r="L326" s="21" t="s">
        <v>10581</v>
      </c>
    </row>
    <row r="327" spans="1:12" ht="93.75">
      <c r="A327" s="88" t="s">
        <v>1316</v>
      </c>
      <c r="B327" s="8" t="s">
        <v>1414</v>
      </c>
      <c r="C327" s="8" t="s">
        <v>1415</v>
      </c>
      <c r="D327" s="2" t="s">
        <v>36</v>
      </c>
      <c r="E327" s="5" t="s">
        <v>5</v>
      </c>
      <c r="F327" s="84" t="s">
        <v>660</v>
      </c>
      <c r="G327" s="88"/>
      <c r="H327" s="84" t="s">
        <v>1416</v>
      </c>
      <c r="I327" s="5" t="s">
        <v>768</v>
      </c>
      <c r="J327" s="5" t="s">
        <v>1417</v>
      </c>
      <c r="K327" s="18" t="s">
        <v>1413</v>
      </c>
      <c r="L327" s="5" t="s">
        <v>10582</v>
      </c>
    </row>
    <row r="328" spans="1:12" ht="75">
      <c r="A328" s="88" t="s">
        <v>1316</v>
      </c>
      <c r="B328" s="8" t="s">
        <v>1414</v>
      </c>
      <c r="C328" s="5" t="s">
        <v>1418</v>
      </c>
      <c r="D328" s="2">
        <v>8619</v>
      </c>
      <c r="E328" s="5" t="s">
        <v>10481</v>
      </c>
      <c r="F328" s="84" t="s">
        <v>179</v>
      </c>
      <c r="G328" s="88"/>
      <c r="H328" s="84" t="s">
        <v>1419</v>
      </c>
      <c r="I328" s="5" t="s">
        <v>181</v>
      </c>
      <c r="J328" s="5"/>
      <c r="K328" s="18" t="s">
        <v>1420</v>
      </c>
      <c r="L328" s="5" t="s">
        <v>1421</v>
      </c>
    </row>
    <row r="329" spans="1:12" ht="75">
      <c r="A329" s="88" t="s">
        <v>1316</v>
      </c>
      <c r="B329" s="8" t="s">
        <v>1414</v>
      </c>
      <c r="C329" s="5" t="s">
        <v>1422</v>
      </c>
      <c r="D329" s="2">
        <v>44805</v>
      </c>
      <c r="E329" s="5" t="s">
        <v>10481</v>
      </c>
      <c r="F329" s="84" t="s">
        <v>179</v>
      </c>
      <c r="G329" s="88"/>
      <c r="H329" s="84" t="s">
        <v>1423</v>
      </c>
      <c r="I329" s="5" t="s">
        <v>329</v>
      </c>
      <c r="J329" s="5"/>
      <c r="K329" s="18" t="s">
        <v>1424</v>
      </c>
      <c r="L329" s="5" t="s">
        <v>1421</v>
      </c>
    </row>
    <row r="330" spans="1:12" ht="37.5">
      <c r="A330" s="88" t="s">
        <v>1425</v>
      </c>
      <c r="B330" s="8" t="s">
        <v>1426</v>
      </c>
      <c r="C330" s="5" t="s">
        <v>1427</v>
      </c>
      <c r="D330" s="2">
        <v>12360</v>
      </c>
      <c r="E330" s="5" t="s">
        <v>10481</v>
      </c>
      <c r="F330" s="84" t="s">
        <v>311</v>
      </c>
      <c r="G330" s="88"/>
      <c r="H330" s="84" t="s">
        <v>1428</v>
      </c>
      <c r="I330" s="5" t="s">
        <v>778</v>
      </c>
      <c r="J330" s="5"/>
      <c r="K330" s="18" t="s">
        <v>1429</v>
      </c>
      <c r="L330" s="5" t="s">
        <v>1430</v>
      </c>
    </row>
    <row r="331" spans="1:12" ht="56.25">
      <c r="A331" s="84" t="s">
        <v>1316</v>
      </c>
      <c r="B331" s="5" t="s">
        <v>1431</v>
      </c>
      <c r="C331" s="5" t="s">
        <v>1432</v>
      </c>
      <c r="D331" s="6">
        <v>4400</v>
      </c>
      <c r="E331" s="5" t="s">
        <v>10481</v>
      </c>
      <c r="F331" s="84" t="s">
        <v>661</v>
      </c>
      <c r="G331" s="84"/>
      <c r="H331" s="84" t="s">
        <v>1433</v>
      </c>
      <c r="I331" s="5" t="s">
        <v>313</v>
      </c>
      <c r="J331" s="5"/>
      <c r="K331" s="18" t="s">
        <v>1434</v>
      </c>
      <c r="L331" s="5" t="s">
        <v>1435</v>
      </c>
    </row>
    <row r="332" spans="1:12" ht="56.25">
      <c r="A332" s="84" t="s">
        <v>1316</v>
      </c>
      <c r="B332" s="5" t="s">
        <v>1431</v>
      </c>
      <c r="C332" s="5" t="s">
        <v>1436</v>
      </c>
      <c r="D332" s="6">
        <v>20321</v>
      </c>
      <c r="E332" s="5" t="s">
        <v>10481</v>
      </c>
      <c r="F332" s="84" t="s">
        <v>179</v>
      </c>
      <c r="G332" s="84"/>
      <c r="H332" s="84" t="s">
        <v>1437</v>
      </c>
      <c r="I332" s="5" t="s">
        <v>181</v>
      </c>
      <c r="J332" s="5"/>
      <c r="K332" s="18" t="s">
        <v>1438</v>
      </c>
      <c r="L332" s="5" t="s">
        <v>1439</v>
      </c>
    </row>
    <row r="333" spans="1:12" ht="56.25">
      <c r="A333" s="88" t="s">
        <v>1316</v>
      </c>
      <c r="B333" s="8" t="s">
        <v>1440</v>
      </c>
      <c r="C333" s="5" t="s">
        <v>1441</v>
      </c>
      <c r="D333" s="2">
        <v>7000</v>
      </c>
      <c r="E333" s="5" t="s">
        <v>10481</v>
      </c>
      <c r="F333" s="84" t="s">
        <v>311</v>
      </c>
      <c r="G333" s="88"/>
      <c r="H333" s="84" t="s">
        <v>1442</v>
      </c>
      <c r="I333" s="5" t="s">
        <v>1440</v>
      </c>
      <c r="J333" s="5"/>
      <c r="K333" s="18" t="s">
        <v>1443</v>
      </c>
      <c r="L333" s="5" t="s">
        <v>1444</v>
      </c>
    </row>
    <row r="334" spans="1:12" ht="37.5">
      <c r="A334" s="88" t="s">
        <v>1316</v>
      </c>
      <c r="B334" s="8" t="s">
        <v>1445</v>
      </c>
      <c r="C334" s="5" t="s">
        <v>1446</v>
      </c>
      <c r="D334" s="2">
        <v>3000</v>
      </c>
      <c r="E334" s="5" t="s">
        <v>10481</v>
      </c>
      <c r="F334" s="84" t="s">
        <v>660</v>
      </c>
      <c r="G334" s="88"/>
      <c r="H334" s="84" t="s">
        <v>1447</v>
      </c>
      <c r="I334" s="5" t="s">
        <v>329</v>
      </c>
      <c r="J334" s="5"/>
      <c r="K334" s="5"/>
      <c r="L334" s="5" t="s">
        <v>1448</v>
      </c>
    </row>
    <row r="335" spans="1:12" ht="56.25">
      <c r="A335" s="88" t="s">
        <v>1316</v>
      </c>
      <c r="B335" s="8" t="s">
        <v>1449</v>
      </c>
      <c r="C335" s="5" t="s">
        <v>638</v>
      </c>
      <c r="D335" s="2">
        <v>44575</v>
      </c>
      <c r="E335" s="5" t="s">
        <v>10481</v>
      </c>
      <c r="F335" s="84" t="s">
        <v>179</v>
      </c>
      <c r="G335" s="88"/>
      <c r="H335" s="84" t="s">
        <v>1450</v>
      </c>
      <c r="I335" s="5" t="s">
        <v>1451</v>
      </c>
      <c r="J335" s="5" t="s">
        <v>1452</v>
      </c>
      <c r="K335" s="18" t="s">
        <v>1453</v>
      </c>
      <c r="L335" s="5" t="s">
        <v>1454</v>
      </c>
    </row>
    <row r="336" spans="1:12" ht="56.25">
      <c r="A336" s="88" t="s">
        <v>1316</v>
      </c>
      <c r="B336" s="8" t="s">
        <v>1455</v>
      </c>
      <c r="C336" s="5" t="s">
        <v>1456</v>
      </c>
      <c r="D336" s="2">
        <v>34659</v>
      </c>
      <c r="E336" s="5" t="s">
        <v>10481</v>
      </c>
      <c r="F336" s="84" t="s">
        <v>179</v>
      </c>
      <c r="G336" s="88"/>
      <c r="H336" s="84" t="s">
        <v>1457</v>
      </c>
      <c r="I336" s="5" t="s">
        <v>181</v>
      </c>
      <c r="J336" s="5"/>
      <c r="K336" s="18" t="s">
        <v>1458</v>
      </c>
      <c r="L336" s="5" t="s">
        <v>1459</v>
      </c>
    </row>
    <row r="337" spans="1:12" ht="37.5">
      <c r="A337" s="88" t="s">
        <v>1316</v>
      </c>
      <c r="B337" s="8" t="s">
        <v>1460</v>
      </c>
      <c r="C337" s="5" t="s">
        <v>1461</v>
      </c>
      <c r="D337" s="2">
        <v>4849</v>
      </c>
      <c r="E337" s="5" t="s">
        <v>10481</v>
      </c>
      <c r="F337" s="84" t="s">
        <v>311</v>
      </c>
      <c r="G337" s="88"/>
      <c r="H337" s="84" t="s">
        <v>1462</v>
      </c>
      <c r="I337" s="5" t="s">
        <v>181</v>
      </c>
      <c r="J337" s="5"/>
      <c r="K337" s="18" t="s">
        <v>1463</v>
      </c>
      <c r="L337" s="5" t="s">
        <v>1464</v>
      </c>
    </row>
    <row r="338" spans="1:12" ht="75">
      <c r="A338" s="88" t="s">
        <v>1316</v>
      </c>
      <c r="B338" s="8" t="s">
        <v>1460</v>
      </c>
      <c r="C338" s="5" t="s">
        <v>1465</v>
      </c>
      <c r="D338" s="2">
        <v>1456</v>
      </c>
      <c r="E338" s="5" t="s">
        <v>10481</v>
      </c>
      <c r="F338" s="84" t="s">
        <v>660</v>
      </c>
      <c r="G338" s="88"/>
      <c r="H338" s="84" t="s">
        <v>1466</v>
      </c>
      <c r="I338" s="5" t="s">
        <v>759</v>
      </c>
      <c r="J338" s="5"/>
      <c r="K338" s="18"/>
      <c r="L338" s="5" t="s">
        <v>1467</v>
      </c>
    </row>
    <row r="339" spans="1:12" ht="37.5">
      <c r="A339" s="95" t="s">
        <v>1469</v>
      </c>
      <c r="B339" s="10" t="s">
        <v>1470</v>
      </c>
      <c r="C339" s="11" t="s">
        <v>1471</v>
      </c>
      <c r="D339" s="2">
        <v>18500</v>
      </c>
      <c r="E339" s="11" t="s">
        <v>10480</v>
      </c>
      <c r="F339" s="84" t="s">
        <v>660</v>
      </c>
      <c r="G339" s="95"/>
      <c r="H339" s="91" t="s">
        <v>10550</v>
      </c>
      <c r="I339" s="11" t="s">
        <v>313</v>
      </c>
      <c r="J339" s="11"/>
      <c r="K339" s="11"/>
      <c r="L339" s="11" t="s">
        <v>1472</v>
      </c>
    </row>
    <row r="340" spans="1:12" ht="56.25">
      <c r="A340" s="95" t="s">
        <v>1469</v>
      </c>
      <c r="B340" s="10" t="s">
        <v>1470</v>
      </c>
      <c r="C340" s="11" t="s">
        <v>1473</v>
      </c>
      <c r="D340" s="2">
        <v>5500</v>
      </c>
      <c r="E340" s="11" t="s">
        <v>10480</v>
      </c>
      <c r="F340" s="84" t="s">
        <v>311</v>
      </c>
      <c r="G340" s="95"/>
      <c r="H340" s="91" t="s">
        <v>10551</v>
      </c>
      <c r="I340" s="11" t="s">
        <v>313</v>
      </c>
      <c r="J340" s="11"/>
      <c r="K340" s="11" t="s">
        <v>1474</v>
      </c>
      <c r="L340" s="11" t="s">
        <v>1475</v>
      </c>
    </row>
    <row r="341" spans="1:12" ht="37.5">
      <c r="A341" s="88" t="s">
        <v>1316</v>
      </c>
      <c r="B341" s="8" t="s">
        <v>1476</v>
      </c>
      <c r="C341" s="5" t="s">
        <v>1477</v>
      </c>
      <c r="D341" s="2">
        <v>5383</v>
      </c>
      <c r="E341" s="5" t="s">
        <v>10481</v>
      </c>
      <c r="F341" s="84" t="s">
        <v>660</v>
      </c>
      <c r="G341" s="88"/>
      <c r="H341" s="84" t="s">
        <v>1478</v>
      </c>
      <c r="I341" s="5" t="s">
        <v>1479</v>
      </c>
      <c r="J341" s="5"/>
      <c r="K341" s="5" t="s">
        <v>223</v>
      </c>
      <c r="L341" s="5" t="s">
        <v>1480</v>
      </c>
    </row>
    <row r="342" spans="1:12" ht="37.5">
      <c r="A342" s="88" t="s">
        <v>1316</v>
      </c>
      <c r="B342" s="8" t="s">
        <v>1481</v>
      </c>
      <c r="C342" s="13" t="s">
        <v>1482</v>
      </c>
      <c r="D342" s="36">
        <v>2200</v>
      </c>
      <c r="E342" s="5" t="s">
        <v>10481</v>
      </c>
      <c r="F342" s="84" t="s">
        <v>179</v>
      </c>
      <c r="G342" s="88"/>
      <c r="H342" s="105" t="s">
        <v>1483</v>
      </c>
      <c r="I342" s="5" t="s">
        <v>313</v>
      </c>
      <c r="J342" s="5"/>
      <c r="K342" s="5"/>
      <c r="L342" s="13" t="s">
        <v>1484</v>
      </c>
    </row>
    <row r="343" spans="1:12" ht="37.5">
      <c r="A343" s="84" t="s">
        <v>1485</v>
      </c>
      <c r="B343" s="5" t="s">
        <v>1486</v>
      </c>
      <c r="C343" s="5" t="s">
        <v>1487</v>
      </c>
      <c r="D343" s="6">
        <v>2261</v>
      </c>
      <c r="E343" s="5" t="s">
        <v>10481</v>
      </c>
      <c r="F343" s="84" t="s">
        <v>660</v>
      </c>
      <c r="G343" s="84"/>
      <c r="H343" s="84" t="s">
        <v>1488</v>
      </c>
      <c r="I343" s="5" t="s">
        <v>1489</v>
      </c>
      <c r="J343" s="5"/>
      <c r="K343" s="5" t="s">
        <v>1490</v>
      </c>
      <c r="L343" s="5" t="s">
        <v>1491</v>
      </c>
    </row>
    <row r="344" spans="1:12" ht="56.25">
      <c r="A344" s="84" t="s">
        <v>1485</v>
      </c>
      <c r="B344" s="5" t="s">
        <v>1486</v>
      </c>
      <c r="C344" s="5" t="s">
        <v>1492</v>
      </c>
      <c r="D344" s="2" t="s">
        <v>36</v>
      </c>
      <c r="E344" s="5" t="s">
        <v>5</v>
      </c>
      <c r="F344" s="84" t="s">
        <v>660</v>
      </c>
      <c r="G344" s="84"/>
      <c r="H344" s="84" t="s">
        <v>1494</v>
      </c>
      <c r="I344" s="5" t="s">
        <v>1495</v>
      </c>
      <c r="J344" s="5"/>
      <c r="K344" s="5" t="s">
        <v>1496</v>
      </c>
      <c r="L344" s="5" t="s">
        <v>10583</v>
      </c>
    </row>
    <row r="345" spans="1:12" ht="56.25">
      <c r="A345" s="84" t="s">
        <v>1485</v>
      </c>
      <c r="B345" s="5" t="s">
        <v>1497</v>
      </c>
      <c r="C345" s="5" t="s">
        <v>1498</v>
      </c>
      <c r="D345" s="6">
        <f>84935+953</f>
        <v>85888</v>
      </c>
      <c r="E345" s="5" t="s">
        <v>10481</v>
      </c>
      <c r="F345" s="84" t="s">
        <v>179</v>
      </c>
      <c r="G345" s="84"/>
      <c r="H345" s="84" t="s">
        <v>1499</v>
      </c>
      <c r="I345" s="5" t="s">
        <v>329</v>
      </c>
      <c r="J345" s="5"/>
      <c r="K345" s="5" t="s">
        <v>1500</v>
      </c>
      <c r="L345" s="5" t="s">
        <v>1501</v>
      </c>
    </row>
    <row r="346" spans="1:12" ht="75">
      <c r="A346" s="84" t="s">
        <v>1485</v>
      </c>
      <c r="B346" s="5" t="s">
        <v>1502</v>
      </c>
      <c r="C346" s="5" t="s">
        <v>145</v>
      </c>
      <c r="D346" s="6">
        <v>189</v>
      </c>
      <c r="E346" s="5" t="s">
        <v>10481</v>
      </c>
      <c r="F346" s="84" t="s">
        <v>660</v>
      </c>
      <c r="G346" s="84"/>
      <c r="H346" s="84" t="s">
        <v>1504</v>
      </c>
      <c r="I346" s="5" t="s">
        <v>665</v>
      </c>
      <c r="J346" s="5" t="s">
        <v>1505</v>
      </c>
      <c r="K346" s="5"/>
      <c r="L346" s="5" t="s">
        <v>1506</v>
      </c>
    </row>
    <row r="347" spans="1:12" ht="56.25">
      <c r="A347" s="84" t="s">
        <v>1507</v>
      </c>
      <c r="B347" s="5" t="s">
        <v>1508</v>
      </c>
      <c r="C347" s="5" t="s">
        <v>1509</v>
      </c>
      <c r="D347" s="6">
        <v>24078</v>
      </c>
      <c r="E347" s="5" t="s">
        <v>10481</v>
      </c>
      <c r="F347" s="84" t="s">
        <v>179</v>
      </c>
      <c r="G347" s="84"/>
      <c r="H347" s="84" t="s">
        <v>1510</v>
      </c>
      <c r="I347" s="5" t="s">
        <v>1511</v>
      </c>
      <c r="J347" s="5"/>
      <c r="K347" s="5" t="s">
        <v>1512</v>
      </c>
      <c r="L347" s="5" t="s">
        <v>1513</v>
      </c>
    </row>
    <row r="348" spans="1:12" ht="75">
      <c r="A348" s="84" t="s">
        <v>1514</v>
      </c>
      <c r="B348" s="5" t="s">
        <v>1515</v>
      </c>
      <c r="C348" s="5" t="s">
        <v>1516</v>
      </c>
      <c r="D348" s="6">
        <v>7670</v>
      </c>
      <c r="E348" s="5" t="s">
        <v>10481</v>
      </c>
      <c r="F348" s="84" t="s">
        <v>179</v>
      </c>
      <c r="G348" s="84"/>
      <c r="H348" s="84" t="s">
        <v>1517</v>
      </c>
      <c r="I348" s="5" t="s">
        <v>313</v>
      </c>
      <c r="J348" s="5"/>
      <c r="K348" s="5" t="s">
        <v>1518</v>
      </c>
      <c r="L348" s="5" t="s">
        <v>1519</v>
      </c>
    </row>
    <row r="349" spans="1:12" ht="56.25">
      <c r="A349" s="84" t="s">
        <v>1485</v>
      </c>
      <c r="B349" s="5" t="s">
        <v>1520</v>
      </c>
      <c r="C349" s="5" t="s">
        <v>1521</v>
      </c>
      <c r="D349" s="6">
        <v>3072</v>
      </c>
      <c r="E349" s="5" t="s">
        <v>10481</v>
      </c>
      <c r="F349" s="84" t="s">
        <v>311</v>
      </c>
      <c r="G349" s="84"/>
      <c r="H349" s="84" t="s">
        <v>1522</v>
      </c>
      <c r="I349" s="5" t="s">
        <v>181</v>
      </c>
      <c r="J349" s="5"/>
      <c r="K349" s="5" t="s">
        <v>1523</v>
      </c>
      <c r="L349" s="5" t="s">
        <v>1524</v>
      </c>
    </row>
    <row r="350" spans="1:12" ht="56.25">
      <c r="A350" s="84" t="s">
        <v>1485</v>
      </c>
      <c r="B350" s="5" t="s">
        <v>1520</v>
      </c>
      <c r="C350" s="5" t="s">
        <v>1525</v>
      </c>
      <c r="D350" s="6">
        <v>1014</v>
      </c>
      <c r="E350" s="5" t="s">
        <v>10481</v>
      </c>
      <c r="F350" s="84" t="s">
        <v>660</v>
      </c>
      <c r="G350" s="84"/>
      <c r="H350" s="84" t="s">
        <v>1526</v>
      </c>
      <c r="I350" s="5" t="s">
        <v>1489</v>
      </c>
      <c r="J350" s="5"/>
      <c r="K350" s="5" t="s">
        <v>1527</v>
      </c>
      <c r="L350" s="5" t="s">
        <v>1528</v>
      </c>
    </row>
    <row r="351" spans="1:12" ht="56.25">
      <c r="A351" s="84" t="s">
        <v>1485</v>
      </c>
      <c r="B351" s="5" t="s">
        <v>1520</v>
      </c>
      <c r="C351" s="5" t="s">
        <v>1529</v>
      </c>
      <c r="D351" s="2" t="s">
        <v>36</v>
      </c>
      <c r="E351" s="5" t="s">
        <v>5</v>
      </c>
      <c r="F351" s="84" t="s">
        <v>665</v>
      </c>
      <c r="G351" s="84" t="s">
        <v>1529</v>
      </c>
      <c r="H351" s="84" t="s">
        <v>1530</v>
      </c>
      <c r="I351" s="5" t="s">
        <v>10541</v>
      </c>
      <c r="J351" s="5" t="s">
        <v>1531</v>
      </c>
      <c r="K351" s="5" t="s">
        <v>1532</v>
      </c>
      <c r="L351" s="5" t="s">
        <v>10584</v>
      </c>
    </row>
    <row r="352" spans="1:12" ht="56.25">
      <c r="A352" s="84" t="s">
        <v>1485</v>
      </c>
      <c r="B352" s="5" t="s">
        <v>1520</v>
      </c>
      <c r="C352" s="5" t="s">
        <v>1533</v>
      </c>
      <c r="D352" s="6">
        <v>11294</v>
      </c>
      <c r="E352" s="5" t="s">
        <v>10481</v>
      </c>
      <c r="F352" s="84" t="s">
        <v>179</v>
      </c>
      <c r="G352" s="84"/>
      <c r="H352" s="84" t="s">
        <v>1534</v>
      </c>
      <c r="I352" s="5" t="s">
        <v>1535</v>
      </c>
      <c r="J352" s="5"/>
      <c r="K352" s="5" t="s">
        <v>1536</v>
      </c>
      <c r="L352" s="5" t="s">
        <v>1537</v>
      </c>
    </row>
    <row r="353" spans="1:12" ht="56.25">
      <c r="A353" s="84" t="s">
        <v>1485</v>
      </c>
      <c r="B353" s="5" t="s">
        <v>1520</v>
      </c>
      <c r="C353" s="5" t="s">
        <v>1538</v>
      </c>
      <c r="D353" s="6">
        <v>27725</v>
      </c>
      <c r="E353" s="5" t="s">
        <v>10481</v>
      </c>
      <c r="F353" s="84" t="s">
        <v>179</v>
      </c>
      <c r="G353" s="84"/>
      <c r="H353" s="84" t="s">
        <v>1539</v>
      </c>
      <c r="I353" s="5" t="s">
        <v>10501</v>
      </c>
      <c r="J353" s="14" t="s">
        <v>1540</v>
      </c>
      <c r="K353" s="5" t="s">
        <v>1536</v>
      </c>
      <c r="L353" s="5" t="s">
        <v>1537</v>
      </c>
    </row>
    <row r="354" spans="1:12" ht="56.25">
      <c r="A354" s="84" t="s">
        <v>1485</v>
      </c>
      <c r="B354" s="5" t="s">
        <v>1520</v>
      </c>
      <c r="C354" s="5" t="s">
        <v>1541</v>
      </c>
      <c r="D354" s="6">
        <v>3200</v>
      </c>
      <c r="E354" s="5" t="s">
        <v>10481</v>
      </c>
      <c r="F354" s="84" t="s">
        <v>311</v>
      </c>
      <c r="G354" s="84"/>
      <c r="H354" s="84" t="s">
        <v>1542</v>
      </c>
      <c r="I354" s="5" t="s">
        <v>181</v>
      </c>
      <c r="J354" s="5"/>
      <c r="K354" s="5" t="s">
        <v>1543</v>
      </c>
      <c r="L354" s="5" t="s">
        <v>1544</v>
      </c>
    </row>
    <row r="355" spans="1:12" ht="37.5">
      <c r="A355" s="84" t="s">
        <v>1485</v>
      </c>
      <c r="B355" s="5" t="s">
        <v>1545</v>
      </c>
      <c r="C355" s="11" t="s">
        <v>1546</v>
      </c>
      <c r="D355" s="6">
        <v>52</v>
      </c>
      <c r="E355" s="5" t="s">
        <v>10481</v>
      </c>
      <c r="F355" s="84" t="s">
        <v>660</v>
      </c>
      <c r="G355" s="84"/>
      <c r="H355" s="91" t="s">
        <v>1547</v>
      </c>
      <c r="I355" s="5" t="s">
        <v>1548</v>
      </c>
      <c r="J355" s="5"/>
      <c r="K355" s="5"/>
      <c r="L355" s="21" t="s">
        <v>1549</v>
      </c>
    </row>
    <row r="356" spans="1:12" ht="37.5">
      <c r="A356" s="84" t="s">
        <v>1485</v>
      </c>
      <c r="B356" s="5" t="s">
        <v>1545</v>
      </c>
      <c r="C356" s="11" t="s">
        <v>1550</v>
      </c>
      <c r="D356" s="6">
        <v>3448</v>
      </c>
      <c r="E356" s="5" t="s">
        <v>10481</v>
      </c>
      <c r="F356" s="84" t="s">
        <v>660</v>
      </c>
      <c r="G356" s="84"/>
      <c r="H356" s="91" t="s">
        <v>1551</v>
      </c>
      <c r="I356" s="5" t="s">
        <v>12</v>
      </c>
      <c r="J356" s="5"/>
      <c r="K356" s="5"/>
      <c r="L356" s="21" t="s">
        <v>1549</v>
      </c>
    </row>
    <row r="357" spans="1:12" ht="37.5">
      <c r="A357" s="84" t="s">
        <v>1485</v>
      </c>
      <c r="B357" s="5" t="s">
        <v>1545</v>
      </c>
      <c r="C357" s="5" t="s">
        <v>451</v>
      </c>
      <c r="D357" s="6">
        <v>48000</v>
      </c>
      <c r="E357" s="5" t="s">
        <v>10481</v>
      </c>
      <c r="F357" s="84" t="s">
        <v>660</v>
      </c>
      <c r="G357" s="84"/>
      <c r="H357" s="84" t="s">
        <v>1552</v>
      </c>
      <c r="I357" s="5" t="s">
        <v>1553</v>
      </c>
      <c r="J357" s="5"/>
      <c r="K357" s="5"/>
      <c r="L357" s="21" t="s">
        <v>1549</v>
      </c>
    </row>
    <row r="358" spans="1:12" ht="75">
      <c r="A358" s="84" t="s">
        <v>1514</v>
      </c>
      <c r="B358" s="5" t="s">
        <v>1554</v>
      </c>
      <c r="C358" s="5" t="s">
        <v>1555</v>
      </c>
      <c r="D358" s="6">
        <v>23058</v>
      </c>
      <c r="E358" s="5" t="s">
        <v>10481</v>
      </c>
      <c r="F358" s="84" t="s">
        <v>311</v>
      </c>
      <c r="G358" s="84"/>
      <c r="H358" s="84" t="s">
        <v>1556</v>
      </c>
      <c r="I358" s="5" t="s">
        <v>181</v>
      </c>
      <c r="J358" s="5"/>
      <c r="K358" s="5" t="s">
        <v>1557</v>
      </c>
      <c r="L358" s="5" t="s">
        <v>1558</v>
      </c>
    </row>
    <row r="359" spans="1:12" ht="37.5">
      <c r="A359" s="84" t="s">
        <v>1514</v>
      </c>
      <c r="B359" s="5" t="s">
        <v>1554</v>
      </c>
      <c r="C359" s="5" t="s">
        <v>1559</v>
      </c>
      <c r="D359" s="2" t="s">
        <v>36</v>
      </c>
      <c r="E359" s="5" t="s">
        <v>5</v>
      </c>
      <c r="F359" s="84"/>
      <c r="G359" s="84"/>
      <c r="H359" s="84" t="s">
        <v>1560</v>
      </c>
      <c r="I359" s="5" t="s">
        <v>264</v>
      </c>
      <c r="J359" s="5" t="s">
        <v>1561</v>
      </c>
      <c r="K359" s="5"/>
      <c r="L359" s="5"/>
    </row>
    <row r="360" spans="1:12" ht="56.25">
      <c r="A360" s="84" t="s">
        <v>1485</v>
      </c>
      <c r="B360" s="5" t="s">
        <v>1562</v>
      </c>
      <c r="C360" s="5" t="s">
        <v>1563</v>
      </c>
      <c r="D360" s="6">
        <v>2000</v>
      </c>
      <c r="E360" s="5" t="s">
        <v>10481</v>
      </c>
      <c r="F360" s="84" t="s">
        <v>660</v>
      </c>
      <c r="G360" s="84"/>
      <c r="H360" s="84" t="s">
        <v>1564</v>
      </c>
      <c r="I360" s="5" t="s">
        <v>1565</v>
      </c>
      <c r="J360" s="5"/>
      <c r="K360" s="5" t="s">
        <v>1566</v>
      </c>
      <c r="L360" s="5" t="s">
        <v>1567</v>
      </c>
    </row>
    <row r="361" spans="1:12" ht="56.25">
      <c r="A361" s="84" t="s">
        <v>1485</v>
      </c>
      <c r="B361" s="5" t="s">
        <v>1562</v>
      </c>
      <c r="C361" s="5" t="s">
        <v>1568</v>
      </c>
      <c r="D361" s="6">
        <v>23564</v>
      </c>
      <c r="E361" s="5" t="s">
        <v>10481</v>
      </c>
      <c r="F361" s="84" t="s">
        <v>179</v>
      </c>
      <c r="G361" s="84"/>
      <c r="H361" s="84" t="s">
        <v>1569</v>
      </c>
      <c r="I361" s="5" t="s">
        <v>313</v>
      </c>
      <c r="J361" s="5"/>
      <c r="K361" s="5" t="s">
        <v>1570</v>
      </c>
      <c r="L361" s="5" t="s">
        <v>1571</v>
      </c>
    </row>
    <row r="362" spans="1:12" ht="93.75">
      <c r="A362" s="84" t="s">
        <v>1485</v>
      </c>
      <c r="B362" s="5" t="s">
        <v>1572</v>
      </c>
      <c r="C362" s="5" t="s">
        <v>1573</v>
      </c>
      <c r="D362" s="2" t="s">
        <v>36</v>
      </c>
      <c r="E362" s="5" t="s">
        <v>5</v>
      </c>
      <c r="F362" s="84" t="s">
        <v>665</v>
      </c>
      <c r="G362" s="84" t="s">
        <v>1573</v>
      </c>
      <c r="H362" s="84" t="s">
        <v>1574</v>
      </c>
      <c r="I362" s="5" t="s">
        <v>1565</v>
      </c>
      <c r="J362" s="5"/>
      <c r="K362" s="5"/>
      <c r="L362" s="5" t="s">
        <v>10585</v>
      </c>
    </row>
    <row r="363" spans="1:12" ht="93.75">
      <c r="A363" s="84" t="s">
        <v>1485</v>
      </c>
      <c r="B363" s="5" t="s">
        <v>1572</v>
      </c>
      <c r="C363" s="5" t="s">
        <v>1575</v>
      </c>
      <c r="D363" s="6">
        <v>1779</v>
      </c>
      <c r="E363" s="5" t="s">
        <v>10481</v>
      </c>
      <c r="F363" s="84" t="s">
        <v>660</v>
      </c>
      <c r="G363" s="84"/>
      <c r="H363" s="84" t="s">
        <v>1576</v>
      </c>
      <c r="I363" s="5" t="s">
        <v>1565</v>
      </c>
      <c r="J363" s="5"/>
      <c r="K363" s="18"/>
      <c r="L363" s="5" t="s">
        <v>1577</v>
      </c>
    </row>
    <row r="364" spans="1:12" ht="93.75">
      <c r="A364" s="84" t="s">
        <v>1485</v>
      </c>
      <c r="B364" s="5" t="s">
        <v>1572</v>
      </c>
      <c r="C364" s="5" t="s">
        <v>1578</v>
      </c>
      <c r="D364" s="6">
        <v>72</v>
      </c>
      <c r="E364" s="5" t="s">
        <v>10481</v>
      </c>
      <c r="F364" s="84" t="s">
        <v>179</v>
      </c>
      <c r="G364" s="84"/>
      <c r="H364" s="84" t="s">
        <v>1579</v>
      </c>
      <c r="I364" s="5" t="s">
        <v>1580</v>
      </c>
      <c r="J364" s="5"/>
      <c r="K364" s="5"/>
      <c r="L364" s="5" t="s">
        <v>1577</v>
      </c>
    </row>
    <row r="365" spans="1:12" ht="93.75">
      <c r="A365" s="84" t="s">
        <v>1485</v>
      </c>
      <c r="B365" s="5" t="s">
        <v>1572</v>
      </c>
      <c r="C365" s="5" t="s">
        <v>1581</v>
      </c>
      <c r="D365" s="6">
        <v>4606</v>
      </c>
      <c r="E365" s="5" t="s">
        <v>10481</v>
      </c>
      <c r="F365" s="84" t="s">
        <v>179</v>
      </c>
      <c r="G365" s="84"/>
      <c r="H365" s="84" t="s">
        <v>1582</v>
      </c>
      <c r="I365" s="5" t="s">
        <v>313</v>
      </c>
      <c r="J365" s="5"/>
      <c r="K365" s="5"/>
      <c r="L365" s="5" t="s">
        <v>1583</v>
      </c>
    </row>
    <row r="366" spans="1:12" ht="56.25">
      <c r="A366" s="84" t="s">
        <v>1485</v>
      </c>
      <c r="B366" s="5" t="s">
        <v>1584</v>
      </c>
      <c r="C366" s="5" t="s">
        <v>1585</v>
      </c>
      <c r="D366" s="6">
        <v>5300</v>
      </c>
      <c r="E366" s="5" t="s">
        <v>10481</v>
      </c>
      <c r="F366" s="84" t="s">
        <v>660</v>
      </c>
      <c r="G366" s="84"/>
      <c r="H366" s="84" t="s">
        <v>1586</v>
      </c>
      <c r="I366" s="5" t="s">
        <v>329</v>
      </c>
      <c r="J366" s="5"/>
      <c r="K366" s="5" t="s">
        <v>1587</v>
      </c>
      <c r="L366" s="5" t="s">
        <v>1588</v>
      </c>
    </row>
    <row r="367" spans="1:12" ht="75">
      <c r="A367" s="84" t="s">
        <v>1485</v>
      </c>
      <c r="B367" s="5" t="s">
        <v>1589</v>
      </c>
      <c r="C367" s="5" t="s">
        <v>1590</v>
      </c>
      <c r="D367" s="6">
        <v>14538</v>
      </c>
      <c r="E367" s="5" t="s">
        <v>10481</v>
      </c>
      <c r="F367" s="84" t="s">
        <v>311</v>
      </c>
      <c r="G367" s="84" t="s">
        <v>1590</v>
      </c>
      <c r="H367" s="84" t="s">
        <v>1591</v>
      </c>
      <c r="I367" s="5" t="s">
        <v>313</v>
      </c>
      <c r="J367" s="5"/>
      <c r="K367" s="5" t="s">
        <v>1592</v>
      </c>
      <c r="L367" s="21" t="s">
        <v>1593</v>
      </c>
    </row>
    <row r="368" spans="1:12" ht="75">
      <c r="A368" s="84" t="s">
        <v>1485</v>
      </c>
      <c r="B368" s="5" t="s">
        <v>1589</v>
      </c>
      <c r="C368" s="5" t="s">
        <v>1594</v>
      </c>
      <c r="D368" s="6">
        <v>2000</v>
      </c>
      <c r="E368" s="5" t="s">
        <v>10481</v>
      </c>
      <c r="F368" s="84" t="s">
        <v>660</v>
      </c>
      <c r="G368" s="84" t="s">
        <v>1594</v>
      </c>
      <c r="H368" s="84" t="s">
        <v>1595</v>
      </c>
      <c r="I368" s="5" t="s">
        <v>313</v>
      </c>
      <c r="J368" s="5"/>
      <c r="K368" s="5" t="s">
        <v>1596</v>
      </c>
      <c r="L368" s="21" t="s">
        <v>1597</v>
      </c>
    </row>
    <row r="369" spans="1:12" ht="93.75">
      <c r="A369" s="92" t="s">
        <v>1598</v>
      </c>
      <c r="B369" s="12" t="s">
        <v>1599</v>
      </c>
      <c r="C369" s="12" t="s">
        <v>1600</v>
      </c>
      <c r="D369" s="6">
        <v>11400</v>
      </c>
      <c r="E369" s="12" t="s">
        <v>10479</v>
      </c>
      <c r="F369" s="84" t="s">
        <v>311</v>
      </c>
      <c r="G369" s="92"/>
      <c r="H369" s="92" t="s">
        <v>1601</v>
      </c>
      <c r="I369" s="12" t="s">
        <v>313</v>
      </c>
      <c r="J369" s="12"/>
      <c r="K369" s="5" t="s">
        <v>1602</v>
      </c>
      <c r="L369" s="12" t="s">
        <v>1603</v>
      </c>
    </row>
    <row r="370" spans="1:12" ht="75">
      <c r="A370" s="92" t="s">
        <v>1604</v>
      </c>
      <c r="B370" s="12" t="s">
        <v>1599</v>
      </c>
      <c r="C370" s="12" t="s">
        <v>1605</v>
      </c>
      <c r="D370" s="6">
        <v>990</v>
      </c>
      <c r="E370" s="12" t="s">
        <v>10479</v>
      </c>
      <c r="F370" s="84" t="s">
        <v>660</v>
      </c>
      <c r="G370" s="92"/>
      <c r="H370" s="92" t="s">
        <v>1606</v>
      </c>
      <c r="I370" s="12" t="s">
        <v>768</v>
      </c>
      <c r="J370" s="12"/>
      <c r="K370" s="5" t="s">
        <v>1607</v>
      </c>
      <c r="L370" s="12" t="s">
        <v>1603</v>
      </c>
    </row>
    <row r="371" spans="1:12" ht="93.75">
      <c r="A371" s="92" t="s">
        <v>1608</v>
      </c>
      <c r="B371" s="12" t="s">
        <v>1609</v>
      </c>
      <c r="C371" s="12" t="s">
        <v>1610</v>
      </c>
      <c r="D371" s="6">
        <v>3375</v>
      </c>
      <c r="E371" s="12" t="s">
        <v>10479</v>
      </c>
      <c r="F371" s="84" t="s">
        <v>311</v>
      </c>
      <c r="G371" s="92"/>
      <c r="H371" s="92" t="s">
        <v>1611</v>
      </c>
      <c r="I371" s="12" t="s">
        <v>313</v>
      </c>
      <c r="J371" s="12"/>
      <c r="K371" s="12" t="s">
        <v>1612</v>
      </c>
      <c r="L371" s="12" t="s">
        <v>1613</v>
      </c>
    </row>
    <row r="372" spans="1:12" ht="112.5">
      <c r="A372" s="92" t="s">
        <v>1604</v>
      </c>
      <c r="B372" s="12" t="s">
        <v>1599</v>
      </c>
      <c r="C372" s="12" t="s">
        <v>1614</v>
      </c>
      <c r="D372" s="6">
        <v>3660</v>
      </c>
      <c r="E372" s="12" t="s">
        <v>10479</v>
      </c>
      <c r="F372" s="84" t="s">
        <v>311</v>
      </c>
      <c r="G372" s="92"/>
      <c r="H372" s="92" t="s">
        <v>1615</v>
      </c>
      <c r="I372" s="12" t="s">
        <v>313</v>
      </c>
      <c r="J372" s="12"/>
      <c r="K372" s="12" t="s">
        <v>1616</v>
      </c>
      <c r="L372" s="12" t="s">
        <v>1617</v>
      </c>
    </row>
    <row r="373" spans="1:12" ht="56.25">
      <c r="A373" s="84" t="s">
        <v>1485</v>
      </c>
      <c r="B373" s="5" t="s">
        <v>1618</v>
      </c>
      <c r="C373" s="5" t="s">
        <v>1619</v>
      </c>
      <c r="D373" s="2" t="s">
        <v>36</v>
      </c>
      <c r="E373" s="5" t="s">
        <v>5</v>
      </c>
      <c r="F373" s="84" t="s">
        <v>665</v>
      </c>
      <c r="G373" s="84" t="s">
        <v>1619</v>
      </c>
      <c r="H373" s="84" t="s">
        <v>1620</v>
      </c>
      <c r="I373" s="5" t="s">
        <v>264</v>
      </c>
      <c r="J373" s="5" t="s">
        <v>1621</v>
      </c>
      <c r="K373" s="5"/>
      <c r="L373" s="5" t="s">
        <v>10586</v>
      </c>
    </row>
    <row r="374" spans="1:12" ht="56.25">
      <c r="A374" s="84" t="s">
        <v>1485</v>
      </c>
      <c r="B374" s="5" t="s">
        <v>1618</v>
      </c>
      <c r="C374" s="5" t="s">
        <v>1622</v>
      </c>
      <c r="D374" s="6">
        <v>22320</v>
      </c>
      <c r="E374" s="5" t="s">
        <v>10481</v>
      </c>
      <c r="F374" s="84" t="s">
        <v>311</v>
      </c>
      <c r="G374" s="84" t="s">
        <v>1622</v>
      </c>
      <c r="H374" s="84" t="s">
        <v>1623</v>
      </c>
      <c r="I374" s="5" t="s">
        <v>313</v>
      </c>
      <c r="J374" s="5"/>
      <c r="K374" s="5" t="s">
        <v>1624</v>
      </c>
      <c r="L374" s="5" t="s">
        <v>1625</v>
      </c>
    </row>
    <row r="375" spans="1:12" ht="56.25">
      <c r="A375" s="92" t="s">
        <v>1604</v>
      </c>
      <c r="B375" s="12" t="s">
        <v>1626</v>
      </c>
      <c r="C375" s="12" t="s">
        <v>1627</v>
      </c>
      <c r="D375" s="6">
        <v>85239</v>
      </c>
      <c r="E375" s="12" t="s">
        <v>10480</v>
      </c>
      <c r="F375" s="84" t="s">
        <v>179</v>
      </c>
      <c r="G375" s="92"/>
      <c r="H375" s="92" t="s">
        <v>1628</v>
      </c>
      <c r="I375" s="12" t="s">
        <v>768</v>
      </c>
      <c r="J375" s="12"/>
      <c r="K375" s="5" t="s">
        <v>1629</v>
      </c>
      <c r="L375" s="12" t="s">
        <v>1630</v>
      </c>
    </row>
    <row r="376" spans="1:12" ht="56.25">
      <c r="A376" s="92" t="s">
        <v>1604</v>
      </c>
      <c r="B376" s="12" t="s">
        <v>1626</v>
      </c>
      <c r="C376" s="12" t="s">
        <v>1631</v>
      </c>
      <c r="D376" s="6">
        <v>52500</v>
      </c>
      <c r="E376" s="12" t="s">
        <v>10480</v>
      </c>
      <c r="F376" s="84" t="s">
        <v>179</v>
      </c>
      <c r="G376" s="92" t="s">
        <v>1632</v>
      </c>
      <c r="H376" s="92" t="s">
        <v>1633</v>
      </c>
      <c r="I376" s="12" t="s">
        <v>181</v>
      </c>
      <c r="J376" s="12"/>
      <c r="K376" s="5" t="s">
        <v>1634</v>
      </c>
      <c r="L376" s="12" t="s">
        <v>1635</v>
      </c>
    </row>
    <row r="377" spans="1:12" ht="56.25">
      <c r="A377" s="92" t="s">
        <v>1636</v>
      </c>
      <c r="B377" s="12" t="s">
        <v>1637</v>
      </c>
      <c r="C377" s="12" t="s">
        <v>751</v>
      </c>
      <c r="D377" s="6">
        <v>1545</v>
      </c>
      <c r="E377" s="12" t="s">
        <v>10480</v>
      </c>
      <c r="F377" s="84" t="s">
        <v>660</v>
      </c>
      <c r="G377" s="92"/>
      <c r="H377" s="92" t="s">
        <v>1638</v>
      </c>
      <c r="I377" s="12" t="s">
        <v>313</v>
      </c>
      <c r="J377" s="12"/>
      <c r="K377" s="5" t="s">
        <v>1639</v>
      </c>
      <c r="L377" s="12" t="s">
        <v>1640</v>
      </c>
    </row>
    <row r="378" spans="1:12" ht="56.25">
      <c r="A378" s="92" t="s">
        <v>1636</v>
      </c>
      <c r="B378" s="12" t="s">
        <v>1637</v>
      </c>
      <c r="C378" s="12" t="s">
        <v>460</v>
      </c>
      <c r="D378" s="6">
        <v>12863</v>
      </c>
      <c r="E378" s="12" t="s">
        <v>10480</v>
      </c>
      <c r="F378" s="84" t="s">
        <v>660</v>
      </c>
      <c r="G378" s="92"/>
      <c r="H378" s="92" t="s">
        <v>1641</v>
      </c>
      <c r="I378" s="12" t="s">
        <v>313</v>
      </c>
      <c r="J378" s="12"/>
      <c r="K378" s="5" t="s">
        <v>1642</v>
      </c>
      <c r="L378" s="12" t="s">
        <v>1640</v>
      </c>
    </row>
    <row r="379" spans="1:12" ht="56.25">
      <c r="A379" s="84" t="s">
        <v>1485</v>
      </c>
      <c r="B379" s="5" t="s">
        <v>1643</v>
      </c>
      <c r="C379" s="5" t="s">
        <v>1644</v>
      </c>
      <c r="D379" s="6">
        <v>63931</v>
      </c>
      <c r="E379" s="5" t="s">
        <v>10481</v>
      </c>
      <c r="F379" s="84" t="s">
        <v>179</v>
      </c>
      <c r="G379" s="84"/>
      <c r="H379" s="84" t="s">
        <v>1645</v>
      </c>
      <c r="I379" s="5" t="s">
        <v>1646</v>
      </c>
      <c r="J379" s="5"/>
      <c r="K379" s="5" t="s">
        <v>1647</v>
      </c>
      <c r="L379" s="5" t="s">
        <v>1648</v>
      </c>
    </row>
    <row r="380" spans="1:12" ht="75">
      <c r="A380" s="84" t="s">
        <v>1485</v>
      </c>
      <c r="B380" s="5" t="s">
        <v>1649</v>
      </c>
      <c r="C380" s="5" t="s">
        <v>1650</v>
      </c>
      <c r="D380" s="6">
        <v>24077</v>
      </c>
      <c r="E380" s="5" t="s">
        <v>10481</v>
      </c>
      <c r="F380" s="84" t="s">
        <v>179</v>
      </c>
      <c r="G380" s="84"/>
      <c r="H380" s="84" t="s">
        <v>1651</v>
      </c>
      <c r="I380" s="5" t="s">
        <v>313</v>
      </c>
      <c r="J380" s="5"/>
      <c r="K380" s="5" t="s">
        <v>1652</v>
      </c>
      <c r="L380" s="5" t="s">
        <v>1653</v>
      </c>
    </row>
    <row r="381" spans="1:12" ht="56.25">
      <c r="A381" s="84" t="s">
        <v>1485</v>
      </c>
      <c r="B381" s="5" t="s">
        <v>1649</v>
      </c>
      <c r="C381" s="5" t="s">
        <v>1654</v>
      </c>
      <c r="D381" s="6">
        <v>2000</v>
      </c>
      <c r="E381" s="5" t="s">
        <v>10481</v>
      </c>
      <c r="F381" s="84" t="s">
        <v>660</v>
      </c>
      <c r="G381" s="84"/>
      <c r="H381" s="84" t="s">
        <v>1655</v>
      </c>
      <c r="I381" s="5" t="s">
        <v>768</v>
      </c>
      <c r="J381" s="5"/>
      <c r="K381" s="5" t="s">
        <v>1656</v>
      </c>
      <c r="L381" s="5" t="s">
        <v>1657</v>
      </c>
    </row>
    <row r="382" spans="1:12" ht="56.25">
      <c r="A382" s="84" t="s">
        <v>1658</v>
      </c>
      <c r="B382" s="5" t="s">
        <v>1659</v>
      </c>
      <c r="C382" s="5" t="s">
        <v>1660</v>
      </c>
      <c r="D382" s="6">
        <v>850</v>
      </c>
      <c r="E382" s="5" t="s">
        <v>10481</v>
      </c>
      <c r="F382" s="84" t="s">
        <v>660</v>
      </c>
      <c r="G382" s="84"/>
      <c r="H382" s="84" t="s">
        <v>1661</v>
      </c>
      <c r="I382" s="5" t="s">
        <v>768</v>
      </c>
      <c r="J382" s="5" t="s">
        <v>1662</v>
      </c>
      <c r="K382" s="5" t="s">
        <v>1663</v>
      </c>
      <c r="L382" s="5" t="s">
        <v>1664</v>
      </c>
    </row>
    <row r="383" spans="1:12" ht="75">
      <c r="A383" s="84" t="s">
        <v>1514</v>
      </c>
      <c r="B383" s="5" t="s">
        <v>1665</v>
      </c>
      <c r="C383" s="5" t="s">
        <v>1666</v>
      </c>
      <c r="D383" s="6">
        <v>2048</v>
      </c>
      <c r="E383" s="5" t="s">
        <v>10481</v>
      </c>
      <c r="F383" s="84" t="s">
        <v>660</v>
      </c>
      <c r="G383" s="84"/>
      <c r="H383" s="84" t="s">
        <v>1667</v>
      </c>
      <c r="I383" s="5" t="s">
        <v>768</v>
      </c>
      <c r="J383" s="5"/>
      <c r="K383" s="5" t="s">
        <v>1668</v>
      </c>
      <c r="L383" s="5" t="s">
        <v>1669</v>
      </c>
    </row>
    <row r="384" spans="1:12" ht="75">
      <c r="A384" s="84" t="s">
        <v>1485</v>
      </c>
      <c r="B384" s="5" t="s">
        <v>1670</v>
      </c>
      <c r="C384" s="13" t="s">
        <v>1671</v>
      </c>
      <c r="D384" s="6">
        <v>14023</v>
      </c>
      <c r="E384" s="5" t="s">
        <v>10481</v>
      </c>
      <c r="F384" s="84" t="s">
        <v>179</v>
      </c>
      <c r="G384" s="84"/>
      <c r="H384" s="84" t="s">
        <v>1672</v>
      </c>
      <c r="I384" s="5" t="s">
        <v>665</v>
      </c>
      <c r="J384" s="5" t="s">
        <v>1673</v>
      </c>
      <c r="K384" s="5" t="s">
        <v>1674</v>
      </c>
      <c r="L384" s="5" t="s">
        <v>1675</v>
      </c>
    </row>
    <row r="385" spans="1:12" ht="93.75">
      <c r="A385" s="84" t="s">
        <v>1485</v>
      </c>
      <c r="B385" s="5" t="s">
        <v>1670</v>
      </c>
      <c r="C385" s="5" t="s">
        <v>1676</v>
      </c>
      <c r="D385" s="6">
        <v>11260</v>
      </c>
      <c r="E385" s="5" t="s">
        <v>10481</v>
      </c>
      <c r="F385" s="84" t="s">
        <v>179</v>
      </c>
      <c r="G385" s="84"/>
      <c r="H385" s="84" t="s">
        <v>1677</v>
      </c>
      <c r="I385" s="5" t="s">
        <v>665</v>
      </c>
      <c r="J385" s="5" t="s">
        <v>1673</v>
      </c>
      <c r="K385" s="5" t="s">
        <v>1678</v>
      </c>
      <c r="L385" s="5" t="s">
        <v>1679</v>
      </c>
    </row>
    <row r="386" spans="1:12" ht="56.25">
      <c r="A386" s="84" t="s">
        <v>1485</v>
      </c>
      <c r="B386" s="5" t="s">
        <v>1680</v>
      </c>
      <c r="C386" s="5" t="s">
        <v>1681</v>
      </c>
      <c r="D386" s="6">
        <v>2000</v>
      </c>
      <c r="E386" s="5" t="s">
        <v>10481</v>
      </c>
      <c r="F386" s="84" t="s">
        <v>660</v>
      </c>
      <c r="G386" s="84"/>
      <c r="H386" s="84" t="s">
        <v>1682</v>
      </c>
      <c r="I386" s="5" t="s">
        <v>768</v>
      </c>
      <c r="J386" s="5"/>
      <c r="K386" s="5" t="s">
        <v>1683</v>
      </c>
      <c r="L386" s="5" t="s">
        <v>1684</v>
      </c>
    </row>
    <row r="387" spans="1:12" ht="112.5">
      <c r="A387" s="84" t="s">
        <v>1485</v>
      </c>
      <c r="B387" s="5" t="s">
        <v>1680</v>
      </c>
      <c r="C387" s="5" t="s">
        <v>1685</v>
      </c>
      <c r="D387" s="2" t="s">
        <v>36</v>
      </c>
      <c r="E387" s="5" t="s">
        <v>5</v>
      </c>
      <c r="F387" s="84" t="s">
        <v>660</v>
      </c>
      <c r="G387" s="84"/>
      <c r="H387" s="84" t="s">
        <v>1686</v>
      </c>
      <c r="I387" s="5" t="s">
        <v>264</v>
      </c>
      <c r="J387" s="5" t="s">
        <v>1687</v>
      </c>
      <c r="K387" s="5"/>
      <c r="L387" s="5" t="s">
        <v>10587</v>
      </c>
    </row>
    <row r="388" spans="1:12" ht="56.25">
      <c r="A388" s="84" t="s">
        <v>1485</v>
      </c>
      <c r="B388" s="5" t="s">
        <v>1688</v>
      </c>
      <c r="C388" s="5" t="s">
        <v>1689</v>
      </c>
      <c r="D388" s="6">
        <v>1680</v>
      </c>
      <c r="E388" s="5" t="s">
        <v>10481</v>
      </c>
      <c r="F388" s="84" t="s">
        <v>660</v>
      </c>
      <c r="G388" s="84"/>
      <c r="H388" s="84" t="s">
        <v>1690</v>
      </c>
      <c r="I388" s="5" t="s">
        <v>665</v>
      </c>
      <c r="J388" s="5" t="s">
        <v>1691</v>
      </c>
      <c r="K388" s="5" t="s">
        <v>1692</v>
      </c>
      <c r="L388" s="5" t="s">
        <v>1693</v>
      </c>
    </row>
    <row r="389" spans="1:12" ht="56.25">
      <c r="A389" s="84" t="s">
        <v>1485</v>
      </c>
      <c r="B389" s="5" t="s">
        <v>1688</v>
      </c>
      <c r="C389" s="5" t="s">
        <v>1694</v>
      </c>
      <c r="D389" s="6">
        <v>1584</v>
      </c>
      <c r="E389" s="5" t="s">
        <v>10481</v>
      </c>
      <c r="F389" s="84" t="s">
        <v>660</v>
      </c>
      <c r="G389" s="84"/>
      <c r="H389" s="84" t="s">
        <v>1695</v>
      </c>
      <c r="I389" s="5" t="s">
        <v>754</v>
      </c>
      <c r="J389" s="5"/>
      <c r="K389" s="5" t="s">
        <v>1696</v>
      </c>
      <c r="L389" s="5" t="s">
        <v>1693</v>
      </c>
    </row>
    <row r="390" spans="1:12" ht="56.25">
      <c r="A390" s="84" t="s">
        <v>1485</v>
      </c>
      <c r="B390" s="5" t="s">
        <v>1688</v>
      </c>
      <c r="C390" s="5" t="s">
        <v>1697</v>
      </c>
      <c r="D390" s="2" t="s">
        <v>36</v>
      </c>
      <c r="E390" s="5" t="s">
        <v>5</v>
      </c>
      <c r="F390" s="84" t="s">
        <v>665</v>
      </c>
      <c r="G390" s="84" t="s">
        <v>1698</v>
      </c>
      <c r="H390" s="84" t="s">
        <v>1699</v>
      </c>
      <c r="I390" s="5" t="s">
        <v>313</v>
      </c>
      <c r="J390" s="5"/>
      <c r="K390" s="5" t="s">
        <v>1700</v>
      </c>
      <c r="L390" s="5" t="s">
        <v>10588</v>
      </c>
    </row>
    <row r="391" spans="1:12" ht="56.25">
      <c r="A391" s="93" t="s">
        <v>1701</v>
      </c>
      <c r="B391" s="41" t="s">
        <v>1702</v>
      </c>
      <c r="C391" s="12" t="s">
        <v>1703</v>
      </c>
      <c r="D391" s="6">
        <v>37800</v>
      </c>
      <c r="E391" s="12" t="s">
        <v>10480</v>
      </c>
      <c r="F391" s="84" t="s">
        <v>179</v>
      </c>
      <c r="G391" s="92"/>
      <c r="H391" s="92" t="s">
        <v>1704</v>
      </c>
      <c r="I391" s="12" t="s">
        <v>313</v>
      </c>
      <c r="J391" s="12"/>
      <c r="K391" s="5" t="s">
        <v>1705</v>
      </c>
      <c r="L391" s="12" t="s">
        <v>1706</v>
      </c>
    </row>
    <row r="392" spans="1:12" ht="37.5">
      <c r="A392" s="92" t="s">
        <v>1636</v>
      </c>
      <c r="B392" s="12" t="s">
        <v>1707</v>
      </c>
      <c r="C392" s="12" t="s">
        <v>1708</v>
      </c>
      <c r="D392" s="19">
        <v>1959</v>
      </c>
      <c r="E392" s="12" t="s">
        <v>10480</v>
      </c>
      <c r="F392" s="84" t="s">
        <v>311</v>
      </c>
      <c r="G392" s="92"/>
      <c r="H392" s="92" t="s">
        <v>1709</v>
      </c>
      <c r="I392" s="12" t="s">
        <v>313</v>
      </c>
      <c r="J392" s="12"/>
      <c r="K392" s="17" t="s">
        <v>1710</v>
      </c>
      <c r="L392" s="40" t="s">
        <v>1711</v>
      </c>
    </row>
    <row r="393" spans="1:12" ht="37.5">
      <c r="A393" s="92" t="s">
        <v>1636</v>
      </c>
      <c r="B393" s="12" t="s">
        <v>1707</v>
      </c>
      <c r="C393" s="12" t="s">
        <v>1712</v>
      </c>
      <c r="D393" s="19">
        <v>18638</v>
      </c>
      <c r="E393" s="12" t="s">
        <v>10480</v>
      </c>
      <c r="F393" s="84" t="s">
        <v>660</v>
      </c>
      <c r="G393" s="92"/>
      <c r="H393" s="92" t="s">
        <v>1713</v>
      </c>
      <c r="I393" s="12" t="s">
        <v>313</v>
      </c>
      <c r="J393" s="12"/>
      <c r="K393" s="17" t="s">
        <v>1714</v>
      </c>
      <c r="L393" s="40" t="s">
        <v>1715</v>
      </c>
    </row>
    <row r="394" spans="1:12" ht="37.5">
      <c r="A394" s="92" t="s">
        <v>1636</v>
      </c>
      <c r="B394" s="12" t="s">
        <v>1707</v>
      </c>
      <c r="C394" s="12" t="s">
        <v>1716</v>
      </c>
      <c r="D394" s="19">
        <v>126</v>
      </c>
      <c r="E394" s="12" t="s">
        <v>10480</v>
      </c>
      <c r="F394" s="84" t="s">
        <v>660</v>
      </c>
      <c r="G394" s="92"/>
      <c r="H394" s="92" t="s">
        <v>1717</v>
      </c>
      <c r="I394" s="12" t="s">
        <v>768</v>
      </c>
      <c r="J394" s="12"/>
      <c r="K394" s="12"/>
      <c r="L394" s="40" t="s">
        <v>1715</v>
      </c>
    </row>
    <row r="395" spans="1:12" ht="56.25">
      <c r="A395" s="92" t="s">
        <v>1636</v>
      </c>
      <c r="B395" s="12" t="s">
        <v>1707</v>
      </c>
      <c r="C395" s="12" t="s">
        <v>1718</v>
      </c>
      <c r="D395" s="19">
        <v>2000</v>
      </c>
      <c r="E395" s="12" t="s">
        <v>10480</v>
      </c>
      <c r="F395" s="84" t="s">
        <v>660</v>
      </c>
      <c r="G395" s="92"/>
      <c r="H395" s="92" t="s">
        <v>1719</v>
      </c>
      <c r="I395" s="12" t="s">
        <v>313</v>
      </c>
      <c r="J395" s="12"/>
      <c r="K395" s="5" t="s">
        <v>1720</v>
      </c>
      <c r="L395" s="40" t="s">
        <v>1721</v>
      </c>
    </row>
    <row r="396" spans="1:12" ht="56.25">
      <c r="A396" s="92" t="s">
        <v>1636</v>
      </c>
      <c r="B396" s="12" t="s">
        <v>1707</v>
      </c>
      <c r="C396" s="12" t="s">
        <v>1722</v>
      </c>
      <c r="D396" s="19">
        <v>2200</v>
      </c>
      <c r="E396" s="12" t="s">
        <v>10480</v>
      </c>
      <c r="F396" s="84" t="s">
        <v>179</v>
      </c>
      <c r="G396" s="92"/>
      <c r="H396" s="92" t="s">
        <v>1723</v>
      </c>
      <c r="I396" s="12" t="s">
        <v>313</v>
      </c>
      <c r="J396" s="12"/>
      <c r="K396" s="5" t="s">
        <v>1724</v>
      </c>
      <c r="L396" s="40" t="s">
        <v>1721</v>
      </c>
    </row>
    <row r="397" spans="1:12" ht="56.25">
      <c r="A397" s="92" t="s">
        <v>1636</v>
      </c>
      <c r="B397" s="12" t="s">
        <v>1707</v>
      </c>
      <c r="C397" s="12" t="s">
        <v>1725</v>
      </c>
      <c r="D397" s="19">
        <v>67326</v>
      </c>
      <c r="E397" s="12" t="s">
        <v>10480</v>
      </c>
      <c r="F397" s="84" t="s">
        <v>179</v>
      </c>
      <c r="G397" s="92"/>
      <c r="H397" s="92" t="s">
        <v>1726</v>
      </c>
      <c r="I397" s="12" t="s">
        <v>759</v>
      </c>
      <c r="J397" s="12"/>
      <c r="K397" s="5" t="s">
        <v>1727</v>
      </c>
      <c r="L397" s="40" t="s">
        <v>1721</v>
      </c>
    </row>
    <row r="398" spans="1:12" ht="56.25">
      <c r="A398" s="84" t="s">
        <v>1485</v>
      </c>
      <c r="B398" s="5" t="s">
        <v>1728</v>
      </c>
      <c r="C398" s="5" t="s">
        <v>1729</v>
      </c>
      <c r="D398" s="6">
        <v>2228</v>
      </c>
      <c r="E398" s="5" t="s">
        <v>10481</v>
      </c>
      <c r="F398" s="84" t="s">
        <v>660</v>
      </c>
      <c r="G398" s="84"/>
      <c r="H398" s="84" t="s">
        <v>1730</v>
      </c>
      <c r="I398" s="5" t="s">
        <v>759</v>
      </c>
      <c r="J398" s="5"/>
      <c r="K398" s="5"/>
      <c r="L398" s="5" t="s">
        <v>1731</v>
      </c>
    </row>
    <row r="399" spans="1:12" ht="56.25">
      <c r="A399" s="84" t="s">
        <v>1485</v>
      </c>
      <c r="B399" s="5" t="s">
        <v>1728</v>
      </c>
      <c r="C399" s="5" t="s">
        <v>1732</v>
      </c>
      <c r="D399" s="6">
        <v>30000</v>
      </c>
      <c r="E399" s="5" t="s">
        <v>10481</v>
      </c>
      <c r="F399" s="84" t="s">
        <v>311</v>
      </c>
      <c r="G399" s="84"/>
      <c r="H399" s="84" t="s">
        <v>1733</v>
      </c>
      <c r="I399" s="5" t="s">
        <v>181</v>
      </c>
      <c r="J399" s="5"/>
      <c r="K399" s="5" t="s">
        <v>1734</v>
      </c>
      <c r="L399" s="5" t="s">
        <v>1735</v>
      </c>
    </row>
    <row r="400" spans="1:12" ht="56.25">
      <c r="A400" s="84" t="s">
        <v>1485</v>
      </c>
      <c r="B400" s="5" t="s">
        <v>1728</v>
      </c>
      <c r="C400" s="5" t="s">
        <v>1736</v>
      </c>
      <c r="D400" s="6">
        <v>39086</v>
      </c>
      <c r="E400" s="5" t="s">
        <v>10481</v>
      </c>
      <c r="F400" s="84" t="s">
        <v>179</v>
      </c>
      <c r="G400" s="84"/>
      <c r="H400" s="84" t="s">
        <v>1737</v>
      </c>
      <c r="I400" s="5" t="s">
        <v>181</v>
      </c>
      <c r="J400" s="5"/>
      <c r="K400" s="5" t="s">
        <v>1738</v>
      </c>
      <c r="L400" s="5" t="s">
        <v>1735</v>
      </c>
    </row>
    <row r="401" spans="1:12" ht="56.25">
      <c r="A401" s="84" t="s">
        <v>1485</v>
      </c>
      <c r="B401" s="5" t="s">
        <v>1728</v>
      </c>
      <c r="C401" s="5" t="s">
        <v>1739</v>
      </c>
      <c r="D401" s="6">
        <v>17682</v>
      </c>
      <c r="E401" s="5" t="s">
        <v>10481</v>
      </c>
      <c r="F401" s="84" t="s">
        <v>179</v>
      </c>
      <c r="G401" s="84"/>
      <c r="H401" s="84" t="s">
        <v>1740</v>
      </c>
      <c r="I401" s="5" t="s">
        <v>181</v>
      </c>
      <c r="J401" s="5"/>
      <c r="K401" s="5" t="s">
        <v>1741</v>
      </c>
      <c r="L401" s="5" t="s">
        <v>1735</v>
      </c>
    </row>
    <row r="402" spans="1:12" ht="37.5">
      <c r="A402" s="84" t="s">
        <v>1485</v>
      </c>
      <c r="B402" s="5" t="s">
        <v>1742</v>
      </c>
      <c r="C402" s="5" t="s">
        <v>1743</v>
      </c>
      <c r="D402" s="6">
        <v>3000</v>
      </c>
      <c r="E402" s="5" t="s">
        <v>10481</v>
      </c>
      <c r="F402" s="84" t="s">
        <v>660</v>
      </c>
      <c r="G402" s="84"/>
      <c r="H402" s="84" t="s">
        <v>1744</v>
      </c>
      <c r="I402" s="5" t="s">
        <v>1745</v>
      </c>
      <c r="J402" s="5"/>
      <c r="K402" s="5" t="s">
        <v>1746</v>
      </c>
      <c r="L402" s="5" t="s">
        <v>1747</v>
      </c>
    </row>
    <row r="403" spans="1:12" ht="112.5">
      <c r="A403" s="84" t="s">
        <v>1514</v>
      </c>
      <c r="B403" s="5" t="s">
        <v>1748</v>
      </c>
      <c r="C403" s="5" t="s">
        <v>1749</v>
      </c>
      <c r="D403" s="6">
        <v>71500</v>
      </c>
      <c r="E403" s="5" t="s">
        <v>10481</v>
      </c>
      <c r="F403" s="84" t="s">
        <v>179</v>
      </c>
      <c r="G403" s="84"/>
      <c r="H403" s="84" t="s">
        <v>1750</v>
      </c>
      <c r="I403" s="5" t="s">
        <v>665</v>
      </c>
      <c r="J403" s="5" t="s">
        <v>1751</v>
      </c>
      <c r="K403" s="13" t="s">
        <v>1752</v>
      </c>
      <c r="L403" s="5" t="s">
        <v>1753</v>
      </c>
    </row>
    <row r="404" spans="1:12" ht="56.25">
      <c r="A404" s="84" t="s">
        <v>1514</v>
      </c>
      <c r="B404" s="5" t="s">
        <v>1748</v>
      </c>
      <c r="C404" s="5" t="s">
        <v>1754</v>
      </c>
      <c r="D404" s="6">
        <v>6698</v>
      </c>
      <c r="E404" s="5" t="s">
        <v>10481</v>
      </c>
      <c r="F404" s="84" t="s">
        <v>660</v>
      </c>
      <c r="G404" s="84"/>
      <c r="H404" s="84" t="s">
        <v>1755</v>
      </c>
      <c r="I404" s="5" t="s">
        <v>665</v>
      </c>
      <c r="J404" s="5" t="s">
        <v>1756</v>
      </c>
      <c r="K404" s="5" t="s">
        <v>1757</v>
      </c>
      <c r="L404" s="5" t="s">
        <v>1758</v>
      </c>
    </row>
    <row r="405" spans="1:12" ht="150">
      <c r="A405" s="84" t="s">
        <v>1485</v>
      </c>
      <c r="B405" s="5" t="s">
        <v>1759</v>
      </c>
      <c r="C405" s="5" t="s">
        <v>638</v>
      </c>
      <c r="D405" s="6">
        <v>35915</v>
      </c>
      <c r="E405" s="5" t="s">
        <v>10481</v>
      </c>
      <c r="F405" s="84" t="s">
        <v>179</v>
      </c>
      <c r="G405" s="84"/>
      <c r="H405" s="84" t="s">
        <v>1760</v>
      </c>
      <c r="I405" s="5" t="s">
        <v>181</v>
      </c>
      <c r="J405" s="5"/>
      <c r="K405" s="5" t="s">
        <v>1761</v>
      </c>
      <c r="L405" s="5" t="s">
        <v>1762</v>
      </c>
    </row>
    <row r="406" spans="1:12" ht="56.25">
      <c r="A406" s="84" t="s">
        <v>1608</v>
      </c>
      <c r="B406" s="5" t="s">
        <v>1763</v>
      </c>
      <c r="C406" s="5" t="s">
        <v>1764</v>
      </c>
      <c r="D406" s="6" t="s">
        <v>1765</v>
      </c>
      <c r="E406" s="5" t="s">
        <v>10481</v>
      </c>
      <c r="F406" s="84" t="s">
        <v>660</v>
      </c>
      <c r="G406" s="84"/>
      <c r="H406" s="84" t="s">
        <v>1766</v>
      </c>
      <c r="I406" s="5" t="s">
        <v>1767</v>
      </c>
      <c r="J406" s="5"/>
      <c r="K406" s="5" t="s">
        <v>1768</v>
      </c>
      <c r="L406" s="5" t="s">
        <v>1769</v>
      </c>
    </row>
    <row r="407" spans="1:12" ht="56.25">
      <c r="A407" s="84" t="s">
        <v>1485</v>
      </c>
      <c r="B407" s="5" t="s">
        <v>1770</v>
      </c>
      <c r="C407" s="5" t="s">
        <v>1771</v>
      </c>
      <c r="D407" s="6">
        <v>360</v>
      </c>
      <c r="E407" s="5" t="s">
        <v>10481</v>
      </c>
      <c r="F407" s="84" t="s">
        <v>660</v>
      </c>
      <c r="G407" s="84"/>
      <c r="H407" s="84" t="s">
        <v>1772</v>
      </c>
      <c r="I407" s="5" t="s">
        <v>665</v>
      </c>
      <c r="J407" s="5" t="s">
        <v>1773</v>
      </c>
      <c r="K407" s="5"/>
      <c r="L407" s="5" t="s">
        <v>1774</v>
      </c>
    </row>
    <row r="408" spans="1:12" ht="56.25">
      <c r="A408" s="84" t="s">
        <v>1485</v>
      </c>
      <c r="B408" s="5" t="s">
        <v>1770</v>
      </c>
      <c r="C408" s="5" t="s">
        <v>1775</v>
      </c>
      <c r="D408" s="2" t="s">
        <v>36</v>
      </c>
      <c r="E408" s="5" t="s">
        <v>5</v>
      </c>
      <c r="F408" s="84" t="s">
        <v>660</v>
      </c>
      <c r="G408" s="84"/>
      <c r="H408" s="84" t="s">
        <v>1776</v>
      </c>
      <c r="I408" s="5" t="s">
        <v>768</v>
      </c>
      <c r="J408" s="5"/>
      <c r="K408" s="5"/>
      <c r="L408" s="5" t="s">
        <v>10589</v>
      </c>
    </row>
    <row r="409" spans="1:12" ht="93.75">
      <c r="A409" s="84" t="s">
        <v>1485</v>
      </c>
      <c r="B409" s="5" t="s">
        <v>1770</v>
      </c>
      <c r="C409" s="5" t="s">
        <v>406</v>
      </c>
      <c r="D409" s="6">
        <v>3310</v>
      </c>
      <c r="E409" s="5" t="s">
        <v>10481</v>
      </c>
      <c r="F409" s="84" t="s">
        <v>660</v>
      </c>
      <c r="G409" s="84"/>
      <c r="H409" s="84" t="s">
        <v>1777</v>
      </c>
      <c r="I409" s="5" t="s">
        <v>742</v>
      </c>
      <c r="J409" s="5"/>
      <c r="K409" s="5" t="s">
        <v>1778</v>
      </c>
      <c r="L409" s="5" t="s">
        <v>1774</v>
      </c>
    </row>
    <row r="410" spans="1:12" ht="37.5">
      <c r="A410" s="84" t="s">
        <v>1485</v>
      </c>
      <c r="B410" s="5" t="s">
        <v>1779</v>
      </c>
      <c r="C410" s="5" t="s">
        <v>1780</v>
      </c>
      <c r="D410" s="6">
        <v>3960</v>
      </c>
      <c r="E410" s="5" t="s">
        <v>10481</v>
      </c>
      <c r="F410" s="84" t="s">
        <v>311</v>
      </c>
      <c r="G410" s="84"/>
      <c r="H410" s="84" t="s">
        <v>1781</v>
      </c>
      <c r="I410" s="5" t="s">
        <v>8</v>
      </c>
      <c r="J410" s="5"/>
      <c r="K410" s="5" t="s">
        <v>1782</v>
      </c>
      <c r="L410" s="5" t="s">
        <v>1783</v>
      </c>
    </row>
    <row r="411" spans="1:12" ht="37.5">
      <c r="A411" s="84" t="s">
        <v>1485</v>
      </c>
      <c r="B411" s="5" t="s">
        <v>1779</v>
      </c>
      <c r="C411" s="5" t="s">
        <v>1784</v>
      </c>
      <c r="D411" s="6">
        <v>1063</v>
      </c>
      <c r="E411" s="5" t="s">
        <v>10481</v>
      </c>
      <c r="F411" s="84" t="s">
        <v>660</v>
      </c>
      <c r="G411" s="84"/>
      <c r="H411" s="84" t="s">
        <v>1785</v>
      </c>
      <c r="I411" s="5" t="s">
        <v>10</v>
      </c>
      <c r="J411" s="5"/>
      <c r="K411" s="5" t="s">
        <v>1782</v>
      </c>
      <c r="L411" s="5" t="s">
        <v>1783</v>
      </c>
    </row>
    <row r="412" spans="1:12" ht="75">
      <c r="A412" s="84" t="s">
        <v>1485</v>
      </c>
      <c r="B412" s="5" t="s">
        <v>1779</v>
      </c>
      <c r="C412" s="5" t="s">
        <v>1786</v>
      </c>
      <c r="D412" s="6">
        <v>586</v>
      </c>
      <c r="E412" s="5" t="s">
        <v>10481</v>
      </c>
      <c r="F412" s="84" t="s">
        <v>311</v>
      </c>
      <c r="G412" s="84"/>
      <c r="H412" s="84" t="s">
        <v>1787</v>
      </c>
      <c r="I412" s="5" t="s">
        <v>8</v>
      </c>
      <c r="J412" s="5"/>
      <c r="K412" s="5" t="s">
        <v>1788</v>
      </c>
      <c r="L412" s="5" t="s">
        <v>1789</v>
      </c>
    </row>
    <row r="413" spans="1:12" ht="37.5">
      <c r="A413" s="84" t="s">
        <v>1485</v>
      </c>
      <c r="B413" s="5" t="s">
        <v>1779</v>
      </c>
      <c r="C413" s="5" t="s">
        <v>1790</v>
      </c>
      <c r="D413" s="6">
        <v>34275</v>
      </c>
      <c r="E413" s="5" t="s">
        <v>10481</v>
      </c>
      <c r="F413" s="84" t="s">
        <v>179</v>
      </c>
      <c r="G413" s="84"/>
      <c r="H413" s="84" t="s">
        <v>1792</v>
      </c>
      <c r="I413" s="5" t="s">
        <v>1793</v>
      </c>
      <c r="J413" s="5"/>
      <c r="K413" s="5" t="s">
        <v>1794</v>
      </c>
      <c r="L413" s="5" t="s">
        <v>1795</v>
      </c>
    </row>
    <row r="414" spans="1:12" ht="75">
      <c r="A414" s="84" t="s">
        <v>1485</v>
      </c>
      <c r="B414" s="5" t="s">
        <v>1796</v>
      </c>
      <c r="C414" s="5" t="s">
        <v>1797</v>
      </c>
      <c r="D414" s="6">
        <v>8624</v>
      </c>
      <c r="E414" s="5" t="s">
        <v>10481</v>
      </c>
      <c r="F414" s="84" t="s">
        <v>660</v>
      </c>
      <c r="G414" s="84"/>
      <c r="H414" s="84" t="s">
        <v>1798</v>
      </c>
      <c r="I414" s="5" t="s">
        <v>768</v>
      </c>
      <c r="J414" s="5"/>
      <c r="K414" s="5" t="s">
        <v>1799</v>
      </c>
      <c r="L414" s="21" t="s">
        <v>1800</v>
      </c>
    </row>
    <row r="415" spans="1:12" ht="75">
      <c r="A415" s="84" t="s">
        <v>1485</v>
      </c>
      <c r="B415" s="5" t="s">
        <v>1796</v>
      </c>
      <c r="C415" s="5" t="s">
        <v>1801</v>
      </c>
      <c r="D415" s="6">
        <v>26796</v>
      </c>
      <c r="E415" s="5" t="s">
        <v>10481</v>
      </c>
      <c r="F415" s="84" t="s">
        <v>311</v>
      </c>
      <c r="G415" s="84"/>
      <c r="H415" s="84" t="s">
        <v>1802</v>
      </c>
      <c r="I415" s="5" t="s">
        <v>181</v>
      </c>
      <c r="J415" s="5"/>
      <c r="K415" s="5" t="s">
        <v>1803</v>
      </c>
      <c r="L415" s="21" t="s">
        <v>1804</v>
      </c>
    </row>
    <row r="416" spans="1:12" ht="75">
      <c r="A416" s="84" t="s">
        <v>1485</v>
      </c>
      <c r="B416" s="5" t="s">
        <v>1796</v>
      </c>
      <c r="C416" s="5" t="s">
        <v>1805</v>
      </c>
      <c r="D416" s="6">
        <v>2214</v>
      </c>
      <c r="E416" s="5" t="s">
        <v>10481</v>
      </c>
      <c r="F416" s="84" t="s">
        <v>665</v>
      </c>
      <c r="G416" s="84" t="s">
        <v>1806</v>
      </c>
      <c r="H416" s="84" t="s">
        <v>1807</v>
      </c>
      <c r="I416" s="5" t="s">
        <v>742</v>
      </c>
      <c r="J416" s="5"/>
      <c r="K416" s="5" t="s">
        <v>1808</v>
      </c>
      <c r="L416" s="21" t="s">
        <v>1804</v>
      </c>
    </row>
    <row r="417" spans="1:12" ht="56.25">
      <c r="A417" s="84" t="s">
        <v>1485</v>
      </c>
      <c r="B417" s="5" t="s">
        <v>1809</v>
      </c>
      <c r="C417" s="5" t="s">
        <v>1810</v>
      </c>
      <c r="D417" s="6">
        <v>4000</v>
      </c>
      <c r="E417" s="5" t="s">
        <v>10481</v>
      </c>
      <c r="F417" s="84" t="s">
        <v>660</v>
      </c>
      <c r="G417" s="84"/>
      <c r="H417" s="84" t="s">
        <v>1811</v>
      </c>
      <c r="I417" s="5" t="s">
        <v>1812</v>
      </c>
      <c r="J417" s="5"/>
      <c r="K417" s="5" t="s">
        <v>1813</v>
      </c>
      <c r="L417" s="5" t="s">
        <v>1814</v>
      </c>
    </row>
    <row r="418" spans="1:12" ht="56.25">
      <c r="A418" s="84" t="s">
        <v>1636</v>
      </c>
      <c r="B418" s="5" t="s">
        <v>1815</v>
      </c>
      <c r="C418" s="5" t="s">
        <v>1816</v>
      </c>
      <c r="D418" s="6">
        <v>109802</v>
      </c>
      <c r="E418" s="5" t="s">
        <v>10482</v>
      </c>
      <c r="F418" s="84" t="s">
        <v>179</v>
      </c>
      <c r="G418" s="84"/>
      <c r="H418" s="84" t="s">
        <v>1817</v>
      </c>
      <c r="I418" s="5" t="s">
        <v>313</v>
      </c>
      <c r="J418" s="5"/>
      <c r="K418" s="5" t="s">
        <v>1818</v>
      </c>
      <c r="L418" s="5" t="s">
        <v>1819</v>
      </c>
    </row>
    <row r="419" spans="1:12" ht="75">
      <c r="A419" s="84" t="s">
        <v>1636</v>
      </c>
      <c r="B419" s="5" t="s">
        <v>1815</v>
      </c>
      <c r="C419" s="5" t="s">
        <v>1820</v>
      </c>
      <c r="D419" s="6">
        <v>22800</v>
      </c>
      <c r="E419" s="5" t="s">
        <v>10482</v>
      </c>
      <c r="F419" s="84" t="s">
        <v>179</v>
      </c>
      <c r="G419" s="84"/>
      <c r="H419" s="84" t="s">
        <v>1821</v>
      </c>
      <c r="I419" s="5" t="s">
        <v>313</v>
      </c>
      <c r="J419" s="5"/>
      <c r="K419" s="5" t="s">
        <v>1822</v>
      </c>
      <c r="L419" s="5" t="s">
        <v>1823</v>
      </c>
    </row>
    <row r="420" spans="1:12" ht="56.25">
      <c r="A420" s="84" t="s">
        <v>1636</v>
      </c>
      <c r="B420" s="5" t="s">
        <v>1815</v>
      </c>
      <c r="C420" s="5" t="s">
        <v>1824</v>
      </c>
      <c r="D420" s="6">
        <v>2460</v>
      </c>
      <c r="E420" s="5" t="s">
        <v>10482</v>
      </c>
      <c r="F420" s="84" t="s">
        <v>311</v>
      </c>
      <c r="G420" s="84"/>
      <c r="H420" s="84" t="s">
        <v>1825</v>
      </c>
      <c r="I420" s="5" t="s">
        <v>313</v>
      </c>
      <c r="J420" s="5"/>
      <c r="K420" s="5" t="s">
        <v>1826</v>
      </c>
      <c r="L420" s="5" t="s">
        <v>1827</v>
      </c>
    </row>
    <row r="421" spans="1:12" ht="37.5">
      <c r="A421" s="84" t="s">
        <v>1604</v>
      </c>
      <c r="B421" s="5" t="s">
        <v>1828</v>
      </c>
      <c r="C421" s="5" t="s">
        <v>1829</v>
      </c>
      <c r="D421" s="6">
        <v>25417</v>
      </c>
      <c r="E421" s="5" t="s">
        <v>10480</v>
      </c>
      <c r="F421" s="84" t="s">
        <v>179</v>
      </c>
      <c r="G421" s="84"/>
      <c r="H421" s="84" t="s">
        <v>1830</v>
      </c>
      <c r="I421" s="5" t="s">
        <v>759</v>
      </c>
      <c r="J421" s="5"/>
      <c r="K421" s="5" t="s">
        <v>1831</v>
      </c>
      <c r="L421" s="5" t="s">
        <v>1832</v>
      </c>
    </row>
    <row r="422" spans="1:12" ht="75">
      <c r="A422" s="88" t="s">
        <v>1834</v>
      </c>
      <c r="B422" s="8" t="s">
        <v>1835</v>
      </c>
      <c r="C422" s="5" t="s">
        <v>1836</v>
      </c>
      <c r="D422" s="2">
        <v>172485</v>
      </c>
      <c r="E422" s="5" t="s">
        <v>10481</v>
      </c>
      <c r="F422" s="84" t="s">
        <v>179</v>
      </c>
      <c r="G422" s="88"/>
      <c r="H422" s="84" t="s">
        <v>1837</v>
      </c>
      <c r="I422" s="5" t="s">
        <v>6</v>
      </c>
      <c r="J422" s="5" t="s">
        <v>1838</v>
      </c>
      <c r="K422" s="5" t="s">
        <v>1839</v>
      </c>
      <c r="L422" s="5" t="s">
        <v>1840</v>
      </c>
    </row>
    <row r="423" spans="1:12" ht="37.5">
      <c r="A423" s="98" t="s">
        <v>1841</v>
      </c>
      <c r="B423" s="46" t="s">
        <v>1842</v>
      </c>
      <c r="C423" s="47" t="s">
        <v>1843</v>
      </c>
      <c r="D423" s="48">
        <v>700</v>
      </c>
      <c r="E423" s="47" t="s">
        <v>10479</v>
      </c>
      <c r="F423" s="84" t="s">
        <v>660</v>
      </c>
      <c r="G423" s="98"/>
      <c r="H423" s="116" t="s">
        <v>1844</v>
      </c>
      <c r="I423" s="47" t="s">
        <v>1842</v>
      </c>
      <c r="J423" s="47"/>
      <c r="K423" s="47"/>
      <c r="L423" s="47" t="s">
        <v>1845</v>
      </c>
    </row>
    <row r="424" spans="1:12" ht="56.25">
      <c r="A424" s="98" t="s">
        <v>1841</v>
      </c>
      <c r="B424" s="46" t="s">
        <v>1842</v>
      </c>
      <c r="C424" s="47" t="s">
        <v>1846</v>
      </c>
      <c r="D424" s="48">
        <v>2811</v>
      </c>
      <c r="E424" s="47" t="s">
        <v>10479</v>
      </c>
      <c r="F424" s="84" t="s">
        <v>660</v>
      </c>
      <c r="G424" s="98" t="s">
        <v>1847</v>
      </c>
      <c r="H424" s="116" t="s">
        <v>1848</v>
      </c>
      <c r="I424" s="47" t="s">
        <v>1842</v>
      </c>
      <c r="J424" s="47"/>
      <c r="K424" s="47" t="s">
        <v>1849</v>
      </c>
      <c r="L424" s="47" t="s">
        <v>1850</v>
      </c>
    </row>
    <row r="425" spans="1:12" ht="56.25">
      <c r="A425" s="98" t="s">
        <v>1841</v>
      </c>
      <c r="B425" s="46" t="s">
        <v>1842</v>
      </c>
      <c r="C425" s="47" t="s">
        <v>1851</v>
      </c>
      <c r="D425" s="48">
        <v>220</v>
      </c>
      <c r="E425" s="47" t="s">
        <v>10479</v>
      </c>
      <c r="F425" s="84" t="s">
        <v>665</v>
      </c>
      <c r="G425" s="98" t="s">
        <v>1847</v>
      </c>
      <c r="H425" s="116" t="s">
        <v>1852</v>
      </c>
      <c r="I425" s="47" t="s">
        <v>1842</v>
      </c>
      <c r="J425" s="47"/>
      <c r="K425" s="47" t="s">
        <v>1853</v>
      </c>
      <c r="L425" s="47" t="s">
        <v>1854</v>
      </c>
    </row>
    <row r="426" spans="1:12" ht="37.5">
      <c r="A426" s="88" t="s">
        <v>1834</v>
      </c>
      <c r="B426" s="8" t="s">
        <v>1855</v>
      </c>
      <c r="C426" s="5" t="s">
        <v>1856</v>
      </c>
      <c r="D426" s="2">
        <v>8084</v>
      </c>
      <c r="E426" s="5" t="s">
        <v>10482</v>
      </c>
      <c r="F426" s="84" t="s">
        <v>660</v>
      </c>
      <c r="G426" s="88"/>
      <c r="H426" s="84" t="s">
        <v>1857</v>
      </c>
      <c r="I426" s="5" t="s">
        <v>1858</v>
      </c>
      <c r="J426" s="5"/>
      <c r="K426" s="18" t="s">
        <v>1859</v>
      </c>
      <c r="L426" s="5" t="s">
        <v>1860</v>
      </c>
    </row>
    <row r="427" spans="1:12" ht="37.5">
      <c r="A427" s="88" t="s">
        <v>1834</v>
      </c>
      <c r="B427" s="8" t="s">
        <v>1855</v>
      </c>
      <c r="C427" s="5" t="s">
        <v>1861</v>
      </c>
      <c r="D427" s="2">
        <v>72989</v>
      </c>
      <c r="E427" s="5" t="s">
        <v>10482</v>
      </c>
      <c r="F427" s="84" t="s">
        <v>660</v>
      </c>
      <c r="G427" s="88"/>
      <c r="H427" s="84" t="s">
        <v>1862</v>
      </c>
      <c r="I427" s="5" t="s">
        <v>1863</v>
      </c>
      <c r="J427" s="5"/>
      <c r="K427" s="18" t="s">
        <v>1864</v>
      </c>
      <c r="L427" s="5" t="s">
        <v>1860</v>
      </c>
    </row>
    <row r="428" spans="1:12" ht="56.25">
      <c r="A428" s="88" t="s">
        <v>1834</v>
      </c>
      <c r="B428" s="8" t="s">
        <v>1865</v>
      </c>
      <c r="C428" s="5" t="s">
        <v>1866</v>
      </c>
      <c r="D428" s="2">
        <v>45186</v>
      </c>
      <c r="E428" s="5" t="s">
        <v>10482</v>
      </c>
      <c r="F428" s="84" t="s">
        <v>311</v>
      </c>
      <c r="G428" s="88"/>
      <c r="H428" s="84" t="s">
        <v>1867</v>
      </c>
      <c r="I428" s="5" t="s">
        <v>1863</v>
      </c>
      <c r="J428" s="5"/>
      <c r="K428" s="5" t="s">
        <v>1868</v>
      </c>
      <c r="L428" s="5" t="s">
        <v>1869</v>
      </c>
    </row>
    <row r="429" spans="1:12" ht="37.5">
      <c r="A429" s="88" t="s">
        <v>1834</v>
      </c>
      <c r="B429" s="8" t="s">
        <v>1870</v>
      </c>
      <c r="C429" s="5" t="s">
        <v>1871</v>
      </c>
      <c r="D429" s="2">
        <v>63460</v>
      </c>
      <c r="E429" s="5" t="s">
        <v>10482</v>
      </c>
      <c r="F429" s="84" t="s">
        <v>179</v>
      </c>
      <c r="G429" s="88"/>
      <c r="H429" s="84" t="s">
        <v>1872</v>
      </c>
      <c r="I429" s="5" t="s">
        <v>261</v>
      </c>
      <c r="J429" s="5"/>
      <c r="K429" s="18" t="s">
        <v>1873</v>
      </c>
      <c r="L429" s="5" t="s">
        <v>1874</v>
      </c>
    </row>
    <row r="430" spans="1:12" ht="37.5">
      <c r="A430" s="88" t="s">
        <v>1834</v>
      </c>
      <c r="B430" s="8" t="s">
        <v>1875</v>
      </c>
      <c r="C430" s="5" t="s">
        <v>1876</v>
      </c>
      <c r="D430" s="2">
        <v>39270</v>
      </c>
      <c r="E430" s="5" t="s">
        <v>10481</v>
      </c>
      <c r="F430" s="84" t="s">
        <v>665</v>
      </c>
      <c r="G430" s="88"/>
      <c r="H430" s="84" t="s">
        <v>1877</v>
      </c>
      <c r="I430" s="5" t="s">
        <v>1878</v>
      </c>
      <c r="J430" s="5"/>
      <c r="K430" s="18" t="s">
        <v>1879</v>
      </c>
      <c r="L430" s="21" t="s">
        <v>1880</v>
      </c>
    </row>
    <row r="431" spans="1:12" ht="37.5">
      <c r="A431" s="86" t="s">
        <v>1881</v>
      </c>
      <c r="B431" s="9" t="s">
        <v>1882</v>
      </c>
      <c r="C431" s="12" t="s">
        <v>1883</v>
      </c>
      <c r="D431" s="2">
        <v>2256</v>
      </c>
      <c r="E431" s="12" t="s">
        <v>10480</v>
      </c>
      <c r="F431" s="84" t="s">
        <v>660</v>
      </c>
      <c r="G431" s="86"/>
      <c r="H431" s="92" t="s">
        <v>1884</v>
      </c>
      <c r="I431" s="12" t="s">
        <v>76</v>
      </c>
      <c r="J431" s="12"/>
      <c r="K431" s="12"/>
      <c r="L431" s="12" t="s">
        <v>1885</v>
      </c>
    </row>
    <row r="432" spans="1:12" ht="93.75">
      <c r="A432" s="86" t="s">
        <v>1881</v>
      </c>
      <c r="B432" s="12" t="s">
        <v>1882</v>
      </c>
      <c r="C432" s="12" t="s">
        <v>1886</v>
      </c>
      <c r="D432" s="2" t="s">
        <v>36</v>
      </c>
      <c r="E432" s="12" t="s">
        <v>581</v>
      </c>
      <c r="F432" s="92"/>
      <c r="G432" s="92"/>
      <c r="H432" s="92" t="s">
        <v>1887</v>
      </c>
      <c r="I432" s="12" t="s">
        <v>1863</v>
      </c>
      <c r="J432" s="12"/>
      <c r="K432" s="17" t="s">
        <v>10590</v>
      </c>
      <c r="L432" s="12" t="s">
        <v>10591</v>
      </c>
    </row>
    <row r="433" spans="1:12" ht="56.25">
      <c r="A433" s="86" t="s">
        <v>1881</v>
      </c>
      <c r="B433" s="12" t="s">
        <v>1882</v>
      </c>
      <c r="C433" s="12" t="s">
        <v>1889</v>
      </c>
      <c r="D433" s="6">
        <v>5000</v>
      </c>
      <c r="E433" s="12" t="s">
        <v>10480</v>
      </c>
      <c r="F433" s="84" t="s">
        <v>660</v>
      </c>
      <c r="G433" s="92"/>
      <c r="H433" s="92" t="s">
        <v>1890</v>
      </c>
      <c r="I433" s="12" t="s">
        <v>264</v>
      </c>
      <c r="J433" s="12" t="s">
        <v>1891</v>
      </c>
      <c r="K433" s="12"/>
      <c r="L433" s="12" t="s">
        <v>1888</v>
      </c>
    </row>
    <row r="434" spans="1:12" ht="56.25">
      <c r="A434" s="88" t="s">
        <v>1834</v>
      </c>
      <c r="B434" s="8" t="s">
        <v>1892</v>
      </c>
      <c r="C434" s="5" t="s">
        <v>1893</v>
      </c>
      <c r="D434" s="2">
        <v>28</v>
      </c>
      <c r="E434" s="5" t="s">
        <v>10481</v>
      </c>
      <c r="F434" s="84" t="s">
        <v>660</v>
      </c>
      <c r="G434" s="88"/>
      <c r="H434" s="84" t="s">
        <v>1894</v>
      </c>
      <c r="I434" s="5" t="s">
        <v>1895</v>
      </c>
      <c r="J434" s="5"/>
      <c r="K434" s="5"/>
      <c r="L434" s="5" t="s">
        <v>1896</v>
      </c>
    </row>
    <row r="435" spans="1:12" ht="56.25">
      <c r="A435" s="88" t="s">
        <v>1834</v>
      </c>
      <c r="B435" s="8" t="s">
        <v>1892</v>
      </c>
      <c r="C435" s="5" t="s">
        <v>1897</v>
      </c>
      <c r="D435" s="2">
        <v>902</v>
      </c>
      <c r="E435" s="5" t="s">
        <v>10481</v>
      </c>
      <c r="F435" s="84" t="s">
        <v>660</v>
      </c>
      <c r="G435" s="88"/>
      <c r="H435" s="84" t="s">
        <v>1898</v>
      </c>
      <c r="I435" s="5" t="s">
        <v>1895</v>
      </c>
      <c r="J435" s="5"/>
      <c r="K435" s="5"/>
      <c r="L435" s="5" t="s">
        <v>1899</v>
      </c>
    </row>
    <row r="436" spans="1:12" ht="56.25">
      <c r="A436" s="88" t="s">
        <v>1834</v>
      </c>
      <c r="B436" s="8" t="s">
        <v>1892</v>
      </c>
      <c r="C436" s="5" t="s">
        <v>1900</v>
      </c>
      <c r="D436" s="2">
        <v>171</v>
      </c>
      <c r="E436" s="5" t="s">
        <v>10481</v>
      </c>
      <c r="F436" s="84" t="s">
        <v>660</v>
      </c>
      <c r="G436" s="88"/>
      <c r="H436" s="84" t="s">
        <v>1901</v>
      </c>
      <c r="I436" s="5" t="s">
        <v>1895</v>
      </c>
      <c r="J436" s="5"/>
      <c r="K436" s="5"/>
      <c r="L436" s="5" t="s">
        <v>1902</v>
      </c>
    </row>
    <row r="437" spans="1:12" ht="206.25">
      <c r="A437" s="84" t="s">
        <v>1834</v>
      </c>
      <c r="B437" s="5" t="s">
        <v>1903</v>
      </c>
      <c r="C437" s="5" t="s">
        <v>1904</v>
      </c>
      <c r="D437" s="6">
        <v>4045</v>
      </c>
      <c r="E437" s="5" t="s">
        <v>10481</v>
      </c>
      <c r="F437" s="84" t="s">
        <v>660</v>
      </c>
      <c r="G437" s="84"/>
      <c r="H437" s="84" t="s">
        <v>1905</v>
      </c>
      <c r="I437" s="5" t="s">
        <v>1906</v>
      </c>
      <c r="J437" s="5"/>
      <c r="K437" s="5" t="s">
        <v>1907</v>
      </c>
      <c r="L437" s="5" t="s">
        <v>1908</v>
      </c>
    </row>
    <row r="438" spans="1:12" ht="131.25">
      <c r="A438" s="84" t="s">
        <v>1834</v>
      </c>
      <c r="B438" s="5" t="s">
        <v>1903</v>
      </c>
      <c r="C438" s="5" t="s">
        <v>1909</v>
      </c>
      <c r="D438" s="6">
        <v>1320</v>
      </c>
      <c r="E438" s="5" t="s">
        <v>10481</v>
      </c>
      <c r="F438" s="84" t="s">
        <v>665</v>
      </c>
      <c r="G438" s="84" t="s">
        <v>1910</v>
      </c>
      <c r="H438" s="84" t="s">
        <v>1911</v>
      </c>
      <c r="I438" s="5" t="s">
        <v>6</v>
      </c>
      <c r="J438" s="5" t="s">
        <v>1912</v>
      </c>
      <c r="K438" s="5" t="s">
        <v>1913</v>
      </c>
      <c r="L438" s="5" t="s">
        <v>1914</v>
      </c>
    </row>
    <row r="439" spans="1:12" ht="56.25">
      <c r="A439" s="88" t="s">
        <v>1834</v>
      </c>
      <c r="B439" s="8" t="s">
        <v>1915</v>
      </c>
      <c r="C439" s="5" t="s">
        <v>1916</v>
      </c>
      <c r="D439" s="2">
        <v>43366</v>
      </c>
      <c r="E439" s="5" t="s">
        <v>10481</v>
      </c>
      <c r="F439" s="84" t="s">
        <v>179</v>
      </c>
      <c r="G439" s="88"/>
      <c r="H439" s="84" t="s">
        <v>1917</v>
      </c>
      <c r="I439" s="5" t="s">
        <v>6</v>
      </c>
      <c r="J439" s="5" t="s">
        <v>1918</v>
      </c>
      <c r="K439" s="5" t="s">
        <v>1919</v>
      </c>
      <c r="L439" s="5" t="s">
        <v>1920</v>
      </c>
    </row>
    <row r="440" spans="1:12" ht="56.25">
      <c r="A440" s="88" t="s">
        <v>1834</v>
      </c>
      <c r="B440" s="5" t="s">
        <v>1921</v>
      </c>
      <c r="C440" s="5" t="s">
        <v>1922</v>
      </c>
      <c r="D440" s="2" t="s">
        <v>36</v>
      </c>
      <c r="E440" s="5" t="s">
        <v>5</v>
      </c>
      <c r="F440" s="84" t="s">
        <v>660</v>
      </c>
      <c r="G440" s="84"/>
      <c r="H440" s="84" t="s">
        <v>1923</v>
      </c>
      <c r="I440" s="5" t="s">
        <v>1621</v>
      </c>
      <c r="J440" s="5"/>
      <c r="K440" s="18" t="s">
        <v>1924</v>
      </c>
      <c r="L440" s="5" t="s">
        <v>10592</v>
      </c>
    </row>
    <row r="441" spans="1:12" ht="56.25">
      <c r="A441" s="88" t="s">
        <v>1834</v>
      </c>
      <c r="B441" s="8" t="s">
        <v>1925</v>
      </c>
      <c r="C441" s="5" t="s">
        <v>1926</v>
      </c>
      <c r="D441" s="2">
        <v>55000</v>
      </c>
      <c r="E441" s="5" t="s">
        <v>10481</v>
      </c>
      <c r="F441" s="84" t="s">
        <v>179</v>
      </c>
      <c r="G441" s="88"/>
      <c r="H441" s="84" t="s">
        <v>1927</v>
      </c>
      <c r="I441" s="5" t="s">
        <v>908</v>
      </c>
      <c r="J441" s="5"/>
      <c r="K441" s="18" t="s">
        <v>1928</v>
      </c>
      <c r="L441" s="21" t="s">
        <v>1929</v>
      </c>
    </row>
    <row r="442" spans="1:12" ht="75">
      <c r="A442" s="88" t="s">
        <v>1834</v>
      </c>
      <c r="B442" s="8" t="s">
        <v>1930</v>
      </c>
      <c r="C442" s="8" t="s">
        <v>1931</v>
      </c>
      <c r="D442" s="2" t="s">
        <v>36</v>
      </c>
      <c r="E442" s="5" t="s">
        <v>5</v>
      </c>
      <c r="F442" s="84"/>
      <c r="G442" s="88"/>
      <c r="H442" s="84" t="s">
        <v>1932</v>
      </c>
      <c r="I442" s="5"/>
      <c r="J442" s="5" t="s">
        <v>1933</v>
      </c>
      <c r="K442" s="18" t="s">
        <v>1934</v>
      </c>
      <c r="L442" s="5" t="s">
        <v>10593</v>
      </c>
    </row>
    <row r="443" spans="1:12" ht="75">
      <c r="A443" s="99" t="s">
        <v>1841</v>
      </c>
      <c r="B443" s="49" t="s">
        <v>1935</v>
      </c>
      <c r="C443" s="50" t="s">
        <v>1936</v>
      </c>
      <c r="D443" s="48">
        <v>1000</v>
      </c>
      <c r="E443" s="50" t="s">
        <v>10479</v>
      </c>
      <c r="F443" s="84" t="s">
        <v>311</v>
      </c>
      <c r="G443" s="99"/>
      <c r="H443" s="117" t="s">
        <v>1937</v>
      </c>
      <c r="I443" s="50" t="s">
        <v>313</v>
      </c>
      <c r="J443" s="50"/>
      <c r="K443" s="51" t="s">
        <v>1938</v>
      </c>
      <c r="L443" s="50" t="s">
        <v>1939</v>
      </c>
    </row>
    <row r="444" spans="1:12" ht="75">
      <c r="A444" s="99" t="s">
        <v>1841</v>
      </c>
      <c r="B444" s="52" t="s">
        <v>1940</v>
      </c>
      <c r="C444" s="53" t="s">
        <v>1941</v>
      </c>
      <c r="D444" s="28">
        <v>66932</v>
      </c>
      <c r="E444" s="53" t="s">
        <v>10481</v>
      </c>
      <c r="F444" s="84" t="s">
        <v>179</v>
      </c>
      <c r="G444" s="104"/>
      <c r="H444" s="118" t="s">
        <v>1942</v>
      </c>
      <c r="I444" s="53" t="s">
        <v>313</v>
      </c>
      <c r="J444" s="53"/>
      <c r="K444" s="70" t="s">
        <v>1943</v>
      </c>
      <c r="L444" s="21" t="s">
        <v>1944</v>
      </c>
    </row>
    <row r="445" spans="1:12" ht="112.5">
      <c r="A445" s="99" t="s">
        <v>1841</v>
      </c>
      <c r="B445" s="49" t="s">
        <v>1935</v>
      </c>
      <c r="C445" s="50" t="s">
        <v>1945</v>
      </c>
      <c r="D445" s="48">
        <v>33060</v>
      </c>
      <c r="E445" s="50" t="s">
        <v>10479</v>
      </c>
      <c r="F445" s="84" t="s">
        <v>179</v>
      </c>
      <c r="G445" s="99"/>
      <c r="H445" s="117" t="s">
        <v>1946</v>
      </c>
      <c r="I445" s="50" t="s">
        <v>1947</v>
      </c>
      <c r="J445" s="50"/>
      <c r="K445" s="51" t="s">
        <v>1948</v>
      </c>
      <c r="L445" s="50" t="s">
        <v>1949</v>
      </c>
    </row>
    <row r="446" spans="1:12" ht="93.75">
      <c r="A446" s="99" t="s">
        <v>1841</v>
      </c>
      <c r="B446" s="49" t="s">
        <v>1935</v>
      </c>
      <c r="C446" s="50" t="s">
        <v>1950</v>
      </c>
      <c r="D446" s="48">
        <v>418</v>
      </c>
      <c r="E446" s="50" t="s">
        <v>10479</v>
      </c>
      <c r="F446" s="84" t="s">
        <v>179</v>
      </c>
      <c r="G446" s="99"/>
      <c r="H446" s="117" t="s">
        <v>1951</v>
      </c>
      <c r="I446" s="50" t="s">
        <v>1952</v>
      </c>
      <c r="J446" s="50"/>
      <c r="K446" s="51" t="s">
        <v>1948</v>
      </c>
      <c r="L446" s="50" t="s">
        <v>1949</v>
      </c>
    </row>
    <row r="447" spans="1:12" ht="93.75">
      <c r="A447" s="86" t="s">
        <v>1881</v>
      </c>
      <c r="B447" s="9" t="s">
        <v>1953</v>
      </c>
      <c r="C447" s="12" t="s">
        <v>1954</v>
      </c>
      <c r="D447" s="2">
        <v>3744</v>
      </c>
      <c r="E447" s="12" t="s">
        <v>10480</v>
      </c>
      <c r="F447" s="84" t="s">
        <v>660</v>
      </c>
      <c r="G447" s="86"/>
      <c r="H447" s="92" t="s">
        <v>1955</v>
      </c>
      <c r="I447" s="12" t="s">
        <v>264</v>
      </c>
      <c r="J447" s="12" t="s">
        <v>1956</v>
      </c>
      <c r="K447" s="17" t="s">
        <v>1957</v>
      </c>
      <c r="L447" s="40" t="s">
        <v>1958</v>
      </c>
    </row>
    <row r="448" spans="1:12" ht="56.25">
      <c r="A448" s="86" t="s">
        <v>1881</v>
      </c>
      <c r="B448" s="9" t="s">
        <v>1953</v>
      </c>
      <c r="C448" s="12" t="s">
        <v>895</v>
      </c>
      <c r="D448" s="2">
        <v>15000</v>
      </c>
      <c r="E448" s="12" t="s">
        <v>10480</v>
      </c>
      <c r="F448" s="84" t="s">
        <v>179</v>
      </c>
      <c r="G448" s="86"/>
      <c r="H448" s="92" t="s">
        <v>1959</v>
      </c>
      <c r="I448" s="12" t="s">
        <v>261</v>
      </c>
      <c r="J448" s="12" t="s">
        <v>1960</v>
      </c>
      <c r="K448" s="12"/>
      <c r="L448" s="40" t="s">
        <v>1958</v>
      </c>
    </row>
    <row r="449" spans="1:12" ht="56.25">
      <c r="A449" s="86" t="s">
        <v>1881</v>
      </c>
      <c r="B449" s="9" t="s">
        <v>1953</v>
      </c>
      <c r="C449" s="12" t="s">
        <v>1961</v>
      </c>
      <c r="D449" s="2">
        <v>2921</v>
      </c>
      <c r="E449" s="12" t="s">
        <v>10480</v>
      </c>
      <c r="F449" s="84" t="s">
        <v>660</v>
      </c>
      <c r="G449" s="86"/>
      <c r="H449" s="92" t="s">
        <v>1962</v>
      </c>
      <c r="I449" s="12" t="s">
        <v>1863</v>
      </c>
      <c r="J449" s="12" t="s">
        <v>1963</v>
      </c>
      <c r="K449" s="12"/>
      <c r="L449" s="40" t="s">
        <v>1958</v>
      </c>
    </row>
    <row r="450" spans="1:12" ht="56.25">
      <c r="A450" s="88" t="s">
        <v>1834</v>
      </c>
      <c r="B450" s="8" t="s">
        <v>1964</v>
      </c>
      <c r="C450" s="5" t="s">
        <v>1965</v>
      </c>
      <c r="D450" s="6">
        <v>44837</v>
      </c>
      <c r="E450" s="5" t="s">
        <v>10481</v>
      </c>
      <c r="F450" s="84" t="s">
        <v>179</v>
      </c>
      <c r="G450" s="88"/>
      <c r="H450" s="84" t="s">
        <v>1966</v>
      </c>
      <c r="I450" s="5" t="s">
        <v>8</v>
      </c>
      <c r="J450" s="5"/>
      <c r="K450" s="18" t="s">
        <v>1967</v>
      </c>
      <c r="L450" s="5" t="s">
        <v>1968</v>
      </c>
    </row>
    <row r="451" spans="1:12" ht="37.5">
      <c r="A451" s="88" t="s">
        <v>1834</v>
      </c>
      <c r="B451" s="8" t="s">
        <v>1964</v>
      </c>
      <c r="C451" s="5" t="s">
        <v>1969</v>
      </c>
      <c r="D451" s="6">
        <v>5546</v>
      </c>
      <c r="E451" s="5" t="s">
        <v>10481</v>
      </c>
      <c r="F451" s="84" t="s">
        <v>179</v>
      </c>
      <c r="G451" s="88"/>
      <c r="H451" s="84" t="s">
        <v>1970</v>
      </c>
      <c r="I451" s="5" t="s">
        <v>8</v>
      </c>
      <c r="J451" s="5"/>
      <c r="K451" s="18" t="s">
        <v>1971</v>
      </c>
      <c r="L451" s="21" t="s">
        <v>1972</v>
      </c>
    </row>
    <row r="452" spans="1:12" ht="56.25">
      <c r="A452" s="88" t="s">
        <v>1834</v>
      </c>
      <c r="B452" s="8" t="s">
        <v>1964</v>
      </c>
      <c r="C452" s="5" t="s">
        <v>1973</v>
      </c>
      <c r="D452" s="6">
        <v>310</v>
      </c>
      <c r="E452" s="5" t="s">
        <v>10481</v>
      </c>
      <c r="F452" s="84" t="s">
        <v>660</v>
      </c>
      <c r="G452" s="88"/>
      <c r="H452" s="84" t="s">
        <v>1974</v>
      </c>
      <c r="I452" s="5" t="s">
        <v>8</v>
      </c>
      <c r="J452" s="5"/>
      <c r="K452" s="5"/>
      <c r="L452" s="21" t="s">
        <v>1972</v>
      </c>
    </row>
    <row r="453" spans="1:12" ht="56.25">
      <c r="A453" s="88" t="s">
        <v>1834</v>
      </c>
      <c r="B453" s="8" t="s">
        <v>1964</v>
      </c>
      <c r="C453" s="8" t="s">
        <v>1975</v>
      </c>
      <c r="D453" s="2" t="s">
        <v>36</v>
      </c>
      <c r="E453" s="5" t="s">
        <v>5</v>
      </c>
      <c r="F453" s="84"/>
      <c r="G453" s="84"/>
      <c r="H453" s="84" t="s">
        <v>1976</v>
      </c>
      <c r="I453" s="5" t="s">
        <v>1977</v>
      </c>
      <c r="J453" s="5"/>
      <c r="K453" s="18" t="s">
        <v>1978</v>
      </c>
      <c r="L453" s="21" t="s">
        <v>10594</v>
      </c>
    </row>
    <row r="454" spans="1:12" ht="56.25">
      <c r="A454" s="88" t="s">
        <v>1834</v>
      </c>
      <c r="B454" s="8" t="s">
        <v>1979</v>
      </c>
      <c r="C454" s="5" t="s">
        <v>1980</v>
      </c>
      <c r="D454" s="2">
        <v>43346</v>
      </c>
      <c r="E454" s="5" t="s">
        <v>10483</v>
      </c>
      <c r="F454" s="84" t="s">
        <v>179</v>
      </c>
      <c r="G454" s="88"/>
      <c r="H454" s="84" t="s">
        <v>1981</v>
      </c>
      <c r="I454" s="5" t="s">
        <v>1793</v>
      </c>
      <c r="J454" s="5"/>
      <c r="K454" s="18" t="s">
        <v>1982</v>
      </c>
      <c r="L454" s="5" t="s">
        <v>1983</v>
      </c>
    </row>
    <row r="455" spans="1:12" ht="131.25">
      <c r="A455" s="88" t="s">
        <v>1834</v>
      </c>
      <c r="B455" s="8" t="s">
        <v>1979</v>
      </c>
      <c r="C455" s="8" t="s">
        <v>1984</v>
      </c>
      <c r="D455" s="2" t="s">
        <v>36</v>
      </c>
      <c r="E455" s="5" t="s">
        <v>5</v>
      </c>
      <c r="F455" s="84"/>
      <c r="G455" s="88"/>
      <c r="H455" s="84" t="s">
        <v>1985</v>
      </c>
      <c r="I455" s="5" t="s">
        <v>264</v>
      </c>
      <c r="J455" s="5" t="s">
        <v>1986</v>
      </c>
      <c r="K455" s="8"/>
      <c r="L455" s="5" t="s">
        <v>10595</v>
      </c>
    </row>
    <row r="456" spans="1:12" ht="37.5">
      <c r="A456" s="88" t="s">
        <v>1834</v>
      </c>
      <c r="B456" s="8" t="s">
        <v>1979</v>
      </c>
      <c r="C456" s="5" t="s">
        <v>1987</v>
      </c>
      <c r="D456" s="2">
        <v>6343</v>
      </c>
      <c r="E456" s="5" t="s">
        <v>10481</v>
      </c>
      <c r="F456" s="84" t="s">
        <v>660</v>
      </c>
      <c r="G456" s="110"/>
      <c r="H456" s="84" t="s">
        <v>1988</v>
      </c>
      <c r="I456" s="5" t="s">
        <v>264</v>
      </c>
      <c r="J456" s="5" t="s">
        <v>1989</v>
      </c>
      <c r="K456" s="18" t="s">
        <v>1990</v>
      </c>
      <c r="L456" s="5" t="s">
        <v>1991</v>
      </c>
    </row>
    <row r="457" spans="1:12" ht="37.5">
      <c r="A457" s="88" t="s">
        <v>1834</v>
      </c>
      <c r="B457" s="8" t="s">
        <v>1979</v>
      </c>
      <c r="C457" s="5" t="s">
        <v>1992</v>
      </c>
      <c r="D457" s="2">
        <v>1633</v>
      </c>
      <c r="E457" s="5" t="s">
        <v>10481</v>
      </c>
      <c r="F457" s="84" t="s">
        <v>179</v>
      </c>
      <c r="G457" s="110"/>
      <c r="H457" s="84" t="s">
        <v>1993</v>
      </c>
      <c r="I457" s="5" t="s">
        <v>264</v>
      </c>
      <c r="J457" s="5" t="s">
        <v>1989</v>
      </c>
      <c r="K457" s="18" t="s">
        <v>1994</v>
      </c>
      <c r="L457" s="5" t="s">
        <v>1995</v>
      </c>
    </row>
    <row r="458" spans="1:12" ht="37.5">
      <c r="A458" s="88" t="s">
        <v>1834</v>
      </c>
      <c r="B458" s="8" t="s">
        <v>1979</v>
      </c>
      <c r="C458" s="5" t="s">
        <v>1996</v>
      </c>
      <c r="D458" s="2">
        <v>12124</v>
      </c>
      <c r="E458" s="5" t="s">
        <v>10481</v>
      </c>
      <c r="F458" s="84" t="s">
        <v>660</v>
      </c>
      <c r="G458" s="110"/>
      <c r="H458" s="119" t="s">
        <v>1997</v>
      </c>
      <c r="I458" s="8" t="s">
        <v>264</v>
      </c>
      <c r="J458" s="5" t="s">
        <v>1989</v>
      </c>
      <c r="K458" s="18" t="s">
        <v>1998</v>
      </c>
      <c r="L458" s="5" t="s">
        <v>1995</v>
      </c>
    </row>
    <row r="459" spans="1:12" ht="56.25">
      <c r="A459" s="88" t="s">
        <v>1834</v>
      </c>
      <c r="B459" s="8" t="s">
        <v>1999</v>
      </c>
      <c r="C459" s="8" t="s">
        <v>2000</v>
      </c>
      <c r="D459" s="2" t="s">
        <v>36</v>
      </c>
      <c r="E459" s="5" t="s">
        <v>5</v>
      </c>
      <c r="F459" s="84"/>
      <c r="G459" s="88"/>
      <c r="H459" s="84" t="s">
        <v>2001</v>
      </c>
      <c r="I459" s="5" t="s">
        <v>10</v>
      </c>
      <c r="J459" s="5"/>
      <c r="K459" s="5" t="s">
        <v>10596</v>
      </c>
      <c r="L459" s="5" t="s">
        <v>10597</v>
      </c>
    </row>
    <row r="460" spans="1:12" ht="56.25">
      <c r="A460" s="88" t="s">
        <v>1834</v>
      </c>
      <c r="B460" s="8" t="s">
        <v>1999</v>
      </c>
      <c r="C460" s="5" t="s">
        <v>453</v>
      </c>
      <c r="D460" s="2">
        <v>22541</v>
      </c>
      <c r="E460" s="5" t="s">
        <v>10481</v>
      </c>
      <c r="F460" s="84" t="s">
        <v>179</v>
      </c>
      <c r="G460" s="88"/>
      <c r="H460" s="84" t="s">
        <v>2002</v>
      </c>
      <c r="I460" s="5" t="s">
        <v>10</v>
      </c>
      <c r="J460" s="5"/>
      <c r="K460" s="5" t="s">
        <v>2003</v>
      </c>
      <c r="L460" s="5" t="s">
        <v>2004</v>
      </c>
    </row>
    <row r="461" spans="1:12" ht="37.5">
      <c r="A461" s="86" t="s">
        <v>1881</v>
      </c>
      <c r="B461" s="9" t="s">
        <v>2005</v>
      </c>
      <c r="C461" s="12" t="s">
        <v>2006</v>
      </c>
      <c r="D461" s="2" t="s">
        <v>36</v>
      </c>
      <c r="E461" s="12" t="s">
        <v>581</v>
      </c>
      <c r="F461" s="92"/>
      <c r="G461" s="86"/>
      <c r="H461" s="92" t="s">
        <v>2007</v>
      </c>
      <c r="I461" s="12" t="s">
        <v>487</v>
      </c>
      <c r="J461" s="12" t="s">
        <v>2008</v>
      </c>
      <c r="K461" s="17" t="s">
        <v>2009</v>
      </c>
      <c r="L461" s="12" t="s">
        <v>10598</v>
      </c>
    </row>
    <row r="462" spans="1:12" ht="56.25">
      <c r="A462" s="88" t="s">
        <v>1834</v>
      </c>
      <c r="B462" s="8" t="s">
        <v>2010</v>
      </c>
      <c r="C462" s="5" t="s">
        <v>2011</v>
      </c>
      <c r="D462" s="2">
        <v>28970</v>
      </c>
      <c r="E462" s="5" t="s">
        <v>10481</v>
      </c>
      <c r="F462" s="84" t="s">
        <v>179</v>
      </c>
      <c r="G462" s="88"/>
      <c r="H462" s="84" t="s">
        <v>2012</v>
      </c>
      <c r="I462" s="5" t="s">
        <v>6</v>
      </c>
      <c r="J462" s="5" t="s">
        <v>2013</v>
      </c>
      <c r="K462" s="18" t="s">
        <v>2014</v>
      </c>
      <c r="L462" s="5" t="s">
        <v>2015</v>
      </c>
    </row>
    <row r="463" spans="1:12" ht="56.25">
      <c r="A463" s="88" t="s">
        <v>1834</v>
      </c>
      <c r="B463" s="8" t="s">
        <v>2016</v>
      </c>
      <c r="C463" s="5" t="s">
        <v>2017</v>
      </c>
      <c r="D463" s="2">
        <v>264</v>
      </c>
      <c r="E463" s="5" t="s">
        <v>10481</v>
      </c>
      <c r="F463" s="84" t="s">
        <v>660</v>
      </c>
      <c r="G463" s="88"/>
      <c r="H463" s="84" t="s">
        <v>2018</v>
      </c>
      <c r="I463" s="5" t="s">
        <v>10</v>
      </c>
      <c r="J463" s="5"/>
      <c r="K463" s="5" t="s">
        <v>2019</v>
      </c>
      <c r="L463" s="5" t="s">
        <v>2020</v>
      </c>
    </row>
    <row r="464" spans="1:12" ht="75">
      <c r="A464" s="88" t="s">
        <v>1834</v>
      </c>
      <c r="B464" s="8" t="s">
        <v>2021</v>
      </c>
      <c r="C464" s="8" t="s">
        <v>2022</v>
      </c>
      <c r="D464" s="2" t="s">
        <v>36</v>
      </c>
      <c r="E464" s="5" t="s">
        <v>5</v>
      </c>
      <c r="F464" s="84" t="s">
        <v>660</v>
      </c>
      <c r="G464" s="103"/>
      <c r="H464" s="84" t="s">
        <v>2023</v>
      </c>
      <c r="I464" s="5" t="s">
        <v>1495</v>
      </c>
      <c r="J464" s="5"/>
      <c r="K464" s="8"/>
      <c r="L464" s="5" t="s">
        <v>10599</v>
      </c>
    </row>
    <row r="465" spans="1:12" ht="56.25">
      <c r="A465" s="88" t="s">
        <v>1834</v>
      </c>
      <c r="B465" s="8" t="s">
        <v>2024</v>
      </c>
      <c r="C465" s="5" t="s">
        <v>2025</v>
      </c>
      <c r="D465" s="2">
        <v>19634</v>
      </c>
      <c r="E465" s="5" t="s">
        <v>10481</v>
      </c>
      <c r="F465" s="84" t="s">
        <v>179</v>
      </c>
      <c r="G465" s="88"/>
      <c r="H465" s="84" t="s">
        <v>2026</v>
      </c>
      <c r="I465" s="5" t="s">
        <v>8</v>
      </c>
      <c r="J465" s="5"/>
      <c r="K465" s="18" t="s">
        <v>2027</v>
      </c>
      <c r="L465" s="5" t="s">
        <v>2028</v>
      </c>
    </row>
    <row r="466" spans="1:12" ht="75">
      <c r="A466" s="88" t="s">
        <v>1834</v>
      </c>
      <c r="B466" s="8" t="s">
        <v>2029</v>
      </c>
      <c r="C466" s="8" t="s">
        <v>2030</v>
      </c>
      <c r="D466" s="2" t="s">
        <v>36</v>
      </c>
      <c r="E466" s="5" t="s">
        <v>5</v>
      </c>
      <c r="F466" s="106"/>
      <c r="G466" s="84"/>
      <c r="H466" s="84" t="s">
        <v>2031</v>
      </c>
      <c r="I466" s="5" t="s">
        <v>2032</v>
      </c>
      <c r="J466" s="5"/>
      <c r="K466" s="8" t="s">
        <v>2033</v>
      </c>
      <c r="L466" s="5" t="s">
        <v>10600</v>
      </c>
    </row>
    <row r="467" spans="1:12" ht="56.25">
      <c r="A467" s="88" t="s">
        <v>1834</v>
      </c>
      <c r="B467" s="8" t="s">
        <v>2034</v>
      </c>
      <c r="C467" s="5" t="s">
        <v>2035</v>
      </c>
      <c r="D467" s="2">
        <v>41000</v>
      </c>
      <c r="E467" s="5" t="s">
        <v>10481</v>
      </c>
      <c r="F467" s="84" t="s">
        <v>179</v>
      </c>
      <c r="G467" s="88"/>
      <c r="H467" s="84" t="s">
        <v>2036</v>
      </c>
      <c r="I467" s="5" t="s">
        <v>8</v>
      </c>
      <c r="J467" s="5"/>
      <c r="K467" s="18" t="s">
        <v>2037</v>
      </c>
      <c r="L467" s="5" t="s">
        <v>2038</v>
      </c>
    </row>
    <row r="468" spans="1:12" ht="37.5">
      <c r="A468" s="88" t="s">
        <v>1834</v>
      </c>
      <c r="B468" s="20" t="s">
        <v>2039</v>
      </c>
      <c r="C468" s="20" t="s">
        <v>2040</v>
      </c>
      <c r="D468" s="2">
        <v>4837</v>
      </c>
      <c r="E468" s="5" t="s">
        <v>10481</v>
      </c>
      <c r="F468" s="84" t="s">
        <v>660</v>
      </c>
      <c r="G468" s="85"/>
      <c r="H468" s="85" t="s">
        <v>2041</v>
      </c>
      <c r="I468" s="20" t="s">
        <v>2042</v>
      </c>
      <c r="J468" s="20"/>
      <c r="K468" s="20"/>
      <c r="L468" s="20" t="s">
        <v>2043</v>
      </c>
    </row>
    <row r="469" spans="1:12" ht="37.5">
      <c r="A469" s="88" t="s">
        <v>1834</v>
      </c>
      <c r="B469" s="8" t="s">
        <v>2039</v>
      </c>
      <c r="C469" s="8" t="s">
        <v>2044</v>
      </c>
      <c r="D469" s="2" t="s">
        <v>36</v>
      </c>
      <c r="E469" s="5" t="s">
        <v>5</v>
      </c>
      <c r="F469" s="84"/>
      <c r="G469" s="88"/>
      <c r="H469" s="84" t="s">
        <v>2045</v>
      </c>
      <c r="I469" s="5" t="s">
        <v>10</v>
      </c>
      <c r="J469" s="5"/>
      <c r="K469" s="8"/>
      <c r="L469" s="5" t="s">
        <v>10601</v>
      </c>
    </row>
    <row r="470" spans="1:12" ht="37.5">
      <c r="A470" s="88" t="s">
        <v>1834</v>
      </c>
      <c r="B470" s="8" t="s">
        <v>2039</v>
      </c>
      <c r="C470" s="5" t="s">
        <v>122</v>
      </c>
      <c r="D470" s="2">
        <v>1850</v>
      </c>
      <c r="E470" s="5" t="s">
        <v>10481</v>
      </c>
      <c r="F470" s="84" t="s">
        <v>311</v>
      </c>
      <c r="G470" s="88"/>
      <c r="H470" s="84" t="s">
        <v>2046</v>
      </c>
      <c r="I470" s="5" t="s">
        <v>19</v>
      </c>
      <c r="J470" s="5"/>
      <c r="K470" s="5"/>
      <c r="L470" s="5" t="s">
        <v>2043</v>
      </c>
    </row>
    <row r="471" spans="1:12" ht="56.25">
      <c r="A471" s="88" t="s">
        <v>1834</v>
      </c>
      <c r="B471" s="8" t="s">
        <v>2047</v>
      </c>
      <c r="C471" s="5" t="s">
        <v>2048</v>
      </c>
      <c r="D471" s="2">
        <v>19188</v>
      </c>
      <c r="E471" s="5" t="s">
        <v>10481</v>
      </c>
      <c r="F471" s="84" t="s">
        <v>179</v>
      </c>
      <c r="G471" s="88"/>
      <c r="H471" s="96" t="s">
        <v>2049</v>
      </c>
      <c r="I471" s="5" t="s">
        <v>1553</v>
      </c>
      <c r="J471" s="5"/>
      <c r="K471" s="5"/>
      <c r="L471" s="5" t="s">
        <v>2050</v>
      </c>
    </row>
    <row r="472" spans="1:12" ht="56.25">
      <c r="A472" s="88" t="s">
        <v>1834</v>
      </c>
      <c r="B472" s="8" t="s">
        <v>2047</v>
      </c>
      <c r="C472" s="5" t="s">
        <v>2051</v>
      </c>
      <c r="D472" s="2">
        <v>36000</v>
      </c>
      <c r="E472" s="5" t="s">
        <v>10481</v>
      </c>
      <c r="F472" s="84" t="s">
        <v>179</v>
      </c>
      <c r="G472" s="88"/>
      <c r="H472" s="96" t="s">
        <v>2052</v>
      </c>
      <c r="I472" s="5" t="s">
        <v>1553</v>
      </c>
      <c r="J472" s="5"/>
      <c r="K472" s="18" t="s">
        <v>2053</v>
      </c>
      <c r="L472" s="5" t="s">
        <v>2054</v>
      </c>
    </row>
    <row r="473" spans="1:12" ht="56.25">
      <c r="A473" s="88" t="s">
        <v>1834</v>
      </c>
      <c r="B473" s="8" t="s">
        <v>2047</v>
      </c>
      <c r="C473" s="5" t="s">
        <v>2055</v>
      </c>
      <c r="D473" s="2">
        <v>2686</v>
      </c>
      <c r="E473" s="5" t="s">
        <v>10481</v>
      </c>
      <c r="F473" s="84" t="s">
        <v>660</v>
      </c>
      <c r="G473" s="88"/>
      <c r="H473" s="96" t="s">
        <v>2056</v>
      </c>
      <c r="I473" s="5" t="s">
        <v>6</v>
      </c>
      <c r="J473" s="5" t="s">
        <v>2057</v>
      </c>
      <c r="K473" s="5"/>
      <c r="L473" s="5" t="s">
        <v>2058</v>
      </c>
    </row>
    <row r="474" spans="1:12" ht="56.25">
      <c r="A474" s="88" t="s">
        <v>1834</v>
      </c>
      <c r="B474" s="5" t="s">
        <v>2059</v>
      </c>
      <c r="C474" s="5" t="s">
        <v>2060</v>
      </c>
      <c r="D474" s="6">
        <v>912</v>
      </c>
      <c r="E474" s="5" t="s">
        <v>10481</v>
      </c>
      <c r="F474" s="84" t="s">
        <v>660</v>
      </c>
      <c r="G474" s="103"/>
      <c r="H474" s="84" t="s">
        <v>2061</v>
      </c>
      <c r="I474" s="5" t="s">
        <v>2062</v>
      </c>
      <c r="J474" s="5"/>
      <c r="K474" s="18" t="s">
        <v>2063</v>
      </c>
      <c r="L474" s="21" t="s">
        <v>2064</v>
      </c>
    </row>
    <row r="475" spans="1:12" ht="56.25">
      <c r="A475" s="88" t="s">
        <v>1834</v>
      </c>
      <c r="B475" s="8" t="s">
        <v>2065</v>
      </c>
      <c r="C475" s="5" t="s">
        <v>2066</v>
      </c>
      <c r="D475" s="2">
        <v>21910</v>
      </c>
      <c r="E475" s="5" t="s">
        <v>10481</v>
      </c>
      <c r="F475" s="84" t="s">
        <v>179</v>
      </c>
      <c r="G475" s="88"/>
      <c r="H475" s="84" t="s">
        <v>2067</v>
      </c>
      <c r="I475" s="5" t="s">
        <v>2068</v>
      </c>
      <c r="J475" s="5"/>
      <c r="K475" s="5" t="s">
        <v>2069</v>
      </c>
      <c r="L475" s="5" t="s">
        <v>2070</v>
      </c>
    </row>
    <row r="476" spans="1:12" ht="56.25">
      <c r="A476" s="88" t="s">
        <v>2071</v>
      </c>
      <c r="B476" s="8" t="s">
        <v>2072</v>
      </c>
      <c r="C476" s="5" t="s">
        <v>2073</v>
      </c>
      <c r="D476" s="2">
        <v>10000</v>
      </c>
      <c r="E476" s="5" t="s">
        <v>10481</v>
      </c>
      <c r="F476" s="84" t="s">
        <v>665</v>
      </c>
      <c r="G476" s="84" t="s">
        <v>2075</v>
      </c>
      <c r="H476" s="84" t="s">
        <v>2076</v>
      </c>
      <c r="I476" s="5" t="s">
        <v>1863</v>
      </c>
      <c r="J476" s="5"/>
      <c r="K476" s="54" t="s">
        <v>2077</v>
      </c>
      <c r="L476" s="5" t="s">
        <v>2078</v>
      </c>
    </row>
    <row r="477" spans="1:12" ht="56.25">
      <c r="A477" s="88" t="s">
        <v>2079</v>
      </c>
      <c r="B477" s="8" t="s">
        <v>2080</v>
      </c>
      <c r="C477" s="5" t="s">
        <v>2081</v>
      </c>
      <c r="D477" s="6" t="s">
        <v>2082</v>
      </c>
      <c r="E477" s="5" t="s">
        <v>10481</v>
      </c>
      <c r="F477" s="84" t="s">
        <v>660</v>
      </c>
      <c r="G477" s="84"/>
      <c r="H477" s="84" t="s">
        <v>2083</v>
      </c>
      <c r="I477" s="29" t="s">
        <v>10545</v>
      </c>
      <c r="J477" s="55" t="s">
        <v>2084</v>
      </c>
      <c r="K477" s="54" t="s">
        <v>2085</v>
      </c>
      <c r="L477" s="5" t="s">
        <v>2086</v>
      </c>
    </row>
    <row r="478" spans="1:12" ht="131.25">
      <c r="A478" s="88" t="s">
        <v>2071</v>
      </c>
      <c r="B478" s="8" t="s">
        <v>2072</v>
      </c>
      <c r="C478" s="5" t="s">
        <v>2087</v>
      </c>
      <c r="D478" s="2">
        <v>203776</v>
      </c>
      <c r="E478" s="5" t="s">
        <v>10481</v>
      </c>
      <c r="F478" s="84" t="s">
        <v>311</v>
      </c>
      <c r="G478" s="88"/>
      <c r="H478" s="84" t="s">
        <v>2088</v>
      </c>
      <c r="I478" s="5" t="s">
        <v>261</v>
      </c>
      <c r="J478" s="5"/>
      <c r="K478" s="54" t="s">
        <v>2089</v>
      </c>
      <c r="L478" s="21" t="s">
        <v>2090</v>
      </c>
    </row>
    <row r="479" spans="1:12" ht="37.5">
      <c r="A479" s="84" t="s">
        <v>2091</v>
      </c>
      <c r="B479" s="5" t="s">
        <v>2092</v>
      </c>
      <c r="C479" s="5" t="s">
        <v>2093</v>
      </c>
      <c r="D479" s="6">
        <v>960</v>
      </c>
      <c r="E479" s="5" t="s">
        <v>10484</v>
      </c>
      <c r="F479" s="84" t="s">
        <v>660</v>
      </c>
      <c r="G479" s="84"/>
      <c r="H479" s="84" t="s">
        <v>2094</v>
      </c>
      <c r="I479" s="5" t="s">
        <v>1863</v>
      </c>
      <c r="J479" s="5"/>
      <c r="K479" s="18" t="s">
        <v>2095</v>
      </c>
      <c r="L479" s="5" t="s">
        <v>2096</v>
      </c>
    </row>
    <row r="480" spans="1:12" ht="37.5">
      <c r="A480" s="84" t="s">
        <v>2091</v>
      </c>
      <c r="B480" s="5" t="s">
        <v>2092</v>
      </c>
      <c r="C480" s="5" t="s">
        <v>2097</v>
      </c>
      <c r="D480" s="6">
        <v>906</v>
      </c>
      <c r="E480" s="5" t="s">
        <v>10484</v>
      </c>
      <c r="F480" s="84" t="s">
        <v>660</v>
      </c>
      <c r="G480" s="84"/>
      <c r="H480" s="84" t="s">
        <v>2098</v>
      </c>
      <c r="I480" s="5" t="s">
        <v>76</v>
      </c>
      <c r="J480" s="5"/>
      <c r="K480" s="18" t="s">
        <v>2099</v>
      </c>
      <c r="L480" s="5" t="s">
        <v>2096</v>
      </c>
    </row>
    <row r="481" spans="1:12" ht="37.5">
      <c r="A481" s="84" t="s">
        <v>2091</v>
      </c>
      <c r="B481" s="5" t="s">
        <v>2092</v>
      </c>
      <c r="C481" s="5" t="s">
        <v>2100</v>
      </c>
      <c r="D481" s="6">
        <v>780</v>
      </c>
      <c r="E481" s="5" t="s">
        <v>10484</v>
      </c>
      <c r="F481" s="84" t="s">
        <v>179</v>
      </c>
      <c r="G481" s="84"/>
      <c r="H481" s="84" t="s">
        <v>2101</v>
      </c>
      <c r="I481" s="5" t="s">
        <v>264</v>
      </c>
      <c r="J481" s="5" t="s">
        <v>2102</v>
      </c>
      <c r="K481" s="5"/>
      <c r="L481" s="5" t="s">
        <v>2096</v>
      </c>
    </row>
    <row r="482" spans="1:12" ht="37.5">
      <c r="A482" s="84" t="s">
        <v>2091</v>
      </c>
      <c r="B482" s="5" t="s">
        <v>2092</v>
      </c>
      <c r="C482" s="5" t="s">
        <v>2103</v>
      </c>
      <c r="D482" s="6">
        <v>1827</v>
      </c>
      <c r="E482" s="5" t="s">
        <v>10484</v>
      </c>
      <c r="F482" s="84" t="s">
        <v>660</v>
      </c>
      <c r="G482" s="84"/>
      <c r="H482" s="84" t="s">
        <v>2104</v>
      </c>
      <c r="I482" s="5" t="s">
        <v>76</v>
      </c>
      <c r="J482" s="5"/>
      <c r="K482" s="18" t="s">
        <v>2105</v>
      </c>
      <c r="L482" s="5" t="s">
        <v>2096</v>
      </c>
    </row>
    <row r="483" spans="1:12" ht="37.5">
      <c r="A483" s="84" t="s">
        <v>2091</v>
      </c>
      <c r="B483" s="5" t="s">
        <v>2092</v>
      </c>
      <c r="C483" s="5" t="s">
        <v>2106</v>
      </c>
      <c r="D483" s="6">
        <v>349766</v>
      </c>
      <c r="E483" s="5" t="s">
        <v>10484</v>
      </c>
      <c r="F483" s="84" t="s">
        <v>179</v>
      </c>
      <c r="G483" s="84"/>
      <c r="H483" s="84" t="s">
        <v>2104</v>
      </c>
      <c r="I483" s="5" t="s">
        <v>261</v>
      </c>
      <c r="J483" s="5"/>
      <c r="K483" s="18" t="s">
        <v>2107</v>
      </c>
      <c r="L483" s="5" t="s">
        <v>2096</v>
      </c>
    </row>
    <row r="484" spans="1:12" ht="93.75">
      <c r="A484" s="84" t="s">
        <v>2108</v>
      </c>
      <c r="B484" s="5" t="s">
        <v>2109</v>
      </c>
      <c r="C484" s="5" t="s">
        <v>2110</v>
      </c>
      <c r="D484" s="6">
        <v>2038</v>
      </c>
      <c r="E484" s="5" t="s">
        <v>10481</v>
      </c>
      <c r="F484" s="84" t="s">
        <v>179</v>
      </c>
      <c r="G484" s="84"/>
      <c r="H484" s="84" t="s">
        <v>2111</v>
      </c>
      <c r="I484" s="5" t="s">
        <v>2112</v>
      </c>
      <c r="J484" s="5"/>
      <c r="K484" s="18" t="s">
        <v>2113</v>
      </c>
      <c r="L484" s="21" t="s">
        <v>2114</v>
      </c>
    </row>
    <row r="485" spans="1:12" ht="75">
      <c r="A485" s="84" t="s">
        <v>2108</v>
      </c>
      <c r="B485" s="5" t="s">
        <v>2109</v>
      </c>
      <c r="C485" s="5" t="s">
        <v>2115</v>
      </c>
      <c r="D485" s="6">
        <v>1045</v>
      </c>
      <c r="E485" s="5" t="s">
        <v>10481</v>
      </c>
      <c r="F485" s="84" t="s">
        <v>311</v>
      </c>
      <c r="G485" s="84"/>
      <c r="H485" s="84" t="s">
        <v>2116</v>
      </c>
      <c r="I485" s="5" t="s">
        <v>2112</v>
      </c>
      <c r="J485" s="5"/>
      <c r="K485" s="18" t="s">
        <v>2113</v>
      </c>
      <c r="L485" s="21" t="s">
        <v>2114</v>
      </c>
    </row>
    <row r="486" spans="1:12" ht="112.5">
      <c r="A486" s="84" t="s">
        <v>2117</v>
      </c>
      <c r="B486" s="5" t="s">
        <v>2118</v>
      </c>
      <c r="C486" s="5" t="s">
        <v>2119</v>
      </c>
      <c r="D486" s="6">
        <v>1353</v>
      </c>
      <c r="E486" s="5" t="s">
        <v>10481</v>
      </c>
      <c r="F486" s="84" t="s">
        <v>311</v>
      </c>
      <c r="G486" s="84"/>
      <c r="H486" s="84" t="s">
        <v>2120</v>
      </c>
      <c r="I486" s="26" t="s">
        <v>560</v>
      </c>
      <c r="J486" s="5"/>
      <c r="K486" s="5"/>
      <c r="L486" s="5" t="s">
        <v>2121</v>
      </c>
    </row>
    <row r="487" spans="1:12" ht="75">
      <c r="A487" s="84" t="s">
        <v>2079</v>
      </c>
      <c r="B487" s="5" t="s">
        <v>2122</v>
      </c>
      <c r="C487" s="5" t="s">
        <v>2123</v>
      </c>
      <c r="D487" s="6">
        <v>17157</v>
      </c>
      <c r="E487" s="5" t="s">
        <v>10481</v>
      </c>
      <c r="F487" s="84" t="s">
        <v>660</v>
      </c>
      <c r="G487" s="84"/>
      <c r="H487" s="84" t="s">
        <v>2124</v>
      </c>
      <c r="I487" s="5" t="s">
        <v>10</v>
      </c>
      <c r="J487" s="5"/>
      <c r="K487" s="18" t="s">
        <v>2125</v>
      </c>
      <c r="L487" s="5" t="s">
        <v>2126</v>
      </c>
    </row>
    <row r="488" spans="1:12" ht="75">
      <c r="A488" s="84" t="s">
        <v>2079</v>
      </c>
      <c r="B488" s="5" t="s">
        <v>2122</v>
      </c>
      <c r="C488" s="5" t="s">
        <v>2127</v>
      </c>
      <c r="D488" s="6">
        <v>19200</v>
      </c>
      <c r="E488" s="5" t="s">
        <v>10481</v>
      </c>
      <c r="F488" s="84" t="s">
        <v>311</v>
      </c>
      <c r="G488" s="84" t="s">
        <v>2128</v>
      </c>
      <c r="H488" s="84" t="s">
        <v>2129</v>
      </c>
      <c r="I488" s="5" t="s">
        <v>8</v>
      </c>
      <c r="J488" s="5"/>
      <c r="K488" s="18" t="s">
        <v>2130</v>
      </c>
      <c r="L488" s="5" t="s">
        <v>2131</v>
      </c>
    </row>
    <row r="489" spans="1:12" ht="75">
      <c r="A489" s="84" t="s">
        <v>2079</v>
      </c>
      <c r="B489" s="5" t="s">
        <v>2122</v>
      </c>
      <c r="C489" s="5" t="s">
        <v>2132</v>
      </c>
      <c r="D489" s="2" t="s">
        <v>36</v>
      </c>
      <c r="E489" s="5" t="s">
        <v>5</v>
      </c>
      <c r="F489" s="84"/>
      <c r="G489" s="84"/>
      <c r="H489" s="84" t="s">
        <v>2133</v>
      </c>
      <c r="I489" s="5" t="s">
        <v>2134</v>
      </c>
      <c r="J489" s="5"/>
      <c r="K489" s="18" t="s">
        <v>2135</v>
      </c>
      <c r="L489" s="5" t="s">
        <v>10602</v>
      </c>
    </row>
    <row r="490" spans="1:12" ht="56.25">
      <c r="A490" s="84" t="s">
        <v>2136</v>
      </c>
      <c r="B490" s="5" t="s">
        <v>2137</v>
      </c>
      <c r="C490" s="5" t="s">
        <v>1969</v>
      </c>
      <c r="D490" s="6">
        <v>4200</v>
      </c>
      <c r="E490" s="5" t="s">
        <v>10481</v>
      </c>
      <c r="F490" s="84" t="s">
        <v>311</v>
      </c>
      <c r="G490" s="84" t="s">
        <v>2128</v>
      </c>
      <c r="H490" s="84" t="s">
        <v>2138</v>
      </c>
      <c r="I490" s="5" t="s">
        <v>2139</v>
      </c>
      <c r="J490" s="5"/>
      <c r="K490" s="18" t="s">
        <v>2140</v>
      </c>
      <c r="L490" s="5" t="s">
        <v>2141</v>
      </c>
    </row>
    <row r="491" spans="1:12" ht="93.75">
      <c r="A491" s="84" t="s">
        <v>2091</v>
      </c>
      <c r="B491" s="5" t="s">
        <v>2142</v>
      </c>
      <c r="C491" s="5" t="s">
        <v>2143</v>
      </c>
      <c r="D491" s="6">
        <v>50520</v>
      </c>
      <c r="E491" s="5" t="s">
        <v>10485</v>
      </c>
      <c r="F491" s="84" t="s">
        <v>179</v>
      </c>
      <c r="G491" s="84"/>
      <c r="H491" s="84" t="s">
        <v>2144</v>
      </c>
      <c r="I491" s="5" t="s">
        <v>2145</v>
      </c>
      <c r="J491" s="5"/>
      <c r="K491" s="5" t="s">
        <v>2146</v>
      </c>
      <c r="L491" s="5" t="s">
        <v>2147</v>
      </c>
    </row>
    <row r="492" spans="1:12" ht="56.25">
      <c r="A492" s="84" t="s">
        <v>2091</v>
      </c>
      <c r="B492" s="5" t="s">
        <v>2142</v>
      </c>
      <c r="C492" s="5" t="s">
        <v>2148</v>
      </c>
      <c r="D492" s="6">
        <v>6000</v>
      </c>
      <c r="E492" s="5" t="s">
        <v>10481</v>
      </c>
      <c r="F492" s="84" t="s">
        <v>660</v>
      </c>
      <c r="G492" s="84"/>
      <c r="H492" s="84" t="s">
        <v>2149</v>
      </c>
      <c r="I492" s="5" t="s">
        <v>2145</v>
      </c>
      <c r="J492" s="5"/>
      <c r="K492" s="5" t="s">
        <v>2150</v>
      </c>
      <c r="L492" s="5" t="s">
        <v>2151</v>
      </c>
    </row>
    <row r="493" spans="1:12" ht="56.25">
      <c r="A493" s="84" t="s">
        <v>2079</v>
      </c>
      <c r="B493" s="5" t="s">
        <v>2152</v>
      </c>
      <c r="C493" s="5" t="s">
        <v>2153</v>
      </c>
      <c r="D493" s="6" t="s">
        <v>10451</v>
      </c>
      <c r="E493" s="5" t="s">
        <v>10481</v>
      </c>
      <c r="F493" s="84" t="s">
        <v>179</v>
      </c>
      <c r="G493" s="84" t="s">
        <v>2154</v>
      </c>
      <c r="H493" s="84" t="s">
        <v>2155</v>
      </c>
      <c r="I493" s="5" t="s">
        <v>261</v>
      </c>
      <c r="J493" s="5"/>
      <c r="K493" s="5" t="s">
        <v>2156</v>
      </c>
      <c r="L493" s="5" t="s">
        <v>2157</v>
      </c>
    </row>
    <row r="494" spans="1:12" ht="112.5">
      <c r="A494" s="84" t="s">
        <v>2079</v>
      </c>
      <c r="B494" s="5" t="s">
        <v>2152</v>
      </c>
      <c r="C494" s="5" t="s">
        <v>2158</v>
      </c>
      <c r="D494" s="6">
        <v>1419</v>
      </c>
      <c r="E494" s="5" t="s">
        <v>10481</v>
      </c>
      <c r="F494" s="84" t="s">
        <v>311</v>
      </c>
      <c r="G494" s="84" t="s">
        <v>2159</v>
      </c>
      <c r="H494" s="84" t="s">
        <v>2160</v>
      </c>
      <c r="I494" s="5" t="s">
        <v>2161</v>
      </c>
      <c r="J494" s="5"/>
      <c r="K494" s="18" t="s">
        <v>2162</v>
      </c>
      <c r="L494" s="5" t="s">
        <v>2163</v>
      </c>
    </row>
    <row r="495" spans="1:12" ht="37.5">
      <c r="A495" s="84" t="s">
        <v>2079</v>
      </c>
      <c r="B495" s="5" t="s">
        <v>2164</v>
      </c>
      <c r="C495" s="5" t="s">
        <v>2165</v>
      </c>
      <c r="D495" s="2" t="s">
        <v>36</v>
      </c>
      <c r="E495" s="5" t="s">
        <v>5</v>
      </c>
      <c r="F495" s="84"/>
      <c r="G495" s="84"/>
      <c r="H495" s="84" t="s">
        <v>2166</v>
      </c>
      <c r="I495" s="5" t="s">
        <v>2167</v>
      </c>
      <c r="J495" s="5"/>
      <c r="K495" s="5" t="s">
        <v>2168</v>
      </c>
      <c r="L495" s="5" t="s">
        <v>10603</v>
      </c>
    </row>
    <row r="496" spans="1:12" ht="56.25">
      <c r="A496" s="91" t="s">
        <v>2169</v>
      </c>
      <c r="B496" s="11" t="s">
        <v>2170</v>
      </c>
      <c r="C496" s="11" t="s">
        <v>2171</v>
      </c>
      <c r="D496" s="6">
        <v>472</v>
      </c>
      <c r="E496" s="11" t="s">
        <v>10482</v>
      </c>
      <c r="F496" s="84" t="s">
        <v>311</v>
      </c>
      <c r="G496" s="91"/>
      <c r="H496" s="91" t="s">
        <v>2172</v>
      </c>
      <c r="I496" s="11" t="s">
        <v>560</v>
      </c>
      <c r="J496" s="11"/>
      <c r="K496" s="11" t="s">
        <v>2173</v>
      </c>
      <c r="L496" s="11" t="s">
        <v>2174</v>
      </c>
    </row>
    <row r="497" spans="1:12" ht="75">
      <c r="A497" s="91" t="s">
        <v>2169</v>
      </c>
      <c r="B497" s="11" t="s">
        <v>2170</v>
      </c>
      <c r="C497" s="11" t="s">
        <v>2175</v>
      </c>
      <c r="D497" s="6">
        <v>7454</v>
      </c>
      <c r="E497" s="11" t="s">
        <v>10482</v>
      </c>
      <c r="F497" s="84" t="s">
        <v>660</v>
      </c>
      <c r="G497" s="91"/>
      <c r="H497" s="91" t="s">
        <v>2176</v>
      </c>
      <c r="I497" s="11" t="s">
        <v>560</v>
      </c>
      <c r="J497" s="11"/>
      <c r="K497" s="11" t="s">
        <v>2177</v>
      </c>
      <c r="L497" s="11" t="s">
        <v>2178</v>
      </c>
    </row>
    <row r="498" spans="1:12" ht="56.25">
      <c r="A498" s="91" t="s">
        <v>2169</v>
      </c>
      <c r="B498" s="11" t="s">
        <v>2170</v>
      </c>
      <c r="C498" s="11" t="s">
        <v>2179</v>
      </c>
      <c r="D498" s="6">
        <v>5859</v>
      </c>
      <c r="E498" s="11" t="s">
        <v>10482</v>
      </c>
      <c r="F498" s="84" t="s">
        <v>179</v>
      </c>
      <c r="G498" s="91"/>
      <c r="H498" s="91" t="s">
        <v>2180</v>
      </c>
      <c r="I498" s="11" t="s">
        <v>560</v>
      </c>
      <c r="J498" s="11"/>
      <c r="K498" s="11"/>
      <c r="L498" s="11" t="s">
        <v>2178</v>
      </c>
    </row>
    <row r="499" spans="1:12" ht="56.25">
      <c r="A499" s="91" t="s">
        <v>2169</v>
      </c>
      <c r="B499" s="11" t="s">
        <v>2170</v>
      </c>
      <c r="C499" s="11" t="s">
        <v>2181</v>
      </c>
      <c r="D499" s="6">
        <v>37362</v>
      </c>
      <c r="E499" s="11" t="s">
        <v>10482</v>
      </c>
      <c r="F499" s="84" t="s">
        <v>311</v>
      </c>
      <c r="G499" s="91"/>
      <c r="H499" s="91" t="s">
        <v>2182</v>
      </c>
      <c r="I499" s="11" t="s">
        <v>560</v>
      </c>
      <c r="J499" s="11"/>
      <c r="K499" s="11" t="s">
        <v>2183</v>
      </c>
      <c r="L499" s="11" t="s">
        <v>2184</v>
      </c>
    </row>
    <row r="500" spans="1:12" ht="56.25">
      <c r="A500" s="91" t="s">
        <v>2169</v>
      </c>
      <c r="B500" s="11" t="s">
        <v>2170</v>
      </c>
      <c r="C500" s="11" t="s">
        <v>2185</v>
      </c>
      <c r="D500" s="2" t="s">
        <v>36</v>
      </c>
      <c r="E500" s="11" t="s">
        <v>1833</v>
      </c>
      <c r="F500" s="91"/>
      <c r="G500" s="91"/>
      <c r="H500" s="91" t="s">
        <v>2186</v>
      </c>
      <c r="I500" s="11" t="s">
        <v>560</v>
      </c>
      <c r="J500" s="11"/>
      <c r="K500" s="11" t="s">
        <v>2187</v>
      </c>
      <c r="L500" s="11" t="s">
        <v>10604</v>
      </c>
    </row>
    <row r="501" spans="1:12" ht="37.5">
      <c r="A501" s="84" t="s">
        <v>2079</v>
      </c>
      <c r="B501" s="5" t="s">
        <v>2188</v>
      </c>
      <c r="C501" s="5" t="s">
        <v>2189</v>
      </c>
      <c r="D501" s="2" t="s">
        <v>36</v>
      </c>
      <c r="E501" s="5" t="s">
        <v>5</v>
      </c>
      <c r="F501" s="84"/>
      <c r="G501" s="84"/>
      <c r="H501" s="84" t="s">
        <v>2190</v>
      </c>
      <c r="I501" s="5" t="s">
        <v>2191</v>
      </c>
      <c r="J501" s="5"/>
      <c r="K501" s="18" t="s">
        <v>2192</v>
      </c>
      <c r="L501" s="5" t="s">
        <v>10605</v>
      </c>
    </row>
    <row r="502" spans="1:12" ht="37.5">
      <c r="A502" s="84" t="s">
        <v>2079</v>
      </c>
      <c r="B502" s="5" t="s">
        <v>2188</v>
      </c>
      <c r="C502" s="5" t="s">
        <v>2193</v>
      </c>
      <c r="D502" s="6"/>
      <c r="E502" s="5" t="s">
        <v>10481</v>
      </c>
      <c r="F502" s="84" t="s">
        <v>660</v>
      </c>
      <c r="G502" s="84"/>
      <c r="H502" s="84" t="s">
        <v>2194</v>
      </c>
      <c r="I502" s="5" t="s">
        <v>2191</v>
      </c>
      <c r="J502" s="5"/>
      <c r="K502" s="18" t="s">
        <v>2195</v>
      </c>
      <c r="L502" s="5" t="s">
        <v>2196</v>
      </c>
    </row>
    <row r="503" spans="1:12" ht="75">
      <c r="A503" s="84" t="s">
        <v>2079</v>
      </c>
      <c r="B503" s="5" t="s">
        <v>2197</v>
      </c>
      <c r="C503" s="5" t="s">
        <v>2198</v>
      </c>
      <c r="D503" s="2" t="s">
        <v>36</v>
      </c>
      <c r="E503" s="5" t="s">
        <v>5</v>
      </c>
      <c r="F503" s="84"/>
      <c r="G503" s="84"/>
      <c r="H503" s="84" t="s">
        <v>2199</v>
      </c>
      <c r="I503" s="5" t="s">
        <v>2200</v>
      </c>
      <c r="J503" s="5"/>
      <c r="K503" s="18" t="s">
        <v>2201</v>
      </c>
      <c r="L503" s="21" t="s">
        <v>10606</v>
      </c>
    </row>
    <row r="504" spans="1:12" ht="75">
      <c r="A504" s="84" t="s">
        <v>2079</v>
      </c>
      <c r="B504" s="5" t="s">
        <v>2202</v>
      </c>
      <c r="C504" s="5" t="s">
        <v>2203</v>
      </c>
      <c r="D504" s="6">
        <v>72000</v>
      </c>
      <c r="E504" s="5" t="s">
        <v>10481</v>
      </c>
      <c r="F504" s="84" t="s">
        <v>179</v>
      </c>
      <c r="G504" s="84"/>
      <c r="H504" s="84" t="s">
        <v>2204</v>
      </c>
      <c r="I504" s="5" t="s">
        <v>2205</v>
      </c>
      <c r="J504" s="5"/>
      <c r="K504" s="18" t="s">
        <v>2206</v>
      </c>
      <c r="L504" s="5" t="s">
        <v>2207</v>
      </c>
    </row>
    <row r="505" spans="1:12" ht="56.25">
      <c r="A505" s="84" t="s">
        <v>2079</v>
      </c>
      <c r="B505" s="5" t="s">
        <v>2202</v>
      </c>
      <c r="C505" s="5" t="s">
        <v>2208</v>
      </c>
      <c r="D505" s="6">
        <v>406</v>
      </c>
      <c r="E505" s="5" t="s">
        <v>10481</v>
      </c>
      <c r="F505" s="84" t="s">
        <v>660</v>
      </c>
      <c r="G505" s="84"/>
      <c r="H505" s="84" t="s">
        <v>2209</v>
      </c>
      <c r="I505" s="5" t="s">
        <v>18</v>
      </c>
      <c r="J505" s="5"/>
      <c r="K505" s="18" t="s">
        <v>2210</v>
      </c>
      <c r="L505" s="5" t="s">
        <v>2211</v>
      </c>
    </row>
    <row r="506" spans="1:12" ht="75">
      <c r="A506" s="84" t="s">
        <v>2079</v>
      </c>
      <c r="B506" s="5" t="s">
        <v>2202</v>
      </c>
      <c r="C506" s="5" t="s">
        <v>2212</v>
      </c>
      <c r="D506" s="6">
        <v>36216</v>
      </c>
      <c r="E506" s="5" t="s">
        <v>10481</v>
      </c>
      <c r="F506" s="84" t="s">
        <v>660</v>
      </c>
      <c r="G506" s="84"/>
      <c r="H506" s="84" t="s">
        <v>2213</v>
      </c>
      <c r="I506" s="5" t="s">
        <v>10</v>
      </c>
      <c r="J506" s="5"/>
      <c r="K506" s="18" t="s">
        <v>2214</v>
      </c>
      <c r="L506" s="5" t="s">
        <v>2215</v>
      </c>
    </row>
    <row r="507" spans="1:12" ht="56.25">
      <c r="A507" s="91" t="s">
        <v>2216</v>
      </c>
      <c r="B507" s="11" t="s">
        <v>2217</v>
      </c>
      <c r="C507" s="11" t="s">
        <v>2218</v>
      </c>
      <c r="D507" s="6">
        <v>30700</v>
      </c>
      <c r="E507" s="11" t="s">
        <v>10480</v>
      </c>
      <c r="F507" s="84" t="s">
        <v>660</v>
      </c>
      <c r="G507" s="91"/>
      <c r="H507" s="91" t="s">
        <v>2219</v>
      </c>
      <c r="I507" s="11" t="s">
        <v>2220</v>
      </c>
      <c r="J507" s="11"/>
      <c r="K507" s="17" t="s">
        <v>2221</v>
      </c>
      <c r="L507" s="40" t="s">
        <v>2222</v>
      </c>
    </row>
    <row r="508" spans="1:12" ht="56.25">
      <c r="A508" s="91" t="s">
        <v>2216</v>
      </c>
      <c r="B508" s="11" t="s">
        <v>2217</v>
      </c>
      <c r="C508" s="11" t="s">
        <v>2223</v>
      </c>
      <c r="D508" s="6">
        <v>38800</v>
      </c>
      <c r="E508" s="11" t="s">
        <v>10480</v>
      </c>
      <c r="F508" s="84" t="s">
        <v>311</v>
      </c>
      <c r="G508" s="91"/>
      <c r="H508" s="91" t="s">
        <v>2224</v>
      </c>
      <c r="I508" s="11" t="s">
        <v>2225</v>
      </c>
      <c r="J508" s="11"/>
      <c r="K508" s="17" t="s">
        <v>2226</v>
      </c>
      <c r="L508" s="40" t="s">
        <v>2227</v>
      </c>
    </row>
    <row r="509" spans="1:12" ht="56.25">
      <c r="A509" s="84" t="s">
        <v>2091</v>
      </c>
      <c r="B509" s="5" t="s">
        <v>2228</v>
      </c>
      <c r="C509" s="5" t="s">
        <v>2229</v>
      </c>
      <c r="D509" s="2" t="s">
        <v>36</v>
      </c>
      <c r="E509" s="5" t="s">
        <v>5</v>
      </c>
      <c r="F509" s="84"/>
      <c r="G509" s="84"/>
      <c r="H509" s="84" t="s">
        <v>2230</v>
      </c>
      <c r="I509" s="5" t="s">
        <v>6</v>
      </c>
      <c r="J509" s="5" t="s">
        <v>2231</v>
      </c>
      <c r="K509" s="5" t="s">
        <v>2232</v>
      </c>
      <c r="L509" s="5" t="s">
        <v>10607</v>
      </c>
    </row>
    <row r="510" spans="1:12" ht="37.5">
      <c r="A510" s="84" t="s">
        <v>2091</v>
      </c>
      <c r="B510" s="5" t="s">
        <v>2228</v>
      </c>
      <c r="C510" s="5" t="s">
        <v>2233</v>
      </c>
      <c r="D510" s="6">
        <v>5962</v>
      </c>
      <c r="E510" s="5" t="s">
        <v>10481</v>
      </c>
      <c r="F510" s="84" t="s">
        <v>179</v>
      </c>
      <c r="G510" s="84"/>
      <c r="H510" s="84" t="s">
        <v>2234</v>
      </c>
      <c r="I510" s="5" t="s">
        <v>16</v>
      </c>
      <c r="J510" s="5"/>
      <c r="K510" s="5" t="s">
        <v>2235</v>
      </c>
      <c r="L510" s="5" t="s">
        <v>2236</v>
      </c>
    </row>
    <row r="511" spans="1:12" ht="56.25">
      <c r="A511" s="88" t="s">
        <v>2117</v>
      </c>
      <c r="B511" s="8" t="s">
        <v>2237</v>
      </c>
      <c r="C511" s="5" t="s">
        <v>2238</v>
      </c>
      <c r="D511" s="2">
        <v>400</v>
      </c>
      <c r="E511" s="5" t="s">
        <v>10481</v>
      </c>
      <c r="F511" s="84" t="s">
        <v>311</v>
      </c>
      <c r="G511" s="88" t="s">
        <v>2239</v>
      </c>
      <c r="H511" s="84" t="s">
        <v>2240</v>
      </c>
      <c r="I511" s="5" t="s">
        <v>8</v>
      </c>
      <c r="J511" s="5" t="s">
        <v>2237</v>
      </c>
      <c r="K511" s="5" t="s">
        <v>2241</v>
      </c>
      <c r="L511" s="5" t="s">
        <v>2242</v>
      </c>
    </row>
    <row r="512" spans="1:12" ht="56.25">
      <c r="A512" s="88" t="s">
        <v>2117</v>
      </c>
      <c r="B512" s="8" t="s">
        <v>2237</v>
      </c>
      <c r="C512" s="5" t="s">
        <v>2243</v>
      </c>
      <c r="D512" s="2">
        <v>6400</v>
      </c>
      <c r="E512" s="5" t="s">
        <v>10481</v>
      </c>
      <c r="F512" s="84" t="s">
        <v>311</v>
      </c>
      <c r="G512" s="88"/>
      <c r="H512" s="84" t="s">
        <v>2244</v>
      </c>
      <c r="I512" s="5" t="s">
        <v>8</v>
      </c>
      <c r="J512" s="5" t="s">
        <v>2237</v>
      </c>
      <c r="K512" s="5" t="s">
        <v>2245</v>
      </c>
      <c r="L512" s="5" t="s">
        <v>2246</v>
      </c>
    </row>
    <row r="513" spans="1:12" ht="56.25">
      <c r="A513" s="91" t="s">
        <v>2216</v>
      </c>
      <c r="B513" s="11" t="s">
        <v>2247</v>
      </c>
      <c r="C513" s="11" t="s">
        <v>2248</v>
      </c>
      <c r="D513" s="6">
        <v>3720</v>
      </c>
      <c r="E513" s="11" t="s">
        <v>10480</v>
      </c>
      <c r="F513" s="84" t="s">
        <v>311</v>
      </c>
      <c r="G513" s="91"/>
      <c r="H513" s="91" t="s">
        <v>2249</v>
      </c>
      <c r="I513" s="11" t="s">
        <v>202</v>
      </c>
      <c r="J513" s="11"/>
      <c r="K513" s="17" t="s">
        <v>2250</v>
      </c>
      <c r="L513" s="11" t="s">
        <v>2251</v>
      </c>
    </row>
    <row r="514" spans="1:12" ht="56.25">
      <c r="A514" s="91" t="s">
        <v>2216</v>
      </c>
      <c r="B514" s="11" t="s">
        <v>2247</v>
      </c>
      <c r="C514" s="11" t="s">
        <v>2252</v>
      </c>
      <c r="D514" s="6">
        <v>100</v>
      </c>
      <c r="E514" s="11" t="s">
        <v>10480</v>
      </c>
      <c r="F514" s="84" t="s">
        <v>311</v>
      </c>
      <c r="G514" s="91"/>
      <c r="H514" s="91" t="s">
        <v>2253</v>
      </c>
      <c r="I514" s="11" t="s">
        <v>202</v>
      </c>
      <c r="J514" s="11"/>
      <c r="K514" s="17" t="s">
        <v>2254</v>
      </c>
      <c r="L514" s="11" t="s">
        <v>2251</v>
      </c>
    </row>
    <row r="515" spans="1:12" ht="56.25">
      <c r="A515" s="91" t="s">
        <v>2216</v>
      </c>
      <c r="B515" s="11" t="s">
        <v>2247</v>
      </c>
      <c r="C515" s="11" t="s">
        <v>2255</v>
      </c>
      <c r="D515" s="6">
        <v>827</v>
      </c>
      <c r="E515" s="11" t="s">
        <v>10480</v>
      </c>
      <c r="F515" s="84" t="s">
        <v>660</v>
      </c>
      <c r="G515" s="91"/>
      <c r="H515" s="91" t="s">
        <v>2256</v>
      </c>
      <c r="I515" s="11" t="s">
        <v>2257</v>
      </c>
      <c r="J515" s="11"/>
      <c r="K515" s="17" t="s">
        <v>2258</v>
      </c>
      <c r="L515" s="11" t="s">
        <v>2259</v>
      </c>
    </row>
    <row r="516" spans="1:12" ht="37.5">
      <c r="A516" s="91" t="s">
        <v>2216</v>
      </c>
      <c r="B516" s="11" t="s">
        <v>2260</v>
      </c>
      <c r="C516" s="11" t="s">
        <v>2261</v>
      </c>
      <c r="D516" s="6">
        <v>3350</v>
      </c>
      <c r="E516" s="11" t="s">
        <v>10480</v>
      </c>
      <c r="F516" s="84" t="s">
        <v>661</v>
      </c>
      <c r="G516" s="91"/>
      <c r="H516" s="91" t="s">
        <v>2262</v>
      </c>
      <c r="I516" s="11" t="s">
        <v>2263</v>
      </c>
      <c r="J516" s="11"/>
      <c r="K516" s="11"/>
      <c r="L516" s="11" t="s">
        <v>2264</v>
      </c>
    </row>
    <row r="517" spans="1:12" ht="56.25">
      <c r="A517" s="91" t="s">
        <v>2216</v>
      </c>
      <c r="B517" s="11" t="s">
        <v>2265</v>
      </c>
      <c r="C517" s="11" t="s">
        <v>2266</v>
      </c>
      <c r="D517" s="6">
        <v>3040</v>
      </c>
      <c r="E517" s="11" t="s">
        <v>10480</v>
      </c>
      <c r="F517" s="84" t="s">
        <v>311</v>
      </c>
      <c r="G517" s="91"/>
      <c r="H517" s="91" t="s">
        <v>2267</v>
      </c>
      <c r="I517" s="11" t="s">
        <v>152</v>
      </c>
      <c r="J517" s="11"/>
      <c r="K517" s="11"/>
      <c r="L517" s="11" t="s">
        <v>2268</v>
      </c>
    </row>
    <row r="518" spans="1:12" ht="56.25">
      <c r="A518" s="91" t="s">
        <v>2216</v>
      </c>
      <c r="B518" s="11" t="s">
        <v>2265</v>
      </c>
      <c r="C518" s="11" t="s">
        <v>2269</v>
      </c>
      <c r="D518" s="6">
        <v>50</v>
      </c>
      <c r="E518" s="11" t="s">
        <v>10480</v>
      </c>
      <c r="F518" s="84" t="s">
        <v>660</v>
      </c>
      <c r="G518" s="91" t="s">
        <v>2270</v>
      </c>
      <c r="H518" s="91" t="s">
        <v>2271</v>
      </c>
      <c r="I518" s="11" t="s">
        <v>152</v>
      </c>
      <c r="J518" s="11"/>
      <c r="K518" s="11"/>
      <c r="L518" s="11" t="s">
        <v>2268</v>
      </c>
    </row>
    <row r="519" spans="1:12" ht="75">
      <c r="A519" s="91" t="s">
        <v>2216</v>
      </c>
      <c r="B519" s="11" t="s">
        <v>2272</v>
      </c>
      <c r="C519" s="11" t="s">
        <v>2273</v>
      </c>
      <c r="D519" s="6">
        <v>3600</v>
      </c>
      <c r="E519" s="11" t="s">
        <v>10480</v>
      </c>
      <c r="F519" s="84" t="s">
        <v>311</v>
      </c>
      <c r="G519" s="91" t="s">
        <v>2274</v>
      </c>
      <c r="H519" s="91" t="s">
        <v>2275</v>
      </c>
      <c r="I519" s="11" t="s">
        <v>313</v>
      </c>
      <c r="J519" s="11" t="s">
        <v>2272</v>
      </c>
      <c r="K519" s="11"/>
      <c r="L519" s="11" t="s">
        <v>2276</v>
      </c>
    </row>
    <row r="520" spans="1:12" ht="93.75">
      <c r="A520" s="91" t="s">
        <v>2216</v>
      </c>
      <c r="B520" s="11" t="s">
        <v>2277</v>
      </c>
      <c r="C520" s="11" t="s">
        <v>2278</v>
      </c>
      <c r="D520" s="6">
        <v>13194</v>
      </c>
      <c r="E520" s="11" t="s">
        <v>10480</v>
      </c>
      <c r="F520" s="84" t="s">
        <v>327</v>
      </c>
      <c r="G520" s="91"/>
      <c r="H520" s="91" t="s">
        <v>2279</v>
      </c>
      <c r="I520" s="11" t="s">
        <v>487</v>
      </c>
      <c r="J520" s="11" t="s">
        <v>2280</v>
      </c>
      <c r="K520" s="11"/>
      <c r="L520" s="11" t="s">
        <v>2281</v>
      </c>
    </row>
    <row r="521" spans="1:12" ht="75">
      <c r="A521" s="84" t="s">
        <v>2079</v>
      </c>
      <c r="B521" s="5" t="s">
        <v>2282</v>
      </c>
      <c r="C521" s="5" t="s">
        <v>2283</v>
      </c>
      <c r="D521" s="6" t="s">
        <v>2284</v>
      </c>
      <c r="E521" s="5" t="s">
        <v>10481</v>
      </c>
      <c r="F521" s="84" t="s">
        <v>660</v>
      </c>
      <c r="G521" s="84"/>
      <c r="H521" s="84" t="s">
        <v>2285</v>
      </c>
      <c r="I521" s="5" t="s">
        <v>10</v>
      </c>
      <c r="J521" s="5"/>
      <c r="K521" s="5"/>
      <c r="L521" s="5" t="s">
        <v>2286</v>
      </c>
    </row>
    <row r="522" spans="1:12" ht="112.5">
      <c r="A522" s="84" t="s">
        <v>2091</v>
      </c>
      <c r="B522" s="5" t="s">
        <v>2287</v>
      </c>
      <c r="C522" s="5" t="s">
        <v>2288</v>
      </c>
      <c r="D522" s="6">
        <v>20243</v>
      </c>
      <c r="E522" s="5" t="s">
        <v>10481</v>
      </c>
      <c r="F522" s="84" t="s">
        <v>179</v>
      </c>
      <c r="G522" s="84"/>
      <c r="H522" s="84" t="s">
        <v>2289</v>
      </c>
      <c r="I522" s="5" t="s">
        <v>560</v>
      </c>
      <c r="J522" s="5"/>
      <c r="K522" s="18" t="s">
        <v>2290</v>
      </c>
      <c r="L522" s="21" t="s">
        <v>2291</v>
      </c>
    </row>
    <row r="523" spans="1:12" ht="37.5">
      <c r="A523" s="84" t="s">
        <v>2091</v>
      </c>
      <c r="B523" s="5" t="s">
        <v>2292</v>
      </c>
      <c r="C523" s="5" t="s">
        <v>2293</v>
      </c>
      <c r="D523" s="6">
        <v>411</v>
      </c>
      <c r="E523" s="5" t="s">
        <v>10481</v>
      </c>
      <c r="F523" s="84" t="s">
        <v>179</v>
      </c>
      <c r="G523" s="84"/>
      <c r="H523" s="84" t="s">
        <v>2294</v>
      </c>
      <c r="I523" s="5" t="s">
        <v>2295</v>
      </c>
      <c r="J523" s="5"/>
      <c r="K523" s="5"/>
      <c r="L523" s="5" t="s">
        <v>2296</v>
      </c>
    </row>
    <row r="524" spans="1:12" ht="56.25">
      <c r="A524" s="84" t="s">
        <v>2071</v>
      </c>
      <c r="B524" s="5" t="s">
        <v>2297</v>
      </c>
      <c r="C524" s="5" t="s">
        <v>2298</v>
      </c>
      <c r="D524" s="6">
        <v>6000</v>
      </c>
      <c r="E524" s="5" t="s">
        <v>10481</v>
      </c>
      <c r="F524" s="84" t="s">
        <v>179</v>
      </c>
      <c r="G524" s="84"/>
      <c r="H524" s="84" t="s">
        <v>2299</v>
      </c>
      <c r="I524" s="5" t="s">
        <v>560</v>
      </c>
      <c r="J524" s="5"/>
      <c r="K524" s="5"/>
      <c r="L524" s="5" t="s">
        <v>2300</v>
      </c>
    </row>
    <row r="525" spans="1:12" ht="75">
      <c r="A525" s="84" t="s">
        <v>2071</v>
      </c>
      <c r="B525" s="5" t="s">
        <v>2297</v>
      </c>
      <c r="C525" s="5" t="s">
        <v>2301</v>
      </c>
      <c r="D525" s="6">
        <v>60</v>
      </c>
      <c r="E525" s="5" t="s">
        <v>10481</v>
      </c>
      <c r="F525" s="84" t="s">
        <v>179</v>
      </c>
      <c r="G525" s="84"/>
      <c r="H525" s="84" t="s">
        <v>2302</v>
      </c>
      <c r="I525" s="5" t="s">
        <v>560</v>
      </c>
      <c r="J525" s="5"/>
      <c r="K525" s="5"/>
      <c r="L525" s="5" t="s">
        <v>10823</v>
      </c>
    </row>
    <row r="526" spans="1:12" ht="37.5">
      <c r="A526" s="88" t="s">
        <v>2079</v>
      </c>
      <c r="B526" s="8" t="s">
        <v>2303</v>
      </c>
      <c r="C526" s="8" t="s">
        <v>2304</v>
      </c>
      <c r="D526" s="2" t="s">
        <v>36</v>
      </c>
      <c r="E526" s="5" t="s">
        <v>5</v>
      </c>
      <c r="F526" s="84" t="s">
        <v>660</v>
      </c>
      <c r="G526" s="88"/>
      <c r="H526" s="84" t="s">
        <v>2305</v>
      </c>
      <c r="I526" s="5" t="s">
        <v>2306</v>
      </c>
      <c r="J526" s="5"/>
      <c r="K526" s="8"/>
      <c r="L526" s="5" t="s">
        <v>10608</v>
      </c>
    </row>
    <row r="527" spans="1:12" ht="37.5">
      <c r="A527" s="84" t="s">
        <v>2079</v>
      </c>
      <c r="B527" s="5" t="s">
        <v>2307</v>
      </c>
      <c r="C527" s="5" t="s">
        <v>2308</v>
      </c>
      <c r="D527" s="6">
        <v>250</v>
      </c>
      <c r="E527" s="5" t="s">
        <v>10481</v>
      </c>
      <c r="F527" s="84" t="s">
        <v>660</v>
      </c>
      <c r="G527" s="84"/>
      <c r="H527" s="84" t="s">
        <v>2309</v>
      </c>
      <c r="I527" s="5" t="s">
        <v>2310</v>
      </c>
      <c r="J527" s="5"/>
      <c r="K527" s="18" t="s">
        <v>2311</v>
      </c>
      <c r="L527" s="5" t="s">
        <v>2312</v>
      </c>
    </row>
    <row r="528" spans="1:12" ht="56.25">
      <c r="A528" s="88" t="s">
        <v>2079</v>
      </c>
      <c r="B528" s="8" t="s">
        <v>2313</v>
      </c>
      <c r="C528" s="5" t="s">
        <v>2314</v>
      </c>
      <c r="D528" s="2">
        <v>1532</v>
      </c>
      <c r="E528" s="5" t="s">
        <v>10481</v>
      </c>
      <c r="F528" s="84" t="s">
        <v>660</v>
      </c>
      <c r="G528" s="88"/>
      <c r="H528" s="84" t="s">
        <v>2315</v>
      </c>
      <c r="I528" s="5" t="s">
        <v>2306</v>
      </c>
      <c r="J528" s="5"/>
      <c r="K528" s="5"/>
      <c r="L528" s="5" t="s">
        <v>2316</v>
      </c>
    </row>
    <row r="529" spans="1:12" ht="18.75">
      <c r="A529" s="84" t="s">
        <v>2079</v>
      </c>
      <c r="B529" s="5" t="s">
        <v>2317</v>
      </c>
      <c r="C529" s="5" t="s">
        <v>2318</v>
      </c>
      <c r="D529" s="2" t="s">
        <v>36</v>
      </c>
      <c r="E529" s="5" t="s">
        <v>5</v>
      </c>
      <c r="F529" s="84"/>
      <c r="G529" s="84"/>
      <c r="H529" s="84" t="s">
        <v>2319</v>
      </c>
      <c r="I529" s="5" t="s">
        <v>2306</v>
      </c>
      <c r="J529" s="5"/>
      <c r="K529" s="5"/>
      <c r="L529" s="5"/>
    </row>
    <row r="530" spans="1:12" ht="37.5">
      <c r="A530" s="84" t="s">
        <v>2079</v>
      </c>
      <c r="B530" s="5" t="s">
        <v>2317</v>
      </c>
      <c r="C530" s="5" t="s">
        <v>2320</v>
      </c>
      <c r="D530" s="2" t="s">
        <v>36</v>
      </c>
      <c r="E530" s="5" t="s">
        <v>5</v>
      </c>
      <c r="F530" s="84"/>
      <c r="G530" s="84"/>
      <c r="H530" s="84" t="s">
        <v>2321</v>
      </c>
      <c r="I530" s="5" t="s">
        <v>2306</v>
      </c>
      <c r="J530" s="5"/>
      <c r="K530" s="5"/>
      <c r="L530" s="5"/>
    </row>
    <row r="531" spans="1:12" ht="56.25">
      <c r="A531" s="84" t="s">
        <v>2079</v>
      </c>
      <c r="B531" s="5" t="s">
        <v>2322</v>
      </c>
      <c r="C531" s="5" t="s">
        <v>2323</v>
      </c>
      <c r="D531" s="6">
        <v>36176</v>
      </c>
      <c r="E531" s="5" t="s">
        <v>10481</v>
      </c>
      <c r="F531" s="84" t="s">
        <v>179</v>
      </c>
      <c r="G531" s="84"/>
      <c r="H531" s="84" t="s">
        <v>2324</v>
      </c>
      <c r="I531" s="5" t="s">
        <v>261</v>
      </c>
      <c r="J531" s="5"/>
      <c r="K531" s="18" t="s">
        <v>2325</v>
      </c>
      <c r="L531" s="5" t="s">
        <v>2326</v>
      </c>
    </row>
    <row r="532" spans="1:12" ht="75">
      <c r="A532" s="84" t="s">
        <v>2079</v>
      </c>
      <c r="B532" s="5" t="s">
        <v>2327</v>
      </c>
      <c r="C532" s="5" t="s">
        <v>2328</v>
      </c>
      <c r="D532" s="2" t="s">
        <v>36</v>
      </c>
      <c r="E532" s="5" t="s">
        <v>5</v>
      </c>
      <c r="F532" s="84"/>
      <c r="G532" s="84"/>
      <c r="H532" s="84" t="s">
        <v>2329</v>
      </c>
      <c r="I532" s="5" t="s">
        <v>6</v>
      </c>
      <c r="J532" s="5" t="s">
        <v>2330</v>
      </c>
      <c r="K532" s="5"/>
      <c r="L532" s="5" t="s">
        <v>10610</v>
      </c>
    </row>
    <row r="533" spans="1:12" ht="56.25">
      <c r="A533" s="84" t="s">
        <v>2079</v>
      </c>
      <c r="B533" s="5" t="s">
        <v>2327</v>
      </c>
      <c r="C533" s="5" t="s">
        <v>1893</v>
      </c>
      <c r="D533" s="2" t="s">
        <v>36</v>
      </c>
      <c r="E533" s="5" t="s">
        <v>5</v>
      </c>
      <c r="F533" s="84"/>
      <c r="G533" s="84"/>
      <c r="H533" s="84" t="s">
        <v>2331</v>
      </c>
      <c r="I533" s="5" t="s">
        <v>2332</v>
      </c>
      <c r="J533" s="5"/>
      <c r="K533" s="26" t="s">
        <v>2333</v>
      </c>
      <c r="L533" s="5" t="s">
        <v>10609</v>
      </c>
    </row>
    <row r="534" spans="1:12" ht="131.25">
      <c r="A534" s="91" t="s">
        <v>2216</v>
      </c>
      <c r="B534" s="11" t="s">
        <v>2334</v>
      </c>
      <c r="C534" s="11" t="s">
        <v>2335</v>
      </c>
      <c r="D534" s="6">
        <v>44432</v>
      </c>
      <c r="E534" s="11" t="s">
        <v>10480</v>
      </c>
      <c r="F534" s="84" t="s">
        <v>179</v>
      </c>
      <c r="G534" s="91"/>
      <c r="H534" s="91" t="s">
        <v>2336</v>
      </c>
      <c r="I534" s="11" t="s">
        <v>261</v>
      </c>
      <c r="J534" s="11"/>
      <c r="K534" s="17" t="s">
        <v>2337</v>
      </c>
      <c r="L534" s="11" t="s">
        <v>2338</v>
      </c>
    </row>
    <row r="535" spans="1:12" ht="168.75">
      <c r="A535" s="91" t="s">
        <v>2216</v>
      </c>
      <c r="B535" s="11" t="s">
        <v>2334</v>
      </c>
      <c r="C535" s="11" t="s">
        <v>2339</v>
      </c>
      <c r="D535" s="6">
        <v>11136</v>
      </c>
      <c r="E535" s="11" t="s">
        <v>10480</v>
      </c>
      <c r="F535" s="84" t="s">
        <v>311</v>
      </c>
      <c r="G535" s="91"/>
      <c r="H535" s="91" t="s">
        <v>2340</v>
      </c>
      <c r="I535" s="11" t="s">
        <v>261</v>
      </c>
      <c r="J535" s="11"/>
      <c r="K535" s="17" t="s">
        <v>2341</v>
      </c>
      <c r="L535" s="11" t="s">
        <v>2338</v>
      </c>
    </row>
    <row r="536" spans="1:12" ht="56.25">
      <c r="A536" s="88" t="s">
        <v>2079</v>
      </c>
      <c r="B536" s="8" t="s">
        <v>2342</v>
      </c>
      <c r="C536" s="5" t="s">
        <v>2343</v>
      </c>
      <c r="D536" s="2">
        <v>2472</v>
      </c>
      <c r="E536" s="5" t="s">
        <v>10481</v>
      </c>
      <c r="F536" s="84" t="s">
        <v>311</v>
      </c>
      <c r="G536" s="88"/>
      <c r="H536" s="84" t="s">
        <v>2344</v>
      </c>
      <c r="I536" s="5" t="s">
        <v>19</v>
      </c>
      <c r="J536" s="5"/>
      <c r="K536" s="5" t="s">
        <v>2345</v>
      </c>
      <c r="L536" s="5" t="s">
        <v>2346</v>
      </c>
    </row>
    <row r="537" spans="1:12" ht="75">
      <c r="A537" s="88" t="s">
        <v>2079</v>
      </c>
      <c r="B537" s="8" t="s">
        <v>2342</v>
      </c>
      <c r="C537" s="5" t="s">
        <v>2347</v>
      </c>
      <c r="D537" s="2">
        <v>11121</v>
      </c>
      <c r="E537" s="5" t="s">
        <v>10481</v>
      </c>
      <c r="F537" s="84" t="s">
        <v>179</v>
      </c>
      <c r="G537" s="88"/>
      <c r="H537" s="84" t="s">
        <v>2348</v>
      </c>
      <c r="I537" s="5" t="s">
        <v>2306</v>
      </c>
      <c r="J537" s="5"/>
      <c r="K537" s="5" t="s">
        <v>2349</v>
      </c>
      <c r="L537" s="5" t="s">
        <v>2346</v>
      </c>
    </row>
    <row r="538" spans="1:12" ht="37.5">
      <c r="A538" s="88" t="s">
        <v>2079</v>
      </c>
      <c r="B538" s="8" t="s">
        <v>2350</v>
      </c>
      <c r="C538" s="5" t="s">
        <v>2351</v>
      </c>
      <c r="D538" s="2">
        <v>219</v>
      </c>
      <c r="E538" s="5" t="s">
        <v>10481</v>
      </c>
      <c r="F538" s="84" t="s">
        <v>660</v>
      </c>
      <c r="G538" s="88"/>
      <c r="H538" s="84" t="s">
        <v>2352</v>
      </c>
      <c r="I538" s="5" t="s">
        <v>2306</v>
      </c>
      <c r="J538" s="5"/>
      <c r="K538" s="18" t="s">
        <v>2353</v>
      </c>
      <c r="L538" s="5" t="s">
        <v>2354</v>
      </c>
    </row>
    <row r="539" spans="1:12" ht="56.25">
      <c r="A539" s="88" t="s">
        <v>2079</v>
      </c>
      <c r="B539" s="8" t="s">
        <v>2350</v>
      </c>
      <c r="C539" s="5" t="s">
        <v>2355</v>
      </c>
      <c r="D539" s="2">
        <v>5</v>
      </c>
      <c r="E539" s="5" t="s">
        <v>10481</v>
      </c>
      <c r="F539" s="84" t="s">
        <v>179</v>
      </c>
      <c r="G539" s="88"/>
      <c r="H539" s="84" t="s">
        <v>2356</v>
      </c>
      <c r="I539" s="5" t="s">
        <v>2306</v>
      </c>
      <c r="J539" s="5"/>
      <c r="K539" s="18" t="s">
        <v>2357</v>
      </c>
      <c r="L539" s="5" t="s">
        <v>2358</v>
      </c>
    </row>
    <row r="540" spans="1:12" ht="150">
      <c r="A540" s="88" t="s">
        <v>2079</v>
      </c>
      <c r="B540" s="8" t="s">
        <v>2350</v>
      </c>
      <c r="C540" s="5" t="s">
        <v>2359</v>
      </c>
      <c r="D540" s="2">
        <v>2</v>
      </c>
      <c r="E540" s="5" t="s">
        <v>10481</v>
      </c>
      <c r="F540" s="84" t="s">
        <v>660</v>
      </c>
      <c r="G540" s="88"/>
      <c r="H540" s="84" t="s">
        <v>2360</v>
      </c>
      <c r="I540" s="5" t="s">
        <v>6</v>
      </c>
      <c r="J540" s="5" t="s">
        <v>2361</v>
      </c>
      <c r="K540" s="18" t="s">
        <v>2362</v>
      </c>
      <c r="L540" s="5" t="s">
        <v>2363</v>
      </c>
    </row>
    <row r="541" spans="1:12" ht="56.25">
      <c r="A541" s="88" t="s">
        <v>2079</v>
      </c>
      <c r="B541" s="8" t="s">
        <v>2350</v>
      </c>
      <c r="C541" s="5" t="s">
        <v>2364</v>
      </c>
      <c r="D541" s="2">
        <v>307</v>
      </c>
      <c r="E541" s="5" t="s">
        <v>10481</v>
      </c>
      <c r="F541" s="84" t="s">
        <v>665</v>
      </c>
      <c r="G541" s="88" t="s">
        <v>2365</v>
      </c>
      <c r="H541" s="84" t="s">
        <v>2366</v>
      </c>
      <c r="I541" s="5" t="s">
        <v>2306</v>
      </c>
      <c r="J541" s="5"/>
      <c r="K541" s="18" t="s">
        <v>2367</v>
      </c>
      <c r="L541" s="5" t="s">
        <v>2358</v>
      </c>
    </row>
    <row r="542" spans="1:12" ht="93.75">
      <c r="A542" s="91" t="s">
        <v>2368</v>
      </c>
      <c r="B542" s="11" t="s">
        <v>2369</v>
      </c>
      <c r="C542" s="11" t="s">
        <v>2370</v>
      </c>
      <c r="D542" s="6">
        <v>12282</v>
      </c>
      <c r="E542" s="11" t="s">
        <v>10480</v>
      </c>
      <c r="F542" s="84" t="s">
        <v>179</v>
      </c>
      <c r="G542" s="91"/>
      <c r="H542" s="91" t="s">
        <v>2371</v>
      </c>
      <c r="I542" s="11" t="s">
        <v>261</v>
      </c>
      <c r="J542" s="11"/>
      <c r="K542" s="17" t="s">
        <v>2372</v>
      </c>
      <c r="L542" s="11" t="s">
        <v>2373</v>
      </c>
    </row>
    <row r="543" spans="1:12" ht="56.25">
      <c r="A543" s="91" t="s">
        <v>2368</v>
      </c>
      <c r="B543" s="11" t="s">
        <v>2369</v>
      </c>
      <c r="C543" s="11" t="s">
        <v>2374</v>
      </c>
      <c r="D543" s="2" t="s">
        <v>36</v>
      </c>
      <c r="E543" s="11" t="s">
        <v>581</v>
      </c>
      <c r="F543" s="91"/>
      <c r="G543" s="91"/>
      <c r="H543" s="91" t="s">
        <v>2375</v>
      </c>
      <c r="I543" s="11" t="s">
        <v>560</v>
      </c>
      <c r="J543" s="11"/>
      <c r="K543" s="17" t="s">
        <v>2376</v>
      </c>
      <c r="L543" s="11" t="s">
        <v>10611</v>
      </c>
    </row>
    <row r="544" spans="1:12" ht="56.25">
      <c r="A544" s="91" t="s">
        <v>2368</v>
      </c>
      <c r="B544" s="11" t="s">
        <v>2369</v>
      </c>
      <c r="C544" s="11" t="s">
        <v>2377</v>
      </c>
      <c r="D544" s="6">
        <v>3428</v>
      </c>
      <c r="E544" s="11" t="s">
        <v>10480</v>
      </c>
      <c r="F544" s="84" t="s">
        <v>660</v>
      </c>
      <c r="G544" s="91"/>
      <c r="H544" s="91" t="s">
        <v>2378</v>
      </c>
      <c r="I544" s="11" t="s">
        <v>76</v>
      </c>
      <c r="J544" s="11"/>
      <c r="K544" s="17" t="s">
        <v>2379</v>
      </c>
      <c r="L544" s="11" t="s">
        <v>2373</v>
      </c>
    </row>
    <row r="545" spans="1:12" ht="56.25">
      <c r="A545" s="91" t="s">
        <v>2368</v>
      </c>
      <c r="B545" s="11" t="s">
        <v>2369</v>
      </c>
      <c r="C545" s="11" t="s">
        <v>2380</v>
      </c>
      <c r="D545" s="2" t="s">
        <v>36</v>
      </c>
      <c r="E545" s="11" t="s">
        <v>581</v>
      </c>
      <c r="F545" s="91"/>
      <c r="G545" s="91"/>
      <c r="H545" s="91" t="s">
        <v>2381</v>
      </c>
      <c r="I545" s="11" t="s">
        <v>560</v>
      </c>
      <c r="J545" s="11"/>
      <c r="K545" s="11" t="s">
        <v>670</v>
      </c>
      <c r="L545" s="11" t="s">
        <v>10611</v>
      </c>
    </row>
    <row r="546" spans="1:12" ht="37.5">
      <c r="A546" s="91" t="s">
        <v>2368</v>
      </c>
      <c r="B546" s="11" t="s">
        <v>2369</v>
      </c>
      <c r="C546" s="11" t="s">
        <v>2382</v>
      </c>
      <c r="D546" s="6">
        <v>480</v>
      </c>
      <c r="E546" s="11" t="s">
        <v>10480</v>
      </c>
      <c r="F546" s="84" t="s">
        <v>660</v>
      </c>
      <c r="G546" s="91"/>
      <c r="H546" s="91" t="s">
        <v>2383</v>
      </c>
      <c r="I546" s="11" t="s">
        <v>2384</v>
      </c>
      <c r="J546" s="11"/>
      <c r="K546" s="11" t="s">
        <v>111</v>
      </c>
      <c r="L546" s="11" t="s">
        <v>2373</v>
      </c>
    </row>
    <row r="547" spans="1:12" ht="93.75">
      <c r="A547" s="88" t="s">
        <v>2385</v>
      </c>
      <c r="B547" s="8" t="s">
        <v>2385</v>
      </c>
      <c r="C547" s="5" t="s">
        <v>2386</v>
      </c>
      <c r="D547" s="2" t="s">
        <v>36</v>
      </c>
      <c r="E547" s="5" t="s">
        <v>5</v>
      </c>
      <c r="F547" s="84"/>
      <c r="G547" s="88"/>
      <c r="H547" s="84" t="s">
        <v>2387</v>
      </c>
      <c r="I547" s="5" t="s">
        <v>1553</v>
      </c>
      <c r="J547" s="5"/>
      <c r="K547" s="5" t="str">
        <f>HYPERLINK("#", "https://www.pref.saitama.lg.jp/a0311/kizuna_top.html")</f>
        <v>https://www.pref.saitama.lg.jp/a0311/kizuna_top.html</v>
      </c>
      <c r="L547" s="5" t="s">
        <v>10612</v>
      </c>
    </row>
    <row r="548" spans="1:12" ht="131.25">
      <c r="A548" s="88" t="s">
        <v>2385</v>
      </c>
      <c r="B548" s="8" t="s">
        <v>2385</v>
      </c>
      <c r="C548" s="5" t="s">
        <v>2388</v>
      </c>
      <c r="D548" s="2" t="s">
        <v>36</v>
      </c>
      <c r="E548" s="5" t="s">
        <v>5</v>
      </c>
      <c r="F548" s="84"/>
      <c r="G548" s="88"/>
      <c r="H548" s="84" t="s">
        <v>2389</v>
      </c>
      <c r="I548" s="5" t="s">
        <v>264</v>
      </c>
      <c r="J548" s="5" t="s">
        <v>2385</v>
      </c>
      <c r="K548" s="18" t="str">
        <f>HYPERLINK("#", "https://www.pref.saitama.lg.jp/a0609/chiikihoukatukea/puratina.html")</f>
        <v>https://www.pref.saitama.lg.jp/a0609/chiikihoukatukea/puratina.html</v>
      </c>
      <c r="L548" s="5" t="s">
        <v>10613</v>
      </c>
    </row>
    <row r="549" spans="1:12" ht="56.25">
      <c r="A549" s="88" t="s">
        <v>2390</v>
      </c>
      <c r="B549" s="8" t="s">
        <v>2391</v>
      </c>
      <c r="C549" s="5" t="s">
        <v>2392</v>
      </c>
      <c r="D549" s="2">
        <v>2400</v>
      </c>
      <c r="E549" s="5" t="s">
        <v>10484</v>
      </c>
      <c r="F549" s="84" t="s">
        <v>660</v>
      </c>
      <c r="G549" s="84" t="s">
        <v>2393</v>
      </c>
      <c r="H549" s="84" t="s">
        <v>2394</v>
      </c>
      <c r="I549" s="5" t="s">
        <v>2395</v>
      </c>
      <c r="J549" s="5" t="s">
        <v>2396</v>
      </c>
      <c r="K549" s="5" t="str">
        <f>HYPERLINK("#", "https://www.city.saitama.lg.jp/002/003/003/002/004/p081535.html")</f>
        <v>https://www.city.saitama.lg.jp/002/003/003/002/004/p081535.html</v>
      </c>
      <c r="L549" s="5" t="s">
        <v>2397</v>
      </c>
    </row>
    <row r="550" spans="1:12" ht="56.25">
      <c r="A550" s="88" t="s">
        <v>2390</v>
      </c>
      <c r="B550" s="8" t="s">
        <v>2391</v>
      </c>
      <c r="C550" s="5" t="s">
        <v>2398</v>
      </c>
      <c r="D550" s="2">
        <v>47654</v>
      </c>
      <c r="E550" s="5" t="s">
        <v>10484</v>
      </c>
      <c r="F550" s="84" t="s">
        <v>660</v>
      </c>
      <c r="G550" s="84" t="s">
        <v>2399</v>
      </c>
      <c r="H550" s="84" t="s">
        <v>2400</v>
      </c>
      <c r="I550" s="5" t="s">
        <v>1863</v>
      </c>
      <c r="J550" s="5"/>
      <c r="K550" s="5" t="str">
        <f>HYPERLINK("#", "https://www.city.saitama.jp/002/003/004/003/003/p001490.html")</f>
        <v>https://www.city.saitama.jp/002/003/004/003/003/p001490.html</v>
      </c>
      <c r="L550" s="5" t="s">
        <v>2401</v>
      </c>
    </row>
    <row r="551" spans="1:12" ht="112.5">
      <c r="A551" s="88" t="s">
        <v>2390</v>
      </c>
      <c r="B551" s="8" t="s">
        <v>2391</v>
      </c>
      <c r="C551" s="5" t="s">
        <v>2402</v>
      </c>
      <c r="D551" s="2">
        <v>107862</v>
      </c>
      <c r="E551" s="5" t="s">
        <v>10484</v>
      </c>
      <c r="F551" s="84" t="s">
        <v>179</v>
      </c>
      <c r="G551" s="84"/>
      <c r="H551" s="84" t="s">
        <v>2403</v>
      </c>
      <c r="I551" s="5" t="s">
        <v>626</v>
      </c>
      <c r="J551" s="5"/>
      <c r="K551" s="5" t="str">
        <f>HYPERLINK("#", "https://www.city.saitama.jp/002/003/004/003/003/p001344.html")</f>
        <v>https://www.city.saitama.jp/002/003/004/003/003/p001344.html</v>
      </c>
      <c r="L551" s="5" t="s">
        <v>2404</v>
      </c>
    </row>
    <row r="552" spans="1:12" ht="75">
      <c r="A552" s="88" t="s">
        <v>2390</v>
      </c>
      <c r="B552" s="8" t="s">
        <v>2391</v>
      </c>
      <c r="C552" s="5" t="s">
        <v>2405</v>
      </c>
      <c r="D552" s="2">
        <v>42077</v>
      </c>
      <c r="E552" s="5" t="s">
        <v>10484</v>
      </c>
      <c r="F552" s="84" t="s">
        <v>665</v>
      </c>
      <c r="G552" s="84" t="s">
        <v>2406</v>
      </c>
      <c r="H552" s="84" t="s">
        <v>2407</v>
      </c>
      <c r="I552" s="5" t="s">
        <v>626</v>
      </c>
      <c r="J552" s="5"/>
      <c r="K552" s="5" t="str">
        <f>HYPERLINK("#", "https://www.city.saitama.jp/002/003/004/003/003/p001352.html")</f>
        <v>https://www.city.saitama.jp/002/003/004/003/003/p001352.html</v>
      </c>
      <c r="L552" s="5" t="s">
        <v>2404</v>
      </c>
    </row>
    <row r="553" spans="1:12" ht="93.75">
      <c r="A553" s="88" t="s">
        <v>2390</v>
      </c>
      <c r="B553" s="8" t="s">
        <v>2391</v>
      </c>
      <c r="C553" s="5" t="s">
        <v>2408</v>
      </c>
      <c r="D553" s="2">
        <v>9000</v>
      </c>
      <c r="E553" s="5" t="s">
        <v>10484</v>
      </c>
      <c r="F553" s="84" t="s">
        <v>179</v>
      </c>
      <c r="G553" s="84"/>
      <c r="H553" s="84" t="s">
        <v>2409</v>
      </c>
      <c r="I553" s="5" t="s">
        <v>264</v>
      </c>
      <c r="J553" s="5" t="s">
        <v>2410</v>
      </c>
      <c r="K553" s="5" t="str">
        <f>HYPERLINK("#", "https://www.city.saitama.jp/002/003/004/003/003/p001987.html")</f>
        <v>https://www.city.saitama.jp/002/003/004/003/003/p001987.html</v>
      </c>
      <c r="L553" s="5" t="s">
        <v>2404</v>
      </c>
    </row>
    <row r="554" spans="1:12" ht="75">
      <c r="A554" s="88" t="s">
        <v>2390</v>
      </c>
      <c r="B554" s="8" t="s">
        <v>2411</v>
      </c>
      <c r="C554" s="5" t="s">
        <v>2412</v>
      </c>
      <c r="D554" s="2">
        <v>41042</v>
      </c>
      <c r="E554" s="5" t="s">
        <v>10484</v>
      </c>
      <c r="F554" s="84" t="s">
        <v>179</v>
      </c>
      <c r="G554" s="84"/>
      <c r="H554" s="84" t="s">
        <v>2413</v>
      </c>
      <c r="I554" s="5" t="s">
        <v>616</v>
      </c>
      <c r="J554" s="5"/>
      <c r="K554" s="5" t="str">
        <f>HYPERLINK("#", "https://www.city.kawagoe.saitama.jp/smph/kurashi/kotsudorokasen/train_bus/DemandRT/demand_kotsu.html")</f>
        <v>https://www.city.kawagoe.saitama.jp/smph/kurashi/kotsudorokasen/train_bus/DemandRT/demand_kotsu.html</v>
      </c>
      <c r="L554" s="5" t="s">
        <v>2414</v>
      </c>
    </row>
    <row r="555" spans="1:12" ht="112.5">
      <c r="A555" s="88" t="s">
        <v>2390</v>
      </c>
      <c r="B555" s="8" t="s">
        <v>2415</v>
      </c>
      <c r="C555" s="5" t="s">
        <v>2416</v>
      </c>
      <c r="D555" s="2">
        <v>9877</v>
      </c>
      <c r="E555" s="5" t="s">
        <v>10484</v>
      </c>
      <c r="F555" s="84" t="s">
        <v>660</v>
      </c>
      <c r="G555" s="84" t="s">
        <v>2417</v>
      </c>
      <c r="H555" s="84" t="s">
        <v>2418</v>
      </c>
      <c r="I555" s="5" t="s">
        <v>626</v>
      </c>
      <c r="J555" s="5"/>
      <c r="K555" s="5" t="str">
        <f>HYPERLINK("#", "https://www.city.kawagoe.saitama.jp/smph/kenkofukushi/fukushikaigo/koreishafukushi/koreisha_jiritsu/shidoin_haken.html")</f>
        <v>https://www.city.kawagoe.saitama.jp/smph/kenkofukushi/fukushikaigo/koreishafukushi/koreisha_jiritsu/shidoin_haken.html</v>
      </c>
      <c r="L555" s="5" t="s">
        <v>2419</v>
      </c>
    </row>
    <row r="556" spans="1:12" ht="37.5">
      <c r="A556" s="88" t="s">
        <v>2390</v>
      </c>
      <c r="B556" s="8" t="s">
        <v>2420</v>
      </c>
      <c r="C556" s="5" t="s">
        <v>2421</v>
      </c>
      <c r="D556" s="2">
        <v>8800</v>
      </c>
      <c r="E556" s="5" t="s">
        <v>10484</v>
      </c>
      <c r="F556" s="84" t="s">
        <v>179</v>
      </c>
      <c r="G556" s="84"/>
      <c r="H556" s="84" t="s">
        <v>2422</v>
      </c>
      <c r="I556" s="5" t="s">
        <v>626</v>
      </c>
      <c r="J556" s="5"/>
      <c r="K556" s="5"/>
      <c r="L556" s="5" t="s">
        <v>2423</v>
      </c>
    </row>
    <row r="557" spans="1:12" ht="37.5">
      <c r="A557" s="88" t="s">
        <v>2390</v>
      </c>
      <c r="B557" s="8" t="s">
        <v>2420</v>
      </c>
      <c r="C557" s="5" t="s">
        <v>2424</v>
      </c>
      <c r="D557" s="2" t="s">
        <v>36</v>
      </c>
      <c r="E557" s="5" t="s">
        <v>2425</v>
      </c>
      <c r="F557" s="84" t="s">
        <v>660</v>
      </c>
      <c r="G557" s="84"/>
      <c r="H557" s="84" t="s">
        <v>2426</v>
      </c>
      <c r="I557" s="5" t="s">
        <v>2427</v>
      </c>
      <c r="J557" s="5"/>
      <c r="K557" s="5"/>
      <c r="L557" s="5" t="s">
        <v>10614</v>
      </c>
    </row>
    <row r="558" spans="1:12" ht="37.5">
      <c r="A558" s="88" t="s">
        <v>2390</v>
      </c>
      <c r="B558" s="8" t="s">
        <v>2420</v>
      </c>
      <c r="C558" s="5" t="s">
        <v>2428</v>
      </c>
      <c r="D558" s="2">
        <v>3315</v>
      </c>
      <c r="E558" s="5" t="s">
        <v>10484</v>
      </c>
      <c r="F558" s="84" t="s">
        <v>660</v>
      </c>
      <c r="G558" s="84"/>
      <c r="H558" s="84" t="s">
        <v>2429</v>
      </c>
      <c r="I558" s="5" t="s">
        <v>2430</v>
      </c>
      <c r="J558" s="5"/>
      <c r="K558" s="5"/>
      <c r="L558" s="5" t="s">
        <v>2423</v>
      </c>
    </row>
    <row r="559" spans="1:12" ht="93.75">
      <c r="A559" s="88" t="s">
        <v>2390</v>
      </c>
      <c r="B559" s="8" t="s">
        <v>2431</v>
      </c>
      <c r="C559" s="5" t="s">
        <v>2432</v>
      </c>
      <c r="D559" s="2">
        <v>0</v>
      </c>
      <c r="E559" s="5" t="s">
        <v>10484</v>
      </c>
      <c r="F559" s="84" t="s">
        <v>311</v>
      </c>
      <c r="G559" s="84" t="s">
        <v>2433</v>
      </c>
      <c r="H559" s="84" t="s">
        <v>2434</v>
      </c>
      <c r="I559" s="5" t="s">
        <v>626</v>
      </c>
      <c r="J559" s="5"/>
      <c r="K559" s="5" t="str">
        <f>HYPERLINK("#", "https://www.city.kumagaya.lg.jp/about/soshiki/sogo/kikaku/koutu/yuuyuubasu.html")</f>
        <v>https://www.city.kumagaya.lg.jp/about/soshiki/sogo/kikaku/koutu/yuuyuubasu.html</v>
      </c>
      <c r="L559" s="5" t="s">
        <v>2435</v>
      </c>
    </row>
    <row r="560" spans="1:12" ht="112.5">
      <c r="A560" s="88" t="s">
        <v>2390</v>
      </c>
      <c r="B560" s="8" t="s">
        <v>2431</v>
      </c>
      <c r="C560" s="5" t="s">
        <v>2436</v>
      </c>
      <c r="D560" s="2">
        <v>359</v>
      </c>
      <c r="E560" s="5" t="s">
        <v>10484</v>
      </c>
      <c r="F560" s="84" t="s">
        <v>311</v>
      </c>
      <c r="G560" s="84" t="s">
        <v>2437</v>
      </c>
      <c r="H560" s="84" t="s">
        <v>2438</v>
      </c>
      <c r="I560" s="5" t="s">
        <v>616</v>
      </c>
      <c r="J560" s="5"/>
      <c r="K560" s="5" t="s">
        <v>2439</v>
      </c>
      <c r="L560" s="5" t="s">
        <v>2435</v>
      </c>
    </row>
    <row r="561" spans="1:12" ht="75">
      <c r="A561" s="88" t="s">
        <v>2390</v>
      </c>
      <c r="B561" s="8" t="s">
        <v>2440</v>
      </c>
      <c r="C561" s="5" t="s">
        <v>2441</v>
      </c>
      <c r="D561" s="2">
        <v>14500</v>
      </c>
      <c r="E561" s="5" t="s">
        <v>10484</v>
      </c>
      <c r="F561" s="84" t="s">
        <v>311</v>
      </c>
      <c r="G561" s="84"/>
      <c r="H561" s="84" t="s">
        <v>2442</v>
      </c>
      <c r="I561" s="5" t="s">
        <v>626</v>
      </c>
      <c r="J561" s="5"/>
      <c r="K561" s="5" t="str">
        <f>HYPERLINK("#", "https://www.city.kumagaya.lg.jp/kenkouhukushi/syougaisya/teate/nenryouhi.html")</f>
        <v>https://www.city.kumagaya.lg.jp/kenkouhukushi/syougaisya/teate/nenryouhi.html</v>
      </c>
      <c r="L561" s="5" t="s">
        <v>2443</v>
      </c>
    </row>
    <row r="562" spans="1:12" ht="56.25">
      <c r="A562" s="88" t="s">
        <v>2390</v>
      </c>
      <c r="B562" s="8" t="s">
        <v>2440</v>
      </c>
      <c r="C562" s="5" t="s">
        <v>2444</v>
      </c>
      <c r="D562" s="2">
        <v>7700</v>
      </c>
      <c r="E562" s="5" t="s">
        <v>10484</v>
      </c>
      <c r="F562" s="84" t="s">
        <v>179</v>
      </c>
      <c r="G562" s="84"/>
      <c r="H562" s="84" t="s">
        <v>2445</v>
      </c>
      <c r="I562" s="5" t="s">
        <v>626</v>
      </c>
      <c r="J562" s="5"/>
      <c r="K562" s="5" t="str">
        <f>HYPERLINK("#", "https://www.city.kumagaya.lg.jp/kenkouhukushi/syougaisya/teate/fukushitakushi.html")</f>
        <v>https://www.city.kumagaya.lg.jp/kenkouhukushi/syougaisya/teate/fukushitakushi.html</v>
      </c>
      <c r="L562" s="5" t="s">
        <v>2443</v>
      </c>
    </row>
    <row r="563" spans="1:12" ht="75">
      <c r="A563" s="88" t="s">
        <v>2390</v>
      </c>
      <c r="B563" s="8" t="s">
        <v>2440</v>
      </c>
      <c r="C563" s="5" t="s">
        <v>2446</v>
      </c>
      <c r="D563" s="2">
        <v>55500</v>
      </c>
      <c r="E563" s="5" t="s">
        <v>10484</v>
      </c>
      <c r="F563" s="84" t="s">
        <v>179</v>
      </c>
      <c r="G563" s="84"/>
      <c r="H563" s="84" t="s">
        <v>2447</v>
      </c>
      <c r="I563" s="5" t="s">
        <v>626</v>
      </c>
      <c r="J563" s="5"/>
      <c r="K563" s="5" t="str">
        <f>HYPERLINK("#", "https://www.city.kumagaya.lg.jp/kenkouhukushi/syougaisya/teate/seikatusupport.files/seikatsu_panfu20160401.pdf")</f>
        <v>https://www.city.kumagaya.lg.jp/kenkouhukushi/syougaisya/teate/seikatusupport.files/seikatsu_panfu20160401.pdf</v>
      </c>
      <c r="L563" s="5" t="s">
        <v>2443</v>
      </c>
    </row>
    <row r="564" spans="1:12" ht="93.75">
      <c r="A564" s="88" t="s">
        <v>2390</v>
      </c>
      <c r="B564" s="8" t="s">
        <v>2440</v>
      </c>
      <c r="C564" s="5" t="s">
        <v>2448</v>
      </c>
      <c r="D564" s="2">
        <v>154</v>
      </c>
      <c r="E564" s="5" t="s">
        <v>10484</v>
      </c>
      <c r="F564" s="84" t="s">
        <v>660</v>
      </c>
      <c r="G564" s="84"/>
      <c r="H564" s="84" t="s">
        <v>2449</v>
      </c>
      <c r="I564" s="5" t="s">
        <v>2427</v>
      </c>
      <c r="J564" s="5"/>
      <c r="K564" s="5" t="str">
        <f>HYPERLINK("#", "https://www.city.kumagaya.lg.jp/kenkouhukushi/syougaisya/enjyo/koureishatouhaishoku.html")</f>
        <v>https://www.city.kumagaya.lg.jp/kenkouhukushi/syougaisya/enjyo/koureishatouhaishoku.html</v>
      </c>
      <c r="L564" s="5" t="s">
        <v>2443</v>
      </c>
    </row>
    <row r="565" spans="1:12" ht="75">
      <c r="A565" s="88" t="s">
        <v>2390</v>
      </c>
      <c r="B565" s="8" t="s">
        <v>2420</v>
      </c>
      <c r="C565" s="5" t="s">
        <v>2450</v>
      </c>
      <c r="D565" s="2" t="s">
        <v>36</v>
      </c>
      <c r="E565" s="5" t="s">
        <v>2425</v>
      </c>
      <c r="F565" s="84"/>
      <c r="G565" s="84"/>
      <c r="H565" s="84" t="s">
        <v>2451</v>
      </c>
      <c r="I565" s="5" t="s">
        <v>626</v>
      </c>
      <c r="J565" s="5"/>
      <c r="K565" s="5"/>
      <c r="L565" s="5" t="s">
        <v>10615</v>
      </c>
    </row>
    <row r="566" spans="1:12" ht="75">
      <c r="A566" s="88" t="s">
        <v>2390</v>
      </c>
      <c r="B566" s="8" t="s">
        <v>2452</v>
      </c>
      <c r="C566" s="5" t="s">
        <v>2453</v>
      </c>
      <c r="D566" s="6" t="s">
        <v>2454</v>
      </c>
      <c r="E566" s="5" t="s">
        <v>10484</v>
      </c>
      <c r="F566" s="84" t="s">
        <v>660</v>
      </c>
      <c r="G566" s="84"/>
      <c r="H566" s="84" t="s">
        <v>2455</v>
      </c>
      <c r="I566" s="5" t="s">
        <v>2456</v>
      </c>
      <c r="J566" s="5"/>
      <c r="K566" s="5" t="str">
        <f>HYPERLINK("#", "https://www.city.gyoda.lg.jp/soshiki/kenkouhukushibu/tiiki_kyosei_syakai/gyomu/tiikikyousei/9740.html")</f>
        <v>https://www.city.gyoda.lg.jp/soshiki/kenkouhukushibu/tiiki_kyosei_syakai/gyomu/tiikikyousei/9740.html</v>
      </c>
      <c r="L566" s="5" t="s">
        <v>2457</v>
      </c>
    </row>
    <row r="567" spans="1:12" ht="56.25">
      <c r="A567" s="88" t="s">
        <v>2390</v>
      </c>
      <c r="B567" s="8" t="s">
        <v>2452</v>
      </c>
      <c r="C567" s="5" t="s">
        <v>2458</v>
      </c>
      <c r="D567" s="2">
        <v>2000</v>
      </c>
      <c r="E567" s="5" t="s">
        <v>10484</v>
      </c>
      <c r="F567" s="84" t="s">
        <v>660</v>
      </c>
      <c r="G567" s="84"/>
      <c r="H567" s="84" t="s">
        <v>2459</v>
      </c>
      <c r="I567" s="5" t="s">
        <v>622</v>
      </c>
      <c r="J567" s="5"/>
      <c r="K567" s="5"/>
      <c r="L567" s="5" t="s">
        <v>2460</v>
      </c>
    </row>
    <row r="568" spans="1:12" ht="75">
      <c r="A568" s="88" t="s">
        <v>2390</v>
      </c>
      <c r="B568" s="8" t="s">
        <v>2452</v>
      </c>
      <c r="C568" s="5" t="s">
        <v>2461</v>
      </c>
      <c r="D568" s="2">
        <v>21148</v>
      </c>
      <c r="E568" s="5" t="s">
        <v>10484</v>
      </c>
      <c r="F568" s="84" t="s">
        <v>179</v>
      </c>
      <c r="G568" s="84"/>
      <c r="H568" s="84" t="s">
        <v>2462</v>
      </c>
      <c r="I568" s="5" t="s">
        <v>626</v>
      </c>
      <c r="J568" s="5"/>
      <c r="K568" s="5"/>
      <c r="L568" s="5" t="s">
        <v>2463</v>
      </c>
    </row>
    <row r="569" spans="1:12" ht="56.25">
      <c r="A569" s="88" t="s">
        <v>2464</v>
      </c>
      <c r="B569" s="8" t="s">
        <v>2465</v>
      </c>
      <c r="C569" s="5" t="s">
        <v>2466</v>
      </c>
      <c r="D569" s="2">
        <v>495</v>
      </c>
      <c r="E569" s="5" t="s">
        <v>10486</v>
      </c>
      <c r="F569" s="84" t="s">
        <v>660</v>
      </c>
      <c r="G569" s="84"/>
      <c r="H569" s="84" t="s">
        <v>2467</v>
      </c>
      <c r="I569" s="5" t="s">
        <v>2468</v>
      </c>
      <c r="J569" s="5" t="s">
        <v>2469</v>
      </c>
      <c r="K569" s="5" t="s">
        <v>2470</v>
      </c>
      <c r="L569" s="5" t="s">
        <v>2471</v>
      </c>
    </row>
    <row r="570" spans="1:12" ht="93.75">
      <c r="A570" s="88" t="s">
        <v>2464</v>
      </c>
      <c r="B570" s="8" t="s">
        <v>2465</v>
      </c>
      <c r="C570" s="5" t="s">
        <v>2472</v>
      </c>
      <c r="D570" s="6" t="s">
        <v>10452</v>
      </c>
      <c r="E570" s="5" t="s">
        <v>10486</v>
      </c>
      <c r="F570" s="84" t="s">
        <v>660</v>
      </c>
      <c r="G570" s="84"/>
      <c r="H570" s="84" t="s">
        <v>2473</v>
      </c>
      <c r="I570" s="5" t="s">
        <v>2468</v>
      </c>
      <c r="J570" s="5" t="s">
        <v>2474</v>
      </c>
      <c r="K570" s="5" t="s">
        <v>2475</v>
      </c>
      <c r="L570" s="5" t="s">
        <v>2476</v>
      </c>
    </row>
    <row r="571" spans="1:12" ht="75">
      <c r="A571" s="88" t="s">
        <v>2390</v>
      </c>
      <c r="B571" s="8" t="s">
        <v>2477</v>
      </c>
      <c r="C571" s="5" t="s">
        <v>2478</v>
      </c>
      <c r="D571" s="2">
        <v>32540</v>
      </c>
      <c r="E571" s="5" t="s">
        <v>10484</v>
      </c>
      <c r="F571" s="84" t="s">
        <v>660</v>
      </c>
      <c r="G571" s="84"/>
      <c r="H571" s="84" t="s">
        <v>2479</v>
      </c>
      <c r="I571" s="5" t="s">
        <v>626</v>
      </c>
      <c r="J571" s="5"/>
      <c r="K571" s="5" t="str">
        <f>HYPERLINK("#", "https://www.city.tokorozawa.saitama.jp/kurashi/shigotojyoho/syogyo/shoutenngaihojokin.html")</f>
        <v>https://www.city.tokorozawa.saitama.jp/kurashi/shigotojyoho/syogyo/shoutenngaihojokin.html</v>
      </c>
      <c r="L571" s="5" t="s">
        <v>2480</v>
      </c>
    </row>
    <row r="572" spans="1:12" ht="56.25">
      <c r="A572" s="88" t="s">
        <v>2390</v>
      </c>
      <c r="B572" s="8" t="s">
        <v>2477</v>
      </c>
      <c r="C572" s="5" t="s">
        <v>2481</v>
      </c>
      <c r="D572" s="2">
        <v>178512</v>
      </c>
      <c r="E572" s="5" t="s">
        <v>10484</v>
      </c>
      <c r="F572" s="84" t="s">
        <v>179</v>
      </c>
      <c r="G572" s="84" t="s">
        <v>2482</v>
      </c>
      <c r="H572" s="84" t="s">
        <v>2483</v>
      </c>
      <c r="I572" s="5" t="s">
        <v>2484</v>
      </c>
      <c r="J572" s="5"/>
      <c r="K572" s="5" t="str">
        <f>HYPERLINK("#", "https://www.city.tokorozawa.saitama.jp/kurashi/dourokoutsuu/tokorobus/index.html")</f>
        <v>https://www.city.tokorozawa.saitama.jp/kurashi/dourokoutsuu/tokorobus/index.html</v>
      </c>
      <c r="L572" s="5" t="s">
        <v>2485</v>
      </c>
    </row>
    <row r="573" spans="1:12" ht="56.25">
      <c r="A573" s="88" t="s">
        <v>2390</v>
      </c>
      <c r="B573" s="8" t="s">
        <v>2477</v>
      </c>
      <c r="C573" s="5" t="s">
        <v>2486</v>
      </c>
      <c r="D573" s="2">
        <v>96492</v>
      </c>
      <c r="E573" s="5" t="s">
        <v>10484</v>
      </c>
      <c r="F573" s="84" t="s">
        <v>179</v>
      </c>
      <c r="G573" s="84" t="s">
        <v>2487</v>
      </c>
      <c r="H573" s="84" t="s">
        <v>2483</v>
      </c>
      <c r="I573" s="5" t="s">
        <v>2484</v>
      </c>
      <c r="J573" s="5"/>
      <c r="K573" s="5" t="str">
        <f>HYPERLINK("#", "https://www.city.tokorozawa.saitama.jp/kurashi/dourokoutsuu/tokorowagon/tokorowagonriyo.html")</f>
        <v>https://www.city.tokorozawa.saitama.jp/kurashi/dourokoutsuu/tokorowagon/tokorowagonriyo.html</v>
      </c>
      <c r="L573" s="5" t="s">
        <v>2488</v>
      </c>
    </row>
    <row r="574" spans="1:12" ht="56.25">
      <c r="A574" s="88" t="s">
        <v>2464</v>
      </c>
      <c r="B574" s="8" t="s">
        <v>2489</v>
      </c>
      <c r="C574" s="5" t="s">
        <v>2490</v>
      </c>
      <c r="D574" s="2">
        <v>1000</v>
      </c>
      <c r="E574" s="5" t="s">
        <v>10486</v>
      </c>
      <c r="F574" s="84" t="s">
        <v>179</v>
      </c>
      <c r="G574" s="84"/>
      <c r="H574" s="84" t="s">
        <v>2491</v>
      </c>
      <c r="I574" s="5" t="s">
        <v>2492</v>
      </c>
      <c r="J574" s="5"/>
      <c r="K574" s="5" t="str">
        <f>HYPERLINK("#", "https://www.city.hanno.lg.jp/kurashi_seikatsukankyo/kotsu/kokyokotsu/1/9940.html")</f>
        <v>https://www.city.hanno.lg.jp/kurashi_seikatsukankyo/kotsu/kokyokotsu/1/9940.html</v>
      </c>
      <c r="L574" s="5" t="s">
        <v>2493</v>
      </c>
    </row>
    <row r="575" spans="1:12" ht="56.25">
      <c r="A575" s="88" t="s">
        <v>2464</v>
      </c>
      <c r="B575" s="8" t="s">
        <v>2489</v>
      </c>
      <c r="C575" s="5" t="s">
        <v>2494</v>
      </c>
      <c r="D575" s="2">
        <v>21</v>
      </c>
      <c r="E575" s="5" t="s">
        <v>10486</v>
      </c>
      <c r="F575" s="84" t="s">
        <v>179</v>
      </c>
      <c r="G575" s="84"/>
      <c r="H575" s="84" t="s">
        <v>2495</v>
      </c>
      <c r="I575" s="5" t="s">
        <v>2496</v>
      </c>
      <c r="J575" s="5"/>
      <c r="K575" s="5" t="str">
        <f>HYPERLINK("#", "https://www.city.hanno.lg.jp/kurashi_seikatsukankyo/kotsu/kokyokotsu/1/4496.html")</f>
        <v>https://www.city.hanno.lg.jp/kurashi_seikatsukankyo/kotsu/kokyokotsu/1/4496.html</v>
      </c>
      <c r="L575" s="5" t="s">
        <v>2493</v>
      </c>
    </row>
    <row r="576" spans="1:12" ht="56.25">
      <c r="A576" s="88" t="s">
        <v>2464</v>
      </c>
      <c r="B576" s="8" t="s">
        <v>2489</v>
      </c>
      <c r="C576" s="5" t="s">
        <v>2497</v>
      </c>
      <c r="D576" s="2">
        <v>21</v>
      </c>
      <c r="E576" s="5" t="s">
        <v>10486</v>
      </c>
      <c r="F576" s="84" t="s">
        <v>179</v>
      </c>
      <c r="G576" s="84"/>
      <c r="H576" s="84" t="s">
        <v>2498</v>
      </c>
      <c r="I576" s="5" t="s">
        <v>2499</v>
      </c>
      <c r="J576" s="5"/>
      <c r="K576" s="5" t="str">
        <f>HYPERLINK("#", "https://www.city.hanno.lg.jp/kurashi_seikatsukankyo/kotsu/kokyokotsu/1/10083.html")</f>
        <v>https://www.city.hanno.lg.jp/kurashi_seikatsukankyo/kotsu/kokyokotsu/1/10083.html</v>
      </c>
      <c r="L576" s="5" t="s">
        <v>2493</v>
      </c>
    </row>
    <row r="577" spans="1:12" ht="93.75">
      <c r="A577" s="88" t="s">
        <v>2500</v>
      </c>
      <c r="B577" s="8" t="s">
        <v>2501</v>
      </c>
      <c r="C577" s="5" t="s">
        <v>2502</v>
      </c>
      <c r="D577" s="2">
        <v>4020</v>
      </c>
      <c r="E577" s="5" t="s">
        <v>10481</v>
      </c>
      <c r="F577" s="84" t="s">
        <v>311</v>
      </c>
      <c r="G577" s="84"/>
      <c r="H577" s="84" t="s">
        <v>2503</v>
      </c>
      <c r="I577" s="5" t="s">
        <v>2504</v>
      </c>
      <c r="J577" s="5"/>
      <c r="K577" s="5"/>
      <c r="L577" s="5" t="s">
        <v>2505</v>
      </c>
    </row>
    <row r="578" spans="1:12" ht="56.25">
      <c r="A578" s="88" t="s">
        <v>2500</v>
      </c>
      <c r="B578" s="8" t="s">
        <v>2501</v>
      </c>
      <c r="C578" s="5" t="s">
        <v>2506</v>
      </c>
      <c r="D578" s="2">
        <v>3506</v>
      </c>
      <c r="E578" s="5" t="s">
        <v>10481</v>
      </c>
      <c r="F578" s="84" t="s">
        <v>660</v>
      </c>
      <c r="G578" s="84"/>
      <c r="H578" s="84" t="s">
        <v>2507</v>
      </c>
      <c r="I578" s="5" t="s">
        <v>2508</v>
      </c>
      <c r="J578" s="5"/>
      <c r="K578" s="5"/>
      <c r="L578" s="5" t="s">
        <v>2505</v>
      </c>
    </row>
    <row r="579" spans="1:12" ht="75">
      <c r="A579" s="88" t="s">
        <v>2390</v>
      </c>
      <c r="B579" s="8" t="s">
        <v>2509</v>
      </c>
      <c r="C579" s="5" t="s">
        <v>2510</v>
      </c>
      <c r="D579" s="2">
        <v>1868</v>
      </c>
      <c r="E579" s="5" t="s">
        <v>10484</v>
      </c>
      <c r="F579" s="84" t="s">
        <v>660</v>
      </c>
      <c r="G579" s="84" t="s">
        <v>2511</v>
      </c>
      <c r="H579" s="84" t="s">
        <v>2512</v>
      </c>
      <c r="I579" s="5" t="s">
        <v>2513</v>
      </c>
      <c r="J579" s="5"/>
      <c r="K579" s="5" t="str">
        <f>HYPERLINK("#", "http://www.city.kazo.lg.jp/soshiki/sangyoukoyou/syoukoushinkou/5706.html")</f>
        <v>http://www.city.kazo.lg.jp/soshiki/sangyoukoyou/syoukoushinkou/5706.html</v>
      </c>
      <c r="L579" s="5" t="s">
        <v>2514</v>
      </c>
    </row>
    <row r="580" spans="1:12" ht="75">
      <c r="A580" s="88" t="s">
        <v>2390</v>
      </c>
      <c r="B580" s="8" t="s">
        <v>2509</v>
      </c>
      <c r="C580" s="5" t="s">
        <v>2515</v>
      </c>
      <c r="D580" s="2">
        <v>0</v>
      </c>
      <c r="E580" s="5" t="s">
        <v>10484</v>
      </c>
      <c r="F580" s="84" t="s">
        <v>660</v>
      </c>
      <c r="G580" s="84"/>
      <c r="H580" s="84" t="s">
        <v>2516</v>
      </c>
      <c r="I580" s="5" t="s">
        <v>2517</v>
      </c>
      <c r="J580" s="5"/>
      <c r="K580" s="5" t="str">
        <f>HYPERLINK("#", "https://www.city.kazo.lg.jp/soshiki/sangyoukoyou/shigoto/kigyou/27818.html")</f>
        <v>https://www.city.kazo.lg.jp/soshiki/sangyoukoyou/shigoto/kigyou/27818.html</v>
      </c>
      <c r="L580" s="5" t="s">
        <v>2514</v>
      </c>
    </row>
    <row r="581" spans="1:12" ht="56.25">
      <c r="A581" s="88" t="s">
        <v>2390</v>
      </c>
      <c r="B581" s="8" t="s">
        <v>2509</v>
      </c>
      <c r="C581" s="5" t="s">
        <v>2518</v>
      </c>
      <c r="D581" s="2">
        <v>88588</v>
      </c>
      <c r="E581" s="5" t="s">
        <v>10484</v>
      </c>
      <c r="F581" s="84" t="s">
        <v>179</v>
      </c>
      <c r="G581" s="84"/>
      <c r="H581" s="84" t="s">
        <v>2519</v>
      </c>
      <c r="I581" s="5" t="s">
        <v>264</v>
      </c>
      <c r="J581" s="5" t="s">
        <v>2520</v>
      </c>
      <c r="K581" s="5" t="str">
        <f>HYPERLINK("#", "https://www.city.kazo.lg.jp/soshiki/seisaku_chousei/koutsuu/4889.html")</f>
        <v>https://www.city.kazo.lg.jp/soshiki/seisaku_chousei/koutsuu/4889.html</v>
      </c>
      <c r="L581" s="5" t="s">
        <v>2521</v>
      </c>
    </row>
    <row r="582" spans="1:12" ht="112.5">
      <c r="A582" s="88" t="s">
        <v>2390</v>
      </c>
      <c r="B582" s="8" t="s">
        <v>2509</v>
      </c>
      <c r="C582" s="5" t="s">
        <v>2522</v>
      </c>
      <c r="D582" s="2">
        <v>25000</v>
      </c>
      <c r="E582" s="5" t="s">
        <v>10484</v>
      </c>
      <c r="F582" s="84" t="s">
        <v>660</v>
      </c>
      <c r="G582" s="84" t="s">
        <v>2523</v>
      </c>
      <c r="H582" s="84" t="s">
        <v>2524</v>
      </c>
      <c r="I582" s="5" t="s">
        <v>626</v>
      </c>
      <c r="J582" s="5"/>
      <c r="K582" s="5"/>
      <c r="L582" s="5" t="s">
        <v>2525</v>
      </c>
    </row>
    <row r="583" spans="1:12" ht="93.75">
      <c r="A583" s="88" t="s">
        <v>2390</v>
      </c>
      <c r="B583" s="8" t="s">
        <v>2509</v>
      </c>
      <c r="C583" s="5" t="s">
        <v>2526</v>
      </c>
      <c r="D583" s="2">
        <v>24030</v>
      </c>
      <c r="E583" s="5" t="s">
        <v>10484</v>
      </c>
      <c r="F583" s="84" t="s">
        <v>660</v>
      </c>
      <c r="G583" s="84"/>
      <c r="H583" s="84" t="s">
        <v>2527</v>
      </c>
      <c r="I583" s="5" t="s">
        <v>626</v>
      </c>
      <c r="J583" s="5"/>
      <c r="K583" s="5" t="str">
        <f>HYPERLINK("#", "https://www.city.kazo.lg.jp/iryo_hukushi/shogaihukushi/3/33481.html")</f>
        <v>https://www.city.kazo.lg.jp/iryo_hukushi/shogaihukushi/3/33481.html</v>
      </c>
      <c r="L583" s="5" t="s">
        <v>2528</v>
      </c>
    </row>
    <row r="584" spans="1:12" ht="150">
      <c r="A584" s="88" t="s">
        <v>2390</v>
      </c>
      <c r="B584" s="8" t="s">
        <v>2509</v>
      </c>
      <c r="C584" s="5" t="s">
        <v>2529</v>
      </c>
      <c r="D584" s="2" t="s">
        <v>2530</v>
      </c>
      <c r="E584" s="5" t="s">
        <v>10484</v>
      </c>
      <c r="F584" s="84" t="s">
        <v>311</v>
      </c>
      <c r="G584" s="84"/>
      <c r="H584" s="84" t="s">
        <v>2531</v>
      </c>
      <c r="I584" s="5" t="s">
        <v>626</v>
      </c>
      <c r="J584" s="5"/>
      <c r="K584" s="5" t="str">
        <f>HYPERLINK("#", "https://www.city.kazo.lg.jp/iryo_hukushi/shogaihukushi/4/33470.html
https://www.city.kazo.lg.jp/iryo_hukushi/shogaihukushi/4/33468.html")</f>
        <v>https://www.city.kazo.lg.jp/iryo_hukushi/shogaihukushi/4/33470.html
https://www.city.kazo.lg.jp/iryo_hukushi/shogaihukushi/4/33468.html</v>
      </c>
      <c r="L584" s="5" t="s">
        <v>2532</v>
      </c>
    </row>
    <row r="585" spans="1:12" ht="75">
      <c r="A585" s="88" t="s">
        <v>2464</v>
      </c>
      <c r="B585" s="8" t="s">
        <v>2533</v>
      </c>
      <c r="C585" s="5" t="s">
        <v>2534</v>
      </c>
      <c r="D585" s="2">
        <v>23458</v>
      </c>
      <c r="E585" s="5" t="s">
        <v>10486</v>
      </c>
      <c r="F585" s="84" t="s">
        <v>179</v>
      </c>
      <c r="G585" s="84"/>
      <c r="H585" s="84" t="s">
        <v>2535</v>
      </c>
      <c r="I585" s="5" t="s">
        <v>2536</v>
      </c>
      <c r="J585" s="5"/>
      <c r="K585" s="5" t="str">
        <f>HYPERLINK("#", "https://www.city.honjo.lg.jp/soshiki/toshiseibi/toshikeikaku/tantoujouhou/koukyoukoutuu/a/kikaku1001.html")</f>
        <v>https://www.city.honjo.lg.jp/soshiki/toshiseibi/toshikeikaku/tantoujouhou/koukyoukoutuu/a/kikaku1001.html</v>
      </c>
      <c r="L585" s="5" t="s">
        <v>2537</v>
      </c>
    </row>
    <row r="586" spans="1:12" ht="93.75">
      <c r="A586" s="88" t="s">
        <v>2464</v>
      </c>
      <c r="B586" s="8" t="s">
        <v>2538</v>
      </c>
      <c r="C586" s="5" t="s">
        <v>2539</v>
      </c>
      <c r="D586" s="2">
        <v>22500</v>
      </c>
      <c r="E586" s="5" t="s">
        <v>10486</v>
      </c>
      <c r="F586" s="84" t="s">
        <v>327</v>
      </c>
      <c r="G586" s="84"/>
      <c r="H586" s="84" t="s">
        <v>2540</v>
      </c>
      <c r="I586" s="5" t="s">
        <v>2541</v>
      </c>
      <c r="J586" s="5"/>
      <c r="K586" s="5" t="str">
        <f>HYPERLINK("#", "https://www.city.honjo.lg.jp/soshiki/fukushi/kourei_fukushi/tantoujouhou/tantou_chiikihoukatsu/chiikinotasukeaidukuri/14988.html")</f>
        <v>https://www.city.honjo.lg.jp/soshiki/fukushi/kourei_fukushi/tantoujouhou/tantou_chiikihoukatsu/chiikinotasukeaidukuri/14988.html</v>
      </c>
      <c r="L586" s="5" t="s">
        <v>2542</v>
      </c>
    </row>
    <row r="587" spans="1:12" ht="37.5">
      <c r="A587" s="88" t="s">
        <v>2390</v>
      </c>
      <c r="B587" s="8" t="s">
        <v>2543</v>
      </c>
      <c r="C587" s="5" t="s">
        <v>2544</v>
      </c>
      <c r="D587" s="2">
        <v>29385</v>
      </c>
      <c r="E587" s="5" t="s">
        <v>10484</v>
      </c>
      <c r="F587" s="84" t="s">
        <v>660</v>
      </c>
      <c r="G587" s="84" t="s">
        <v>2545</v>
      </c>
      <c r="H587" s="84" t="s">
        <v>2546</v>
      </c>
      <c r="I587" s="5" t="s">
        <v>2547</v>
      </c>
      <c r="J587" s="5"/>
      <c r="K587" s="5" t="str">
        <f>HYPERLINK("#", "https://www.city.higashimatsuyama.lg.jp/soshiki/31/2231.html")</f>
        <v>https://www.city.higashimatsuyama.lg.jp/soshiki/31/2231.html</v>
      </c>
      <c r="L587" s="5" t="s">
        <v>2548</v>
      </c>
    </row>
    <row r="588" spans="1:12" ht="56.25">
      <c r="A588" s="88" t="s">
        <v>2390</v>
      </c>
      <c r="B588" s="8" t="s">
        <v>2543</v>
      </c>
      <c r="C588" s="5" t="s">
        <v>2549</v>
      </c>
      <c r="D588" s="2">
        <v>3240</v>
      </c>
      <c r="E588" s="5" t="s">
        <v>10484</v>
      </c>
      <c r="F588" s="84" t="s">
        <v>311</v>
      </c>
      <c r="G588" s="84"/>
      <c r="H588" s="84" t="s">
        <v>2550</v>
      </c>
      <c r="I588" s="5" t="s">
        <v>626</v>
      </c>
      <c r="J588" s="5"/>
      <c r="K588" s="5" t="str">
        <f>HYPERLINK("#", "https://www.city.higashimatsuyama.lg.jp/soshiki/31/2238.html")</f>
        <v>https://www.city.higashimatsuyama.lg.jp/soshiki/31/2238.html</v>
      </c>
      <c r="L588" s="5" t="s">
        <v>2548</v>
      </c>
    </row>
    <row r="589" spans="1:12" ht="56.25">
      <c r="A589" s="88" t="s">
        <v>2390</v>
      </c>
      <c r="B589" s="8" t="s">
        <v>2543</v>
      </c>
      <c r="C589" s="5" t="s">
        <v>2551</v>
      </c>
      <c r="D589" s="2">
        <v>9918</v>
      </c>
      <c r="E589" s="5" t="s">
        <v>10484</v>
      </c>
      <c r="F589" s="84" t="s">
        <v>665</v>
      </c>
      <c r="G589" s="84" t="s">
        <v>2552</v>
      </c>
      <c r="H589" s="84" t="s">
        <v>2553</v>
      </c>
      <c r="I589" s="5" t="s">
        <v>626</v>
      </c>
      <c r="J589" s="5"/>
      <c r="K589" s="5" t="str">
        <f>HYPERLINK("#", "https://www.city.higashimatsuyama.lg.jp/soshiki/31/2238.html")</f>
        <v>https://www.city.higashimatsuyama.lg.jp/soshiki/31/2238.html</v>
      </c>
      <c r="L589" s="5" t="s">
        <v>2548</v>
      </c>
    </row>
    <row r="590" spans="1:12" ht="93.75">
      <c r="A590" s="88" t="s">
        <v>2390</v>
      </c>
      <c r="B590" s="8" t="s">
        <v>2554</v>
      </c>
      <c r="C590" s="5" t="s">
        <v>2555</v>
      </c>
      <c r="D590" s="2">
        <v>59333</v>
      </c>
      <c r="E590" s="5" t="s">
        <v>10484</v>
      </c>
      <c r="F590" s="84" t="s">
        <v>179</v>
      </c>
      <c r="G590" s="84"/>
      <c r="H590" s="84" t="s">
        <v>2556</v>
      </c>
      <c r="I590" s="5" t="s">
        <v>261</v>
      </c>
      <c r="J590" s="5"/>
      <c r="K590" s="5" t="str">
        <f>HYPERLINK("#", "https://www.city.higashimatsuyama.lg.jp/soshiki/19/1622.html")</f>
        <v>https://www.city.higashimatsuyama.lg.jp/soshiki/19/1622.html</v>
      </c>
      <c r="L590" s="5" t="s">
        <v>2557</v>
      </c>
    </row>
    <row r="591" spans="1:12" ht="56.25">
      <c r="A591" s="88" t="s">
        <v>2464</v>
      </c>
      <c r="B591" s="8" t="s">
        <v>2558</v>
      </c>
      <c r="C591" s="5" t="s">
        <v>2559</v>
      </c>
      <c r="D591" s="2">
        <v>1440</v>
      </c>
      <c r="E591" s="5" t="s">
        <v>10486</v>
      </c>
      <c r="F591" s="84" t="s">
        <v>665</v>
      </c>
      <c r="G591" s="84" t="s">
        <v>2560</v>
      </c>
      <c r="H591" s="84" t="s">
        <v>2561</v>
      </c>
      <c r="I591" s="5" t="s">
        <v>2562</v>
      </c>
      <c r="J591" s="5"/>
      <c r="K591" s="5"/>
      <c r="L591" s="5" t="s">
        <v>2563</v>
      </c>
    </row>
    <row r="592" spans="1:12" ht="112.5">
      <c r="A592" s="88" t="s">
        <v>2464</v>
      </c>
      <c r="B592" s="8" t="s">
        <v>2558</v>
      </c>
      <c r="C592" s="5" t="s">
        <v>2398</v>
      </c>
      <c r="D592" s="2">
        <v>16112</v>
      </c>
      <c r="E592" s="5" t="s">
        <v>10486</v>
      </c>
      <c r="F592" s="84" t="s">
        <v>665</v>
      </c>
      <c r="G592" s="84" t="s">
        <v>2564</v>
      </c>
      <c r="H592" s="84" t="s">
        <v>2565</v>
      </c>
      <c r="I592" s="5" t="s">
        <v>2566</v>
      </c>
      <c r="J592" s="5"/>
      <c r="K592" s="5"/>
      <c r="L592" s="5" t="s">
        <v>2563</v>
      </c>
    </row>
    <row r="593" spans="1:12" ht="131.25">
      <c r="A593" s="88" t="s">
        <v>2464</v>
      </c>
      <c r="B593" s="8" t="s">
        <v>2558</v>
      </c>
      <c r="C593" s="5" t="s">
        <v>2567</v>
      </c>
      <c r="D593" s="2">
        <v>115956</v>
      </c>
      <c r="E593" s="5" t="s">
        <v>10486</v>
      </c>
      <c r="F593" s="84" t="s">
        <v>660</v>
      </c>
      <c r="G593" s="84" t="s">
        <v>2568</v>
      </c>
      <c r="H593" s="84" t="s">
        <v>2569</v>
      </c>
      <c r="I593" s="5" t="s">
        <v>2562</v>
      </c>
      <c r="J593" s="5"/>
      <c r="K593" s="5"/>
      <c r="L593" s="5" t="s">
        <v>2563</v>
      </c>
    </row>
    <row r="594" spans="1:12" ht="56.25">
      <c r="A594" s="88" t="s">
        <v>2464</v>
      </c>
      <c r="B594" s="8" t="s">
        <v>2558</v>
      </c>
      <c r="C594" s="5" t="s">
        <v>2570</v>
      </c>
      <c r="D594" s="2">
        <v>81340</v>
      </c>
      <c r="E594" s="5" t="s">
        <v>10486</v>
      </c>
      <c r="F594" s="84" t="s">
        <v>311</v>
      </c>
      <c r="G594" s="84"/>
      <c r="H594" s="84" t="s">
        <v>2571</v>
      </c>
      <c r="I594" s="5" t="s">
        <v>2572</v>
      </c>
      <c r="J594" s="5"/>
      <c r="K594" s="5"/>
      <c r="L594" s="5" t="s">
        <v>2563</v>
      </c>
    </row>
    <row r="595" spans="1:12" ht="37.5">
      <c r="A595" s="88" t="s">
        <v>2390</v>
      </c>
      <c r="B595" s="8" t="s">
        <v>2573</v>
      </c>
      <c r="C595" s="5" t="s">
        <v>2574</v>
      </c>
      <c r="D595" s="2" t="s">
        <v>36</v>
      </c>
      <c r="E595" s="5" t="s">
        <v>2425</v>
      </c>
      <c r="F595" s="84" t="s">
        <v>660</v>
      </c>
      <c r="G595" s="84"/>
      <c r="H595" s="84" t="s">
        <v>2575</v>
      </c>
      <c r="I595" s="5" t="s">
        <v>2576</v>
      </c>
      <c r="J595" s="5"/>
      <c r="K595" s="5" t="str">
        <f>HYPERLINK("#", "https://www.city.hanyu.lg.jp/docs/2015052200221")</f>
        <v>https://www.city.hanyu.lg.jp/docs/2015052200221</v>
      </c>
      <c r="L595" s="5" t="s">
        <v>10616</v>
      </c>
    </row>
    <row r="596" spans="1:12" ht="112.5">
      <c r="A596" s="88" t="s">
        <v>2390</v>
      </c>
      <c r="B596" s="8" t="s">
        <v>2573</v>
      </c>
      <c r="C596" s="5" t="s">
        <v>2577</v>
      </c>
      <c r="D596" s="2">
        <v>9748</v>
      </c>
      <c r="E596" s="5" t="s">
        <v>10484</v>
      </c>
      <c r="F596" s="84" t="s">
        <v>660</v>
      </c>
      <c r="G596" s="84" t="s">
        <v>2578</v>
      </c>
      <c r="H596" s="84" t="s">
        <v>2579</v>
      </c>
      <c r="I596" s="5" t="s">
        <v>2427</v>
      </c>
      <c r="J596" s="5"/>
      <c r="K596" s="5" t="str">
        <f>HYPERLINK("#", "https://www.city.hanyu.lg.jp/docs/2014021700045")</f>
        <v>https://www.city.hanyu.lg.jp/docs/2014021700045</v>
      </c>
      <c r="L596" s="5" t="s">
        <v>2580</v>
      </c>
    </row>
    <row r="597" spans="1:12" ht="112.5">
      <c r="A597" s="88" t="s">
        <v>2390</v>
      </c>
      <c r="B597" s="8" t="s">
        <v>2573</v>
      </c>
      <c r="C597" s="5" t="s">
        <v>2581</v>
      </c>
      <c r="D597" s="2">
        <v>720</v>
      </c>
      <c r="E597" s="5" t="s">
        <v>10484</v>
      </c>
      <c r="F597" s="84" t="s">
        <v>311</v>
      </c>
      <c r="G597" s="84"/>
      <c r="H597" s="84" t="s">
        <v>2582</v>
      </c>
      <c r="I597" s="5" t="s">
        <v>626</v>
      </c>
      <c r="J597" s="5"/>
      <c r="K597" s="5" t="s">
        <v>2583</v>
      </c>
      <c r="L597" s="5" t="s">
        <v>2584</v>
      </c>
    </row>
    <row r="598" spans="1:12" ht="131.25">
      <c r="A598" s="88" t="s">
        <v>2390</v>
      </c>
      <c r="B598" s="8" t="s">
        <v>2573</v>
      </c>
      <c r="C598" s="5" t="s">
        <v>2585</v>
      </c>
      <c r="D598" s="2">
        <v>3492</v>
      </c>
      <c r="E598" s="5" t="s">
        <v>10484</v>
      </c>
      <c r="F598" s="84" t="s">
        <v>311</v>
      </c>
      <c r="G598" s="84"/>
      <c r="H598" s="84" t="s">
        <v>2586</v>
      </c>
      <c r="I598" s="5" t="s">
        <v>626</v>
      </c>
      <c r="J598" s="5"/>
      <c r="K598" s="5" t="s">
        <v>2587</v>
      </c>
      <c r="L598" s="5" t="s">
        <v>2584</v>
      </c>
    </row>
    <row r="599" spans="1:12" ht="75">
      <c r="A599" s="88" t="s">
        <v>2390</v>
      </c>
      <c r="B599" s="8" t="s">
        <v>2573</v>
      </c>
      <c r="C599" s="5" t="s">
        <v>2588</v>
      </c>
      <c r="D599" s="2">
        <v>43713</v>
      </c>
      <c r="E599" s="5" t="s">
        <v>10484</v>
      </c>
      <c r="F599" s="84" t="s">
        <v>179</v>
      </c>
      <c r="G599" s="84"/>
      <c r="H599" s="84" t="s">
        <v>2589</v>
      </c>
      <c r="I599" s="5" t="s">
        <v>1863</v>
      </c>
      <c r="J599" s="5"/>
      <c r="K599" s="5"/>
      <c r="L599" s="5" t="s">
        <v>2590</v>
      </c>
    </row>
    <row r="600" spans="1:12" ht="37.5">
      <c r="A600" s="88" t="s">
        <v>2390</v>
      </c>
      <c r="B600" s="8" t="s">
        <v>2573</v>
      </c>
      <c r="C600" s="5" t="s">
        <v>2591</v>
      </c>
      <c r="D600" s="2">
        <v>23344</v>
      </c>
      <c r="E600" s="5" t="s">
        <v>10484</v>
      </c>
      <c r="F600" s="84" t="s">
        <v>179</v>
      </c>
      <c r="G600" s="84"/>
      <c r="H600" s="84" t="s">
        <v>2592</v>
      </c>
      <c r="I600" s="5" t="s">
        <v>1863</v>
      </c>
      <c r="J600" s="5"/>
      <c r="K600" s="5"/>
      <c r="L600" s="5" t="s">
        <v>2590</v>
      </c>
    </row>
    <row r="601" spans="1:12" ht="112.5">
      <c r="A601" s="88" t="s">
        <v>2390</v>
      </c>
      <c r="B601" s="8" t="s">
        <v>2593</v>
      </c>
      <c r="C601" s="5" t="s">
        <v>2594</v>
      </c>
      <c r="D601" s="2" t="s">
        <v>36</v>
      </c>
      <c r="E601" s="5" t="s">
        <v>2425</v>
      </c>
      <c r="F601" s="84"/>
      <c r="G601" s="84"/>
      <c r="H601" s="84" t="s">
        <v>2595</v>
      </c>
      <c r="I601" s="5" t="s">
        <v>2596</v>
      </c>
      <c r="J601" s="5"/>
      <c r="K601" s="5" t="str">
        <f>HYPERLINK("#", "https://www.city.hanyu.lg.jp/docs/2022122700017/")</f>
        <v>https://www.city.hanyu.lg.jp/docs/2022122700017/</v>
      </c>
      <c r="L601" s="5" t="s">
        <v>10617</v>
      </c>
    </row>
    <row r="602" spans="1:12" ht="187.5">
      <c r="A602" s="88" t="s">
        <v>2390</v>
      </c>
      <c r="B602" s="8" t="s">
        <v>2573</v>
      </c>
      <c r="C602" s="5" t="s">
        <v>627</v>
      </c>
      <c r="D602" s="2">
        <v>2690</v>
      </c>
      <c r="E602" s="5" t="s">
        <v>10484</v>
      </c>
      <c r="F602" s="84" t="s">
        <v>660</v>
      </c>
      <c r="G602" s="84"/>
      <c r="H602" s="84" t="s">
        <v>2597</v>
      </c>
      <c r="I602" s="5" t="s">
        <v>264</v>
      </c>
      <c r="J602" s="5" t="s">
        <v>2598</v>
      </c>
      <c r="K602" s="5"/>
      <c r="L602" s="5" t="s">
        <v>2599</v>
      </c>
    </row>
    <row r="603" spans="1:12" ht="112.5">
      <c r="A603" s="88" t="s">
        <v>2464</v>
      </c>
      <c r="B603" s="8" t="s">
        <v>2600</v>
      </c>
      <c r="C603" s="5" t="s">
        <v>2601</v>
      </c>
      <c r="D603" s="2" t="s">
        <v>2602</v>
      </c>
      <c r="E603" s="5" t="s">
        <v>10486</v>
      </c>
      <c r="F603" s="84" t="s">
        <v>2603</v>
      </c>
      <c r="G603" s="84" t="s">
        <v>2604</v>
      </c>
      <c r="H603" s="84" t="s">
        <v>2605</v>
      </c>
      <c r="I603" s="5" t="s">
        <v>2562</v>
      </c>
      <c r="J603" s="5"/>
      <c r="K603" s="5" t="s">
        <v>2606</v>
      </c>
      <c r="L603" s="5" t="s">
        <v>2607</v>
      </c>
    </row>
    <row r="604" spans="1:12" ht="112.5">
      <c r="A604" s="88" t="s">
        <v>2464</v>
      </c>
      <c r="B604" s="8" t="s">
        <v>2600</v>
      </c>
      <c r="C604" s="5" t="s">
        <v>2608</v>
      </c>
      <c r="D604" s="2" t="s">
        <v>2609</v>
      </c>
      <c r="E604" s="5" t="s">
        <v>10486</v>
      </c>
      <c r="F604" s="84" t="s">
        <v>311</v>
      </c>
      <c r="G604" s="84" t="s">
        <v>2610</v>
      </c>
      <c r="H604" s="84" t="s">
        <v>2611</v>
      </c>
      <c r="I604" s="5" t="s">
        <v>2468</v>
      </c>
      <c r="J604" s="5" t="s">
        <v>2612</v>
      </c>
      <c r="K604" s="5" t="str">
        <f>HYPERLINK("#", "https://www.city.kounosu.saitama.jp/site/shogaihukushi/1845.html")</f>
        <v>https://www.city.kounosu.saitama.jp/site/shogaihukushi/1845.html</v>
      </c>
      <c r="L604" s="5" t="s">
        <v>2613</v>
      </c>
    </row>
    <row r="605" spans="1:12" ht="75">
      <c r="A605" s="88" t="s">
        <v>2464</v>
      </c>
      <c r="B605" s="8" t="s">
        <v>2600</v>
      </c>
      <c r="C605" s="5" t="s">
        <v>2614</v>
      </c>
      <c r="D605" s="2" t="s">
        <v>2615</v>
      </c>
      <c r="E605" s="5" t="s">
        <v>10486</v>
      </c>
      <c r="F605" s="84" t="s">
        <v>660</v>
      </c>
      <c r="G605" s="84"/>
      <c r="H605" s="84" t="s">
        <v>10462</v>
      </c>
      <c r="I605" s="5" t="s">
        <v>2616</v>
      </c>
      <c r="J605" s="5"/>
      <c r="K605" s="5" t="str">
        <f>HYPERLINK("#", "https://www.city.kounosu.saitama.jp/site/kaigohoken/1807.html")</f>
        <v>https://www.city.kounosu.saitama.jp/site/kaigohoken/1807.html</v>
      </c>
      <c r="L605" s="5" t="s">
        <v>2617</v>
      </c>
    </row>
    <row r="606" spans="1:12" ht="56.25">
      <c r="A606" s="88" t="s">
        <v>2390</v>
      </c>
      <c r="B606" s="8" t="s">
        <v>2618</v>
      </c>
      <c r="C606" s="5" t="s">
        <v>10529</v>
      </c>
      <c r="D606" s="2">
        <v>6747</v>
      </c>
      <c r="E606" s="5" t="s">
        <v>10484</v>
      </c>
      <c r="F606" s="84" t="s">
        <v>311</v>
      </c>
      <c r="G606" s="84"/>
      <c r="H606" s="84" t="s">
        <v>2619</v>
      </c>
      <c r="I606" s="5" t="s">
        <v>626</v>
      </c>
      <c r="J606" s="5"/>
      <c r="K606" s="5"/>
      <c r="L606" s="5" t="s">
        <v>2620</v>
      </c>
    </row>
    <row r="607" spans="1:12" ht="75">
      <c r="A607" s="88" t="s">
        <v>2390</v>
      </c>
      <c r="B607" s="8" t="s">
        <v>2618</v>
      </c>
      <c r="C607" s="5" t="s">
        <v>2539</v>
      </c>
      <c r="D607" s="2" t="s">
        <v>2621</v>
      </c>
      <c r="E607" s="5" t="s">
        <v>10484</v>
      </c>
      <c r="F607" s="84" t="s">
        <v>660</v>
      </c>
      <c r="G607" s="84" t="s">
        <v>2622</v>
      </c>
      <c r="H607" s="84" t="s">
        <v>2623</v>
      </c>
      <c r="I607" s="5" t="s">
        <v>2624</v>
      </c>
      <c r="J607" s="5"/>
      <c r="K607" s="5"/>
      <c r="L607" s="5" t="s">
        <v>2625</v>
      </c>
    </row>
    <row r="608" spans="1:12" ht="75">
      <c r="A608" s="88" t="s">
        <v>2390</v>
      </c>
      <c r="B608" s="8" t="s">
        <v>2618</v>
      </c>
      <c r="C608" s="5" t="s">
        <v>2539</v>
      </c>
      <c r="D608" s="2">
        <v>1848</v>
      </c>
      <c r="E608" s="5" t="s">
        <v>10484</v>
      </c>
      <c r="F608" s="84" t="s">
        <v>665</v>
      </c>
      <c r="G608" s="84" t="s">
        <v>2626</v>
      </c>
      <c r="H608" s="84" t="s">
        <v>2627</v>
      </c>
      <c r="I608" s="5" t="s">
        <v>626</v>
      </c>
      <c r="J608" s="5"/>
      <c r="K608" s="5" t="str">
        <f>HYPERLINK("#", "https://chiiki-kaigo.casio.jp/fukaya")</f>
        <v>https://chiiki-kaigo.casio.jp/fukaya</v>
      </c>
      <c r="L608" s="5" t="s">
        <v>2625</v>
      </c>
    </row>
    <row r="609" spans="1:12" ht="206.25">
      <c r="A609" s="88" t="s">
        <v>2390</v>
      </c>
      <c r="B609" s="8" t="s">
        <v>2628</v>
      </c>
      <c r="C609" s="5" t="s">
        <v>2629</v>
      </c>
      <c r="D609" s="2">
        <v>26505</v>
      </c>
      <c r="E609" s="5" t="s">
        <v>10484</v>
      </c>
      <c r="F609" s="84" t="s">
        <v>311</v>
      </c>
      <c r="G609" s="84"/>
      <c r="H609" s="84" t="s">
        <v>2630</v>
      </c>
      <c r="I609" s="5" t="s">
        <v>2631</v>
      </c>
      <c r="J609" s="5"/>
      <c r="K609" s="5" t="str">
        <f>HYPERLINK("#", "https://www.city.ageo.lg.jp/page/298548.html
https://www.city.ageo.lg.jp/page/027116060301.html")</f>
        <v>https://www.city.ageo.lg.jp/page/298548.html
https://www.city.ageo.lg.jp/page/027116060301.html</v>
      </c>
      <c r="L609" s="5" t="s">
        <v>2632</v>
      </c>
    </row>
    <row r="610" spans="1:12" ht="93.75">
      <c r="A610" s="88" t="s">
        <v>2390</v>
      </c>
      <c r="B610" s="8" t="s">
        <v>2633</v>
      </c>
      <c r="C610" s="5" t="s">
        <v>2634</v>
      </c>
      <c r="D610" s="2">
        <v>32505</v>
      </c>
      <c r="E610" s="5" t="s">
        <v>10484</v>
      </c>
      <c r="F610" s="84" t="s">
        <v>660</v>
      </c>
      <c r="G610" s="84" t="s">
        <v>2635</v>
      </c>
      <c r="H610" s="84" t="s">
        <v>2636</v>
      </c>
      <c r="I610" s="5" t="s">
        <v>10824</v>
      </c>
      <c r="J610" s="5"/>
      <c r="K610" s="5" t="str">
        <f>HYPERLINK("#", "https://www.city.ageo.lg.jp/page/302559.html")</f>
        <v>https://www.city.ageo.lg.jp/page/302559.html</v>
      </c>
      <c r="L610" s="5" t="s">
        <v>2632</v>
      </c>
    </row>
    <row r="611" spans="1:12" ht="75">
      <c r="A611" s="88" t="s">
        <v>2390</v>
      </c>
      <c r="B611" s="8" t="s">
        <v>2633</v>
      </c>
      <c r="C611" s="5" t="s">
        <v>2637</v>
      </c>
      <c r="D611" s="2">
        <v>20093</v>
      </c>
      <c r="E611" s="5" t="s">
        <v>10484</v>
      </c>
      <c r="F611" s="84" t="s">
        <v>660</v>
      </c>
      <c r="G611" s="84" t="s">
        <v>2638</v>
      </c>
      <c r="H611" s="84" t="s">
        <v>2639</v>
      </c>
      <c r="I611" s="5" t="s">
        <v>2427</v>
      </c>
      <c r="J611" s="5"/>
      <c r="K611" s="5" t="str">
        <f>HYPERLINK("#", "https://www.city.ageo.lg.jp/page/027117031301.html")</f>
        <v>https://www.city.ageo.lg.jp/page/027117031301.html</v>
      </c>
      <c r="L611" s="5" t="s">
        <v>2632</v>
      </c>
    </row>
    <row r="612" spans="1:12" ht="112.5">
      <c r="A612" s="88" t="s">
        <v>2390</v>
      </c>
      <c r="B612" s="8" t="s">
        <v>2640</v>
      </c>
      <c r="C612" s="5" t="s">
        <v>2641</v>
      </c>
      <c r="D612" s="2">
        <v>3655</v>
      </c>
      <c r="E612" s="5" t="s">
        <v>10484</v>
      </c>
      <c r="F612" s="84" t="s">
        <v>660</v>
      </c>
      <c r="G612" s="84" t="s">
        <v>2642</v>
      </c>
      <c r="H612" s="84" t="s">
        <v>2643</v>
      </c>
      <c r="I612" s="5" t="s">
        <v>2395</v>
      </c>
      <c r="J612" s="5" t="s">
        <v>2644</v>
      </c>
      <c r="K612" s="5" t="str">
        <f>HYPERLINK("#", "https://www.city.toda.saitama.jp/soshiki/234/chojukaigo-chiikisigenlist.html")</f>
        <v>https://www.city.toda.saitama.jp/soshiki/234/chojukaigo-chiikisigenlist.html</v>
      </c>
      <c r="L612" s="5" t="s">
        <v>2645</v>
      </c>
    </row>
    <row r="613" spans="1:12" ht="56.25">
      <c r="A613" s="88" t="s">
        <v>2390</v>
      </c>
      <c r="B613" s="8" t="s">
        <v>2640</v>
      </c>
      <c r="C613" s="5" t="s">
        <v>2646</v>
      </c>
      <c r="D613" s="2">
        <v>7958</v>
      </c>
      <c r="E613" s="5" t="s">
        <v>10484</v>
      </c>
      <c r="F613" s="84" t="s">
        <v>660</v>
      </c>
      <c r="G613" s="84"/>
      <c r="H613" s="84" t="s">
        <v>2647</v>
      </c>
      <c r="I613" s="5" t="s">
        <v>2427</v>
      </c>
      <c r="J613" s="5"/>
      <c r="K613" s="5" t="str">
        <f>HYPERLINK("#", "https://www.city.toda.saitama.jp/soshiki/234/chojukaigo-shien-zaitakufukusi.html")</f>
        <v>https://www.city.toda.saitama.jp/soshiki/234/chojukaigo-shien-zaitakufukusi.html</v>
      </c>
      <c r="L613" s="5" t="s">
        <v>2648</v>
      </c>
    </row>
    <row r="614" spans="1:12" ht="56.25">
      <c r="A614" s="88" t="s">
        <v>2390</v>
      </c>
      <c r="B614" s="8" t="s">
        <v>2649</v>
      </c>
      <c r="C614" s="5" t="s">
        <v>2650</v>
      </c>
      <c r="D614" s="2" t="s">
        <v>36</v>
      </c>
      <c r="E614" s="5" t="s">
        <v>2425</v>
      </c>
      <c r="F614" s="84"/>
      <c r="G614" s="84"/>
      <c r="H614" s="84" t="s">
        <v>2651</v>
      </c>
      <c r="I614" s="5" t="s">
        <v>264</v>
      </c>
      <c r="J614" s="5" t="s">
        <v>2652</v>
      </c>
      <c r="K614" s="5"/>
      <c r="L614" s="5" t="s">
        <v>10618</v>
      </c>
    </row>
    <row r="615" spans="1:12" ht="56.25">
      <c r="A615" s="88" t="s">
        <v>2390</v>
      </c>
      <c r="B615" s="8" t="s">
        <v>2649</v>
      </c>
      <c r="C615" s="5" t="s">
        <v>2650</v>
      </c>
      <c r="D615" s="2" t="s">
        <v>36</v>
      </c>
      <c r="E615" s="5" t="s">
        <v>2425</v>
      </c>
      <c r="F615" s="84"/>
      <c r="G615" s="84"/>
      <c r="H615" s="84" t="s">
        <v>2653</v>
      </c>
      <c r="I615" s="5" t="s">
        <v>264</v>
      </c>
      <c r="J615" s="5" t="s">
        <v>2654</v>
      </c>
      <c r="K615" s="5"/>
      <c r="L615" s="5" t="s">
        <v>10618</v>
      </c>
    </row>
    <row r="616" spans="1:12" ht="56.25">
      <c r="A616" s="88" t="s">
        <v>2390</v>
      </c>
      <c r="B616" s="8" t="s">
        <v>2655</v>
      </c>
      <c r="C616" s="5" t="s">
        <v>2656</v>
      </c>
      <c r="D616" s="2">
        <v>13950</v>
      </c>
      <c r="E616" s="5" t="s">
        <v>10484</v>
      </c>
      <c r="F616" s="84" t="s">
        <v>311</v>
      </c>
      <c r="G616" s="84"/>
      <c r="H616" s="84" t="s">
        <v>2657</v>
      </c>
      <c r="I616" s="5" t="s">
        <v>626</v>
      </c>
      <c r="J616" s="5"/>
      <c r="K616" s="5" t="str">
        <f>HYPERLINK("#", "https://www.city.asaka.lg.jp/soshiki/50/syogai-bustetudo2021.html")</f>
        <v>https://www.city.asaka.lg.jp/soshiki/50/syogai-bustetudo2021.html</v>
      </c>
      <c r="L616" s="5" t="s">
        <v>2658</v>
      </c>
    </row>
    <row r="617" spans="1:12" ht="37.5">
      <c r="A617" s="88" t="s">
        <v>2390</v>
      </c>
      <c r="B617" s="8" t="s">
        <v>2655</v>
      </c>
      <c r="C617" s="5" t="s">
        <v>2659</v>
      </c>
      <c r="D617" s="2">
        <v>13500</v>
      </c>
      <c r="E617" s="5" t="s">
        <v>10484</v>
      </c>
      <c r="F617" s="84" t="s">
        <v>311</v>
      </c>
      <c r="G617" s="84"/>
      <c r="H617" s="84" t="s">
        <v>2660</v>
      </c>
      <c r="I617" s="5" t="s">
        <v>626</v>
      </c>
      <c r="J617" s="5"/>
      <c r="K617" s="5" t="str">
        <f>HYPERLINK("#", "https://www.city.asaka.lg.jp/soshiki/50/syogai-jidousha2021.html")</f>
        <v>https://www.city.asaka.lg.jp/soshiki/50/syogai-jidousha2021.html</v>
      </c>
      <c r="L617" s="5" t="s">
        <v>2658</v>
      </c>
    </row>
    <row r="618" spans="1:12" ht="37.5">
      <c r="A618" s="88" t="s">
        <v>2390</v>
      </c>
      <c r="B618" s="8" t="s">
        <v>2655</v>
      </c>
      <c r="C618" s="5" t="s">
        <v>2661</v>
      </c>
      <c r="D618" s="2">
        <v>9526</v>
      </c>
      <c r="E618" s="5" t="s">
        <v>10484</v>
      </c>
      <c r="F618" s="84" t="s">
        <v>311</v>
      </c>
      <c r="G618" s="84"/>
      <c r="H618" s="84" t="s">
        <v>2662</v>
      </c>
      <c r="I618" s="5" t="s">
        <v>261</v>
      </c>
      <c r="J618" s="5"/>
      <c r="K618" s="5" t="str">
        <f>HYPERLINK("#", "https://www.city.asaka.lg.jp/soshiki/50/syogai-taxi2021.html")</f>
        <v>https://www.city.asaka.lg.jp/soshiki/50/syogai-taxi2021.html</v>
      </c>
      <c r="L618" s="5" t="s">
        <v>2658</v>
      </c>
    </row>
    <row r="619" spans="1:12" ht="56.25">
      <c r="A619" s="88" t="s">
        <v>2390</v>
      </c>
      <c r="B619" s="8" t="s">
        <v>2655</v>
      </c>
      <c r="C619" s="5" t="s">
        <v>2663</v>
      </c>
      <c r="D619" s="2">
        <v>490</v>
      </c>
      <c r="E619" s="5" t="s">
        <v>10484</v>
      </c>
      <c r="F619" s="84" t="s">
        <v>660</v>
      </c>
      <c r="G619" s="84"/>
      <c r="H619" s="84" t="s">
        <v>2664</v>
      </c>
      <c r="I619" s="5" t="s">
        <v>1863</v>
      </c>
      <c r="J619" s="5"/>
      <c r="K619" s="5" t="str">
        <f>HYPERLINK("#", "https://www.city.asaka.lg.jp/soshiki/50/shougaishahaishoku.html")</f>
        <v>https://www.city.asaka.lg.jp/soshiki/50/shougaishahaishoku.html</v>
      </c>
      <c r="L619" s="5" t="s">
        <v>2658</v>
      </c>
    </row>
    <row r="620" spans="1:12" ht="75">
      <c r="A620" s="88" t="s">
        <v>2390</v>
      </c>
      <c r="B620" s="8" t="s">
        <v>2655</v>
      </c>
      <c r="C620" s="5" t="s">
        <v>2665</v>
      </c>
      <c r="D620" s="2">
        <v>16071</v>
      </c>
      <c r="E620" s="5" t="s">
        <v>10484</v>
      </c>
      <c r="F620" s="84" t="s">
        <v>1288</v>
      </c>
      <c r="G620" s="84"/>
      <c r="H620" s="84" t="s">
        <v>2666</v>
      </c>
      <c r="I620" s="5" t="s">
        <v>1863</v>
      </c>
      <c r="J620" s="5"/>
      <c r="K620" s="5" t="str">
        <f>HYPERLINK("#", "https://www.city.asaka.lg.jp/soshiki/50/syogai-lifesuppo.html")</f>
        <v>https://www.city.asaka.lg.jp/soshiki/50/syogai-lifesuppo.html</v>
      </c>
      <c r="L620" s="5" t="s">
        <v>2658</v>
      </c>
    </row>
    <row r="621" spans="1:12" ht="93.75">
      <c r="A621" s="88" t="s">
        <v>2390</v>
      </c>
      <c r="B621" s="8" t="s">
        <v>2655</v>
      </c>
      <c r="C621" s="5" t="s">
        <v>2667</v>
      </c>
      <c r="D621" s="2">
        <v>52064</v>
      </c>
      <c r="E621" s="5" t="s">
        <v>10484</v>
      </c>
      <c r="F621" s="84" t="s">
        <v>660</v>
      </c>
      <c r="G621" s="84"/>
      <c r="H621" s="84" t="s">
        <v>2668</v>
      </c>
      <c r="I621" s="5" t="s">
        <v>1863</v>
      </c>
      <c r="J621" s="5"/>
      <c r="K621" s="5" t="str">
        <f>HYPERLINK("#", "https://www.city.asaka.lg.jp/soshiki/50/syogai-seikatusien.html")</f>
        <v>https://www.city.asaka.lg.jp/soshiki/50/syogai-seikatusien.html</v>
      </c>
      <c r="L621" s="5" t="s">
        <v>2658</v>
      </c>
    </row>
    <row r="622" spans="1:12" ht="56.25">
      <c r="A622" s="88" t="s">
        <v>2464</v>
      </c>
      <c r="B622" s="8" t="s">
        <v>2669</v>
      </c>
      <c r="C622" s="5" t="s">
        <v>2670</v>
      </c>
      <c r="D622" s="2" t="s">
        <v>36</v>
      </c>
      <c r="E622" s="5" t="s">
        <v>2671</v>
      </c>
      <c r="F622" s="84"/>
      <c r="G622" s="84"/>
      <c r="H622" s="84" t="s">
        <v>2672</v>
      </c>
      <c r="I622" s="5" t="s">
        <v>2562</v>
      </c>
      <c r="J622" s="5"/>
      <c r="K622" s="5" t="str">
        <f>HYPERLINK("#", "https://www.city.shiki.lg.jp/site/koureiーzaitaku/15856.html")</f>
        <v>https://www.city.shiki.lg.jp/site/koureiーzaitaku/15856.html</v>
      </c>
      <c r="L622" s="5" t="s">
        <v>10619</v>
      </c>
    </row>
    <row r="623" spans="1:12" ht="93.75">
      <c r="A623" s="88" t="s">
        <v>2464</v>
      </c>
      <c r="B623" s="8" t="s">
        <v>2669</v>
      </c>
      <c r="C623" s="5" t="s">
        <v>2673</v>
      </c>
      <c r="D623" s="2">
        <v>49935</v>
      </c>
      <c r="E623" s="5" t="s">
        <v>10486</v>
      </c>
      <c r="F623" s="84" t="s">
        <v>179</v>
      </c>
      <c r="G623" s="84"/>
      <c r="H623" s="84" t="s">
        <v>2674</v>
      </c>
      <c r="I623" s="5" t="s">
        <v>2572</v>
      </c>
      <c r="J623" s="5"/>
      <c r="K623" s="5" t="str">
        <f>HYPERLINK("#", "https://www.city.shiki.lg.jp/soshiki/28/2953.html")</f>
        <v>https://www.city.shiki.lg.jp/soshiki/28/2953.html</v>
      </c>
      <c r="L623" s="5" t="s">
        <v>2675</v>
      </c>
    </row>
    <row r="624" spans="1:12" ht="112.5">
      <c r="A624" s="88" t="s">
        <v>2464</v>
      </c>
      <c r="B624" s="8" t="s">
        <v>2669</v>
      </c>
      <c r="C624" s="5" t="s">
        <v>2676</v>
      </c>
      <c r="D624" s="2">
        <v>18415</v>
      </c>
      <c r="E624" s="5" t="s">
        <v>10486</v>
      </c>
      <c r="F624" s="84" t="s">
        <v>311</v>
      </c>
      <c r="G624" s="84"/>
      <c r="H624" s="84" t="s">
        <v>2677</v>
      </c>
      <c r="I624" s="5" t="s">
        <v>2572</v>
      </c>
      <c r="J624" s="5"/>
      <c r="K624" s="5" t="s">
        <v>2678</v>
      </c>
      <c r="L624" s="5" t="s">
        <v>2679</v>
      </c>
    </row>
    <row r="625" spans="1:12" ht="75">
      <c r="A625" s="88" t="s">
        <v>2464</v>
      </c>
      <c r="B625" s="8" t="s">
        <v>2669</v>
      </c>
      <c r="C625" s="5" t="s">
        <v>2680</v>
      </c>
      <c r="D625" s="2">
        <v>3600</v>
      </c>
      <c r="E625" s="5" t="s">
        <v>10486</v>
      </c>
      <c r="F625" s="84" t="s">
        <v>311</v>
      </c>
      <c r="G625" s="84"/>
      <c r="H625" s="84" t="s">
        <v>2681</v>
      </c>
      <c r="I625" s="5" t="s">
        <v>2572</v>
      </c>
      <c r="J625" s="5"/>
      <c r="K625" s="5" t="str">
        <f>HYPERLINK("#", "https://www.city.shiki.lg.jp/site/fukushi-syougai/1389.html")</f>
        <v>https://www.city.shiki.lg.jp/site/fukushi-syougai/1389.html</v>
      </c>
      <c r="L625" s="5" t="s">
        <v>2682</v>
      </c>
    </row>
    <row r="626" spans="1:12" ht="56.25">
      <c r="A626" s="88" t="s">
        <v>2464</v>
      </c>
      <c r="B626" s="8" t="s">
        <v>2669</v>
      </c>
      <c r="C626" s="5" t="s">
        <v>2683</v>
      </c>
      <c r="D626" s="2">
        <v>23004</v>
      </c>
      <c r="E626" s="5" t="s">
        <v>10486</v>
      </c>
      <c r="F626" s="84" t="s">
        <v>311</v>
      </c>
      <c r="G626" s="84"/>
      <c r="H626" s="84" t="s">
        <v>2684</v>
      </c>
      <c r="I626" s="5" t="s">
        <v>2572</v>
      </c>
      <c r="J626" s="5"/>
      <c r="K626" s="5" t="str">
        <f>HYPERLINK("#", "https://www.city.shiki.lg.jp/site/fukushi-syougai/1340.html")</f>
        <v>https://www.city.shiki.lg.jp/site/fukushi-syougai/1340.html</v>
      </c>
      <c r="L626" s="5" t="s">
        <v>2682</v>
      </c>
    </row>
    <row r="627" spans="1:12" ht="93.75">
      <c r="A627" s="88" t="s">
        <v>2390</v>
      </c>
      <c r="B627" s="8" t="s">
        <v>2685</v>
      </c>
      <c r="C627" s="5" t="s">
        <v>2686</v>
      </c>
      <c r="D627" s="2">
        <v>8530</v>
      </c>
      <c r="E627" s="5" t="s">
        <v>10484</v>
      </c>
      <c r="F627" s="84" t="s">
        <v>311</v>
      </c>
      <c r="G627" s="84" t="s">
        <v>2687</v>
      </c>
      <c r="H627" s="84" t="s">
        <v>2688</v>
      </c>
      <c r="I627" s="5" t="s">
        <v>560</v>
      </c>
      <c r="J627" s="5"/>
      <c r="K627" s="5"/>
      <c r="L627" s="5" t="s">
        <v>2689</v>
      </c>
    </row>
    <row r="628" spans="1:12" ht="75">
      <c r="A628" s="88" t="s">
        <v>2390</v>
      </c>
      <c r="B628" s="8" t="s">
        <v>2685</v>
      </c>
      <c r="C628" s="5" t="s">
        <v>2690</v>
      </c>
      <c r="D628" s="2">
        <v>5760</v>
      </c>
      <c r="E628" s="5" t="s">
        <v>10484</v>
      </c>
      <c r="F628" s="84" t="s">
        <v>665</v>
      </c>
      <c r="G628" s="84" t="s">
        <v>2687</v>
      </c>
      <c r="H628" s="84" t="s">
        <v>2691</v>
      </c>
      <c r="I628" s="5" t="s">
        <v>560</v>
      </c>
      <c r="J628" s="5"/>
      <c r="K628" s="5"/>
      <c r="L628" s="5" t="s">
        <v>2689</v>
      </c>
    </row>
    <row r="629" spans="1:12" ht="75">
      <c r="A629" s="88" t="s">
        <v>2390</v>
      </c>
      <c r="B629" s="8" t="s">
        <v>2685</v>
      </c>
      <c r="C629" s="5" t="s">
        <v>2692</v>
      </c>
      <c r="D629" s="2">
        <v>1428</v>
      </c>
      <c r="E629" s="5" t="s">
        <v>10484</v>
      </c>
      <c r="F629" s="84" t="s">
        <v>660</v>
      </c>
      <c r="G629" s="84" t="s">
        <v>2693</v>
      </c>
      <c r="H629" s="84" t="s">
        <v>2694</v>
      </c>
      <c r="I629" s="5" t="s">
        <v>560</v>
      </c>
      <c r="J629" s="5"/>
      <c r="K629" s="5"/>
      <c r="L629" s="5" t="s">
        <v>2689</v>
      </c>
    </row>
    <row r="630" spans="1:12" ht="75">
      <c r="A630" s="88" t="s">
        <v>2390</v>
      </c>
      <c r="B630" s="8" t="s">
        <v>2685</v>
      </c>
      <c r="C630" s="5" t="s">
        <v>2695</v>
      </c>
      <c r="D630" s="2">
        <v>4595</v>
      </c>
      <c r="E630" s="5" t="s">
        <v>10484</v>
      </c>
      <c r="F630" s="84" t="s">
        <v>660</v>
      </c>
      <c r="G630" s="84"/>
      <c r="H630" s="84" t="s">
        <v>2696</v>
      </c>
      <c r="I630" s="5" t="s">
        <v>264</v>
      </c>
      <c r="J630" s="5" t="s">
        <v>2697</v>
      </c>
      <c r="K630" s="5" t="str">
        <f>HYPERLINK("#", "https://www.city.wako.lg.jp/kenko/kaigo/1003987/1004000.html")</f>
        <v>https://www.city.wako.lg.jp/kenko/kaigo/1003987/1004000.html</v>
      </c>
      <c r="L630" s="5" t="s">
        <v>2698</v>
      </c>
    </row>
    <row r="631" spans="1:12" ht="93.75">
      <c r="A631" s="88" t="s">
        <v>2390</v>
      </c>
      <c r="B631" s="8" t="s">
        <v>2699</v>
      </c>
      <c r="C631" s="5" t="s">
        <v>2700</v>
      </c>
      <c r="D631" s="2">
        <v>84</v>
      </c>
      <c r="E631" s="5" t="s">
        <v>10484</v>
      </c>
      <c r="F631" s="84" t="s">
        <v>660</v>
      </c>
      <c r="G631" s="84" t="s">
        <v>2701</v>
      </c>
      <c r="H631" s="84" t="s">
        <v>2702</v>
      </c>
      <c r="I631" s="5" t="s">
        <v>76</v>
      </c>
      <c r="J631" s="5"/>
      <c r="K631" s="5" t="str">
        <f>HYPERLINK("#", "https://www.niizashakyo.or.jp/jigyou/sasaeai/")</f>
        <v>https://www.niizashakyo.or.jp/jigyou/sasaeai/</v>
      </c>
      <c r="L631" s="5" t="s">
        <v>2703</v>
      </c>
    </row>
    <row r="632" spans="1:12" ht="56.25">
      <c r="A632" s="88" t="s">
        <v>2390</v>
      </c>
      <c r="B632" s="8" t="s">
        <v>2704</v>
      </c>
      <c r="C632" s="5" t="s">
        <v>2705</v>
      </c>
      <c r="D632" s="2" t="s">
        <v>36</v>
      </c>
      <c r="E632" s="5" t="s">
        <v>2425</v>
      </c>
      <c r="F632" s="84"/>
      <c r="G632" s="84"/>
      <c r="H632" s="84" t="s">
        <v>2706</v>
      </c>
      <c r="I632" s="5" t="s">
        <v>1863</v>
      </c>
      <c r="J632" s="5"/>
      <c r="K632" s="5" t="str">
        <f>HYPERLINK("#", "https://www.city.okegawa.lg.jp/soshiki/kenkofukushi/koureikaigo/koureikaigo/fukushi/10160.html")</f>
        <v>https://www.city.okegawa.lg.jp/soshiki/kenkofukushi/koureikaigo/koureikaigo/fukushi/10160.html</v>
      </c>
      <c r="L632" s="5" t="s">
        <v>10621</v>
      </c>
    </row>
    <row r="633" spans="1:12" ht="56.25">
      <c r="A633" s="88" t="s">
        <v>2390</v>
      </c>
      <c r="B633" s="8" t="s">
        <v>2704</v>
      </c>
      <c r="C633" s="5" t="s">
        <v>2708</v>
      </c>
      <c r="D633" s="2">
        <v>270</v>
      </c>
      <c r="E633" s="5" t="s">
        <v>10484</v>
      </c>
      <c r="F633" s="84" t="s">
        <v>660</v>
      </c>
      <c r="G633" s="84"/>
      <c r="H633" s="84" t="s">
        <v>2709</v>
      </c>
      <c r="I633" s="5" t="s">
        <v>76</v>
      </c>
      <c r="J633" s="5"/>
      <c r="K633" s="5" t="str">
        <f>HYPERLINK("#", "https://www.okshakyo.com/consultation/#link2")</f>
        <v>https://www.okshakyo.com/consultation/#link2</v>
      </c>
      <c r="L633" s="5" t="s">
        <v>2707</v>
      </c>
    </row>
    <row r="634" spans="1:12" ht="56.25">
      <c r="A634" s="88" t="s">
        <v>2390</v>
      </c>
      <c r="B634" s="8" t="s">
        <v>2704</v>
      </c>
      <c r="C634" s="5" t="s">
        <v>2710</v>
      </c>
      <c r="D634" s="2" t="s">
        <v>36</v>
      </c>
      <c r="E634" s="5" t="s">
        <v>2425</v>
      </c>
      <c r="F634" s="84"/>
      <c r="G634" s="84"/>
      <c r="H634" s="84" t="s">
        <v>2711</v>
      </c>
      <c r="I634" s="5" t="s">
        <v>264</v>
      </c>
      <c r="J634" s="5" t="s">
        <v>2712</v>
      </c>
      <c r="K634" s="5" t="str">
        <f>HYPERLINK("#", "https://www.city.okegawa.lg.jp/kenko_fukushi/kourei_kaigo/fukushi/10844.html")</f>
        <v>https://www.city.okegawa.lg.jp/kenko_fukushi/kourei_kaigo/fukushi/10844.html</v>
      </c>
      <c r="L634" s="5" t="s">
        <v>10620</v>
      </c>
    </row>
    <row r="635" spans="1:12" ht="93.75">
      <c r="A635" s="88" t="s">
        <v>2390</v>
      </c>
      <c r="B635" s="8" t="s">
        <v>2704</v>
      </c>
      <c r="C635" s="5" t="s">
        <v>2714</v>
      </c>
      <c r="D635" s="2">
        <v>592</v>
      </c>
      <c r="E635" s="5" t="s">
        <v>10484</v>
      </c>
      <c r="F635" s="84" t="s">
        <v>665</v>
      </c>
      <c r="G635" s="84" t="s">
        <v>2626</v>
      </c>
      <c r="H635" s="84" t="s">
        <v>2715</v>
      </c>
      <c r="I635" s="5" t="s">
        <v>264</v>
      </c>
      <c r="J635" s="5" t="s">
        <v>2716</v>
      </c>
      <c r="K635" s="5" t="str">
        <f>HYPERLINK("#", "https://www.city.okegawa.lg.jp/soshiki/kenkofukushi/koureikaigo/koureikaigo/fukushi/10900.html")</f>
        <v>https://www.city.okegawa.lg.jp/soshiki/kenkofukushi/koureikaigo/koureikaigo/fukushi/10900.html</v>
      </c>
      <c r="L635" s="5" t="s">
        <v>2713</v>
      </c>
    </row>
    <row r="636" spans="1:12" ht="56.25">
      <c r="A636" s="88" t="s">
        <v>2390</v>
      </c>
      <c r="B636" s="8" t="s">
        <v>2704</v>
      </c>
      <c r="C636" s="5" t="s">
        <v>2717</v>
      </c>
      <c r="D636" s="2" t="s">
        <v>36</v>
      </c>
      <c r="E636" s="5" t="s">
        <v>2425</v>
      </c>
      <c r="F636" s="84"/>
      <c r="G636" s="84"/>
      <c r="H636" s="84" t="s">
        <v>2718</v>
      </c>
      <c r="I636" s="5" t="s">
        <v>264</v>
      </c>
      <c r="J636" s="5" t="s">
        <v>2719</v>
      </c>
      <c r="K636" s="5" t="str">
        <f>HYPERLINK("#", "https://www.city.okegawa.lg.jp/soshiki/kenkofukushi/koureikaigo/koureikaigo/fukushi/1279.html")</f>
        <v>https://www.city.okegawa.lg.jp/soshiki/kenkofukushi/koureikaigo/koureikaigo/fukushi/1279.html</v>
      </c>
      <c r="L636" s="5" t="s">
        <v>10622</v>
      </c>
    </row>
    <row r="637" spans="1:12" ht="93.75">
      <c r="A637" s="88" t="s">
        <v>2390</v>
      </c>
      <c r="B637" s="8" t="s">
        <v>2720</v>
      </c>
      <c r="C637" s="5" t="s">
        <v>2721</v>
      </c>
      <c r="D637" s="2">
        <v>8500</v>
      </c>
      <c r="E637" s="5" t="s">
        <v>10484</v>
      </c>
      <c r="F637" s="84" t="s">
        <v>179</v>
      </c>
      <c r="G637" s="84"/>
      <c r="H637" s="84" t="s">
        <v>2722</v>
      </c>
      <c r="I637" s="5" t="s">
        <v>1863</v>
      </c>
      <c r="J637" s="5"/>
      <c r="K637" s="5" t="str">
        <f>HYPERLINK("#", "https://www.city.okegawa.lg.jp/kenko_fukushi/shogaifukushi/josei/11193.html")</f>
        <v>https://www.city.okegawa.lg.jp/kenko_fukushi/shogaifukushi/josei/11193.html</v>
      </c>
      <c r="L637" s="5" t="s">
        <v>2723</v>
      </c>
    </row>
    <row r="638" spans="1:12" ht="75">
      <c r="A638" s="88" t="s">
        <v>2390</v>
      </c>
      <c r="B638" s="8" t="s">
        <v>2720</v>
      </c>
      <c r="C638" s="5" t="s">
        <v>2724</v>
      </c>
      <c r="D638" s="2">
        <v>4788</v>
      </c>
      <c r="E638" s="5" t="s">
        <v>10484</v>
      </c>
      <c r="F638" s="84" t="s">
        <v>660</v>
      </c>
      <c r="G638" s="84"/>
      <c r="H638" s="84" t="s">
        <v>2725</v>
      </c>
      <c r="I638" s="5" t="s">
        <v>1863</v>
      </c>
      <c r="J638" s="5"/>
      <c r="K638" s="5" t="str">
        <f>HYPERLINK("#", "https://www.city.okegawa.lg.jp/kenko_fukushi/shogaifukushi/service/2869.html")</f>
        <v>https://www.city.okegawa.lg.jp/kenko_fukushi/shogaifukushi/service/2869.html</v>
      </c>
      <c r="L638" s="5" t="s">
        <v>2723</v>
      </c>
    </row>
    <row r="639" spans="1:12" ht="56.25">
      <c r="A639" s="88" t="s">
        <v>2390</v>
      </c>
      <c r="B639" s="8" t="s">
        <v>2726</v>
      </c>
      <c r="C639" s="5" t="s">
        <v>2727</v>
      </c>
      <c r="D639" s="2">
        <v>1000</v>
      </c>
      <c r="E639" s="5" t="s">
        <v>10484</v>
      </c>
      <c r="F639" s="84" t="s">
        <v>660</v>
      </c>
      <c r="G639" s="84"/>
      <c r="H639" s="84" t="s">
        <v>2729</v>
      </c>
      <c r="I639" s="5" t="s">
        <v>2427</v>
      </c>
      <c r="J639" s="5"/>
      <c r="K639" s="5" t="str">
        <f>HYPERLINK("#", "https://www.city.kuki.lg.jp/kurashi/oshirase/idousu-pa-.html")</f>
        <v>https://www.city.kuki.lg.jp/kurashi/oshirase/idousu-pa-.html</v>
      </c>
      <c r="L639" s="5" t="s">
        <v>2730</v>
      </c>
    </row>
    <row r="640" spans="1:12" ht="75">
      <c r="A640" s="88" t="s">
        <v>2390</v>
      </c>
      <c r="B640" s="8" t="s">
        <v>2726</v>
      </c>
      <c r="C640" s="5" t="s">
        <v>2731</v>
      </c>
      <c r="D640" s="2">
        <v>9321</v>
      </c>
      <c r="E640" s="5" t="s">
        <v>10484</v>
      </c>
      <c r="F640" s="84" t="s">
        <v>660</v>
      </c>
      <c r="G640" s="84"/>
      <c r="H640" s="84" t="s">
        <v>10475</v>
      </c>
      <c r="I640" s="5" t="s">
        <v>2427</v>
      </c>
      <c r="J640" s="5"/>
      <c r="K640" s="5"/>
      <c r="L640" s="5" t="s">
        <v>2732</v>
      </c>
    </row>
    <row r="641" spans="1:12" ht="56.25">
      <c r="A641" s="88" t="s">
        <v>2390</v>
      </c>
      <c r="B641" s="8" t="s">
        <v>2726</v>
      </c>
      <c r="C641" s="5" t="s">
        <v>2733</v>
      </c>
      <c r="D641" s="2">
        <v>40592</v>
      </c>
      <c r="E641" s="5" t="s">
        <v>10484</v>
      </c>
      <c r="F641" s="84" t="s">
        <v>311</v>
      </c>
      <c r="G641" s="84"/>
      <c r="H641" s="84" t="s">
        <v>2734</v>
      </c>
      <c r="I641" s="5" t="s">
        <v>2735</v>
      </c>
      <c r="J641" s="5"/>
      <c r="K641" s="5"/>
      <c r="L641" s="5" t="s">
        <v>2736</v>
      </c>
    </row>
    <row r="642" spans="1:12" ht="112.5">
      <c r="A642" s="88" t="s">
        <v>2390</v>
      </c>
      <c r="B642" s="8" t="s">
        <v>2737</v>
      </c>
      <c r="C642" s="5" t="s">
        <v>2738</v>
      </c>
      <c r="D642" s="2">
        <v>5468</v>
      </c>
      <c r="E642" s="5" t="s">
        <v>10484</v>
      </c>
      <c r="F642" s="84" t="s">
        <v>311</v>
      </c>
      <c r="G642" s="84"/>
      <c r="H642" s="84" t="s">
        <v>2739</v>
      </c>
      <c r="I642" s="5" t="s">
        <v>622</v>
      </c>
      <c r="J642" s="5"/>
      <c r="K642" s="5" t="str">
        <f>HYPERLINK("#", "https://www.city.kitamoto.lg.jp/soshiki/fukushi/shogai/gyomu/1/13278.html")</f>
        <v>https://www.city.kitamoto.lg.jp/soshiki/fukushi/shogai/gyomu/1/13278.html</v>
      </c>
      <c r="L642" s="5" t="s">
        <v>2740</v>
      </c>
    </row>
    <row r="643" spans="1:12" ht="75">
      <c r="A643" s="88" t="s">
        <v>2390</v>
      </c>
      <c r="B643" s="8" t="s">
        <v>2737</v>
      </c>
      <c r="C643" s="5" t="s">
        <v>2741</v>
      </c>
      <c r="D643" s="2">
        <v>36275</v>
      </c>
      <c r="E643" s="5" t="s">
        <v>10484</v>
      </c>
      <c r="F643" s="84" t="s">
        <v>179</v>
      </c>
      <c r="G643" s="84"/>
      <c r="H643" s="84" t="s">
        <v>2742</v>
      </c>
      <c r="I643" s="5" t="s">
        <v>2743</v>
      </c>
      <c r="J643" s="5"/>
      <c r="K643" s="5" t="str">
        <f>HYPERLINK("#", "https://www.city.kitamoto.lg.jp/soshiki/shiminkeizai/kurashi/gyomu/g7/1416919749711.html")</f>
        <v>https://www.city.kitamoto.lg.jp/soshiki/shiminkeizai/kurashi/gyomu/g7/1416919749711.html</v>
      </c>
      <c r="L643" s="5" t="s">
        <v>2744</v>
      </c>
    </row>
    <row r="644" spans="1:12" ht="37.5">
      <c r="A644" s="88" t="s">
        <v>2390</v>
      </c>
      <c r="B644" s="8" t="s">
        <v>2745</v>
      </c>
      <c r="C644" s="5" t="s">
        <v>2746</v>
      </c>
      <c r="D644" s="2">
        <v>15000</v>
      </c>
      <c r="E644" s="5" t="s">
        <v>10484</v>
      </c>
      <c r="F644" s="84" t="s">
        <v>660</v>
      </c>
      <c r="G644" s="84"/>
      <c r="H644" s="84" t="s">
        <v>2747</v>
      </c>
      <c r="I644" s="5" t="s">
        <v>622</v>
      </c>
      <c r="J644" s="5"/>
      <c r="K644" s="5" t="str">
        <f>HYPERLINK("#", "https://www.city.kitamoto.lg.jp/kenko/fukushi/2/13323.html　")</f>
        <v>https://www.city.kitamoto.lg.jp/kenko/fukushi/2/13323.html　</v>
      </c>
      <c r="L644" s="5" t="s">
        <v>2748</v>
      </c>
    </row>
    <row r="645" spans="1:12" ht="37.5">
      <c r="A645" s="88" t="s">
        <v>2390</v>
      </c>
      <c r="B645" s="8" t="s">
        <v>2745</v>
      </c>
      <c r="C645" s="5" t="s">
        <v>2749</v>
      </c>
      <c r="D645" s="2">
        <v>616</v>
      </c>
      <c r="E645" s="5" t="s">
        <v>10484</v>
      </c>
      <c r="F645" s="84" t="s">
        <v>660</v>
      </c>
      <c r="G645" s="84" t="s">
        <v>2750</v>
      </c>
      <c r="H645" s="84" t="s">
        <v>2751</v>
      </c>
      <c r="I645" s="5" t="s">
        <v>2395</v>
      </c>
      <c r="J645" s="5" t="s">
        <v>2752</v>
      </c>
      <c r="K645" s="5" t="str">
        <f>HYPERLINK("#", "https://www.city.kitamoto.lg.jp/kenko/fukushi/2/13196.html")</f>
        <v>https://www.city.kitamoto.lg.jp/kenko/fukushi/2/13196.html</v>
      </c>
      <c r="L645" s="5" t="s">
        <v>2748</v>
      </c>
    </row>
    <row r="646" spans="1:12" ht="75">
      <c r="A646" s="88" t="s">
        <v>2390</v>
      </c>
      <c r="B646" s="8" t="s">
        <v>2754</v>
      </c>
      <c r="C646" s="5" t="s">
        <v>2755</v>
      </c>
      <c r="D646" s="2" t="s">
        <v>36</v>
      </c>
      <c r="E646" s="5" t="s">
        <v>2425</v>
      </c>
      <c r="F646" s="84"/>
      <c r="G646" s="84"/>
      <c r="H646" s="84" t="s">
        <v>2756</v>
      </c>
      <c r="I646" s="5" t="s">
        <v>560</v>
      </c>
      <c r="J646" s="5"/>
      <c r="K646" s="5" t="str">
        <f>HYPERLINK("#", "https://www.city.fujimi.saitama.jp/kurashi_tetsuzuki/sangyo_shigoto/commerce_industr/takuhaidenwa.html")</f>
        <v>https://www.city.fujimi.saitama.jp/kurashi_tetsuzuki/sangyo_shigoto/commerce_industr/takuhaidenwa.html</v>
      </c>
      <c r="L646" s="5" t="s">
        <v>10623</v>
      </c>
    </row>
    <row r="647" spans="1:12" ht="75">
      <c r="A647" s="88" t="s">
        <v>2390</v>
      </c>
      <c r="B647" s="8" t="s">
        <v>2754</v>
      </c>
      <c r="C647" s="5" t="s">
        <v>1306</v>
      </c>
      <c r="D647" s="2">
        <v>8400</v>
      </c>
      <c r="E647" s="5" t="s">
        <v>10484</v>
      </c>
      <c r="F647" s="84" t="s">
        <v>311</v>
      </c>
      <c r="G647" s="84" t="s">
        <v>2757</v>
      </c>
      <c r="H647" s="84" t="s">
        <v>2758</v>
      </c>
      <c r="I647" s="5" t="s">
        <v>560</v>
      </c>
      <c r="J647" s="5"/>
      <c r="K647" s="5" t="str">
        <f>HYPERLINK("#", "https://www.city.fujimi.saitama.jp/kurashi_tetsuzuki/05douro/kotsu/demand.html")</f>
        <v>https://www.city.fujimi.saitama.jp/kurashi_tetsuzuki/05douro/kotsu/demand.html</v>
      </c>
      <c r="L647" s="5" t="s">
        <v>2759</v>
      </c>
    </row>
    <row r="648" spans="1:12" ht="75">
      <c r="A648" s="88" t="s">
        <v>2390</v>
      </c>
      <c r="B648" s="8" t="s">
        <v>2754</v>
      </c>
      <c r="C648" s="5" t="s">
        <v>2760</v>
      </c>
      <c r="D648" s="2" t="s">
        <v>36</v>
      </c>
      <c r="E648" s="5" t="s">
        <v>2425</v>
      </c>
      <c r="F648" s="84"/>
      <c r="G648" s="84"/>
      <c r="H648" s="84" t="s">
        <v>2761</v>
      </c>
      <c r="I648" s="5" t="s">
        <v>1863</v>
      </c>
      <c r="J648" s="5" t="s">
        <v>2762</v>
      </c>
      <c r="K648" s="5" t="str">
        <f>HYPERLINK("#", "https://www.city.fujimi.saitama.jp/kenko_fukushi_iryo/04koureisya/20240315084514304.html")</f>
        <v>https://www.city.fujimi.saitama.jp/kenko_fukushi_iryo/04koureisya/20240315084514304.html</v>
      </c>
      <c r="L648" s="5" t="s">
        <v>10624</v>
      </c>
    </row>
    <row r="649" spans="1:12" ht="75">
      <c r="A649" s="88" t="s">
        <v>2390</v>
      </c>
      <c r="B649" s="8" t="s">
        <v>2754</v>
      </c>
      <c r="C649" s="5" t="s">
        <v>2763</v>
      </c>
      <c r="D649" s="2">
        <v>8842</v>
      </c>
      <c r="E649" s="5" t="s">
        <v>10484</v>
      </c>
      <c r="F649" s="84" t="s">
        <v>660</v>
      </c>
      <c r="G649" s="84"/>
      <c r="H649" s="84" t="s">
        <v>2764</v>
      </c>
      <c r="I649" s="5" t="s">
        <v>1863</v>
      </c>
      <c r="J649" s="5" t="s">
        <v>2765</v>
      </c>
      <c r="K649" s="5" t="str">
        <f>HYPERLINK("#", "https://www.city.fujimi.saitama.jp/kenko_fukushi_iryo/04koureisya/service/2010-0511-1931-136.html")</f>
        <v>https://www.city.fujimi.saitama.jp/kenko_fukushi_iryo/04koureisya/service/2010-0511-1931-136.html</v>
      </c>
      <c r="L649" s="5" t="s">
        <v>2766</v>
      </c>
    </row>
    <row r="650" spans="1:12" ht="75">
      <c r="A650" s="88" t="s">
        <v>2390</v>
      </c>
      <c r="B650" s="8" t="s">
        <v>2754</v>
      </c>
      <c r="C650" s="5" t="s">
        <v>2767</v>
      </c>
      <c r="D650" s="2">
        <v>15000</v>
      </c>
      <c r="E650" s="5" t="s">
        <v>10484</v>
      </c>
      <c r="F650" s="84" t="s">
        <v>311</v>
      </c>
      <c r="G650" s="84" t="s">
        <v>2768</v>
      </c>
      <c r="H650" s="84" t="s">
        <v>2769</v>
      </c>
      <c r="I650" s="5" t="s">
        <v>560</v>
      </c>
      <c r="J650" s="5"/>
      <c r="K650" s="5" t="str">
        <f>HYPERLINK("#", "https://www.city.fujimi.saitama.jp/kenko_fukushi_iryo/05syougaisya/nichijyou/2010-0511-2202-136.html")</f>
        <v>https://www.city.fujimi.saitama.jp/kenko_fukushi_iryo/05syougaisya/nichijyou/2010-0511-2202-136.html</v>
      </c>
      <c r="L650" s="5" t="s">
        <v>2770</v>
      </c>
    </row>
    <row r="651" spans="1:12" ht="75">
      <c r="A651" s="88" t="s">
        <v>2390</v>
      </c>
      <c r="B651" s="8" t="s">
        <v>2754</v>
      </c>
      <c r="C651" s="5" t="s">
        <v>2771</v>
      </c>
      <c r="D651" s="2">
        <v>8040</v>
      </c>
      <c r="E651" s="5" t="s">
        <v>10484</v>
      </c>
      <c r="F651" s="84" t="s">
        <v>665</v>
      </c>
      <c r="G651" s="84" t="s">
        <v>2768</v>
      </c>
      <c r="H651" s="84" t="s">
        <v>2772</v>
      </c>
      <c r="I651" s="5" t="s">
        <v>560</v>
      </c>
      <c r="J651" s="5"/>
      <c r="K651" s="5" t="str">
        <f>HYPERLINK("#", "https://www.city.fujimi.saitama.jp/kenko_fukushi_iryo/05syougaisya/nichijyou/2010-0511-2202-136.html")</f>
        <v>https://www.city.fujimi.saitama.jp/kenko_fukushi_iryo/05syougaisya/nichijyou/2010-0511-2202-136.html</v>
      </c>
      <c r="L651" s="5" t="s">
        <v>2770</v>
      </c>
    </row>
    <row r="652" spans="1:12" ht="75">
      <c r="A652" s="88" t="s">
        <v>2390</v>
      </c>
      <c r="B652" s="8" t="s">
        <v>2773</v>
      </c>
      <c r="C652" s="5" t="s">
        <v>2774</v>
      </c>
      <c r="D652" s="2">
        <v>44859</v>
      </c>
      <c r="E652" s="5" t="s">
        <v>10484</v>
      </c>
      <c r="F652" s="84" t="s">
        <v>311</v>
      </c>
      <c r="G652" s="84" t="s">
        <v>2775</v>
      </c>
      <c r="H652" s="84" t="s">
        <v>2776</v>
      </c>
      <c r="I652" s="5" t="s">
        <v>2777</v>
      </c>
      <c r="J652" s="5" t="s">
        <v>2778</v>
      </c>
      <c r="K652" s="5" t="str">
        <f>HYPERLINK("#", "https://www.city.misato.lg.jp/kenko_iryo_fukushi/shogaishafukushi/teate_kyufukin/7315.html")</f>
        <v>https://www.city.misato.lg.jp/kenko_iryo_fukushi/shogaishafukushi/teate_kyufukin/7315.html</v>
      </c>
      <c r="L652" s="5" t="s">
        <v>2779</v>
      </c>
    </row>
    <row r="653" spans="1:12" ht="56.25">
      <c r="A653" s="88" t="s">
        <v>2390</v>
      </c>
      <c r="B653" s="8" t="s">
        <v>2773</v>
      </c>
      <c r="C653" s="5" t="s">
        <v>2780</v>
      </c>
      <c r="D653" s="2">
        <v>15476</v>
      </c>
      <c r="E653" s="5" t="s">
        <v>10484</v>
      </c>
      <c r="F653" s="84" t="s">
        <v>311</v>
      </c>
      <c r="G653" s="84" t="s">
        <v>2781</v>
      </c>
      <c r="H653" s="84" t="s">
        <v>2782</v>
      </c>
      <c r="I653" s="5" t="s">
        <v>626</v>
      </c>
      <c r="J653" s="5"/>
      <c r="K653" s="5" t="str">
        <f>HYPERLINK("#", "https://www.city.misato.lg.jp/kosodate_kyoiku/kosodatesupport/teate_josei/9537.html")</f>
        <v>https://www.city.misato.lg.jp/kosodate_kyoiku/kosodatesupport/teate_josei/9537.html</v>
      </c>
      <c r="L653" s="5" t="s">
        <v>2783</v>
      </c>
    </row>
    <row r="654" spans="1:12" ht="112.5">
      <c r="A654" s="88" t="s">
        <v>2390</v>
      </c>
      <c r="B654" s="8" t="s">
        <v>2773</v>
      </c>
      <c r="C654" s="5" t="s">
        <v>2784</v>
      </c>
      <c r="D654" s="2">
        <v>1008</v>
      </c>
      <c r="E654" s="5" t="s">
        <v>10484</v>
      </c>
      <c r="F654" s="84" t="s">
        <v>660</v>
      </c>
      <c r="G654" s="84"/>
      <c r="H654" s="84" t="s">
        <v>2785</v>
      </c>
      <c r="I654" s="5" t="s">
        <v>2786</v>
      </c>
      <c r="J654" s="5"/>
      <c r="K654" s="5" t="str">
        <f>HYPERLINK("#", "https://www.city.misato.lg.jp/soshiki/ikiikikenko/chojuikigai/6/1116.html")</f>
        <v>https://www.city.misato.lg.jp/soshiki/ikiikikenko/chojuikigai/6/1116.html</v>
      </c>
      <c r="L654" s="5" t="s">
        <v>2787</v>
      </c>
    </row>
    <row r="655" spans="1:12" ht="131.25">
      <c r="A655" s="88" t="s">
        <v>2390</v>
      </c>
      <c r="B655" s="8" t="s">
        <v>2773</v>
      </c>
      <c r="C655" s="5" t="s">
        <v>2788</v>
      </c>
      <c r="D655" s="2">
        <v>42000</v>
      </c>
      <c r="E655" s="5" t="s">
        <v>10484</v>
      </c>
      <c r="F655" s="84" t="s">
        <v>660</v>
      </c>
      <c r="G655" s="84"/>
      <c r="H655" s="84" t="s">
        <v>2789</v>
      </c>
      <c r="I655" s="5" t="s">
        <v>1863</v>
      </c>
      <c r="J655" s="5"/>
      <c r="K655" s="5" t="str">
        <f>HYPERLINK("#", "https://www.city.misato.lg.jp/soshiki/ikiikikenko/chojuikigai/6/1076.html")</f>
        <v>https://www.city.misato.lg.jp/soshiki/ikiikikenko/chojuikigai/6/1076.html</v>
      </c>
      <c r="L655" s="5" t="s">
        <v>2787</v>
      </c>
    </row>
    <row r="656" spans="1:12" ht="75">
      <c r="A656" s="88" t="s">
        <v>2390</v>
      </c>
      <c r="B656" s="8" t="s">
        <v>2790</v>
      </c>
      <c r="C656" s="5" t="s">
        <v>627</v>
      </c>
      <c r="D656" s="2">
        <v>2279</v>
      </c>
      <c r="E656" s="5" t="s">
        <v>10484</v>
      </c>
      <c r="F656" s="84" t="s">
        <v>660</v>
      </c>
      <c r="G656" s="84"/>
      <c r="H656" s="84" t="s">
        <v>2791</v>
      </c>
      <c r="I656" s="5" t="s">
        <v>1863</v>
      </c>
      <c r="J656" s="5"/>
      <c r="K656" s="5" t="str">
        <f>HYPERLINK("#", "https://www.city.hasuda.saitama.jp/choju/kenko/koresha/fukushi/korehukusiservice.html")</f>
        <v>https://www.city.hasuda.saitama.jp/choju/kenko/koresha/fukushi/korehukusiservice.html</v>
      </c>
      <c r="L656" s="5" t="s">
        <v>2792</v>
      </c>
    </row>
    <row r="657" spans="1:12" ht="56.25">
      <c r="A657" s="88" t="s">
        <v>2390</v>
      </c>
      <c r="B657" s="8" t="s">
        <v>2790</v>
      </c>
      <c r="C657" s="5" t="s">
        <v>2793</v>
      </c>
      <c r="D657" s="2">
        <v>4356</v>
      </c>
      <c r="E657" s="5" t="s">
        <v>10484</v>
      </c>
      <c r="F657" s="84" t="s">
        <v>311</v>
      </c>
      <c r="G657" s="84" t="s">
        <v>2794</v>
      </c>
      <c r="H657" s="84" t="s">
        <v>2795</v>
      </c>
      <c r="I657" s="5" t="s">
        <v>2790</v>
      </c>
      <c r="J657" s="5"/>
      <c r="K657" s="5" t="str">
        <f>HYPERLINK("#", "https://www.city.hasuda.saitama.jp/fukushi/kenko/fukushi/fukushiguide/fukushiguide.html")</f>
        <v>https://www.city.hasuda.saitama.jp/fukushi/kenko/fukushi/fukushiguide/fukushiguide.html</v>
      </c>
      <c r="L657" s="5" t="s">
        <v>2796</v>
      </c>
    </row>
    <row r="658" spans="1:12" ht="56.25">
      <c r="A658" s="88" t="s">
        <v>2390</v>
      </c>
      <c r="B658" s="8" t="s">
        <v>2790</v>
      </c>
      <c r="C658" s="5" t="s">
        <v>2797</v>
      </c>
      <c r="D658" s="2">
        <v>13500</v>
      </c>
      <c r="E658" s="5" t="s">
        <v>10484</v>
      </c>
      <c r="F658" s="84" t="s">
        <v>311</v>
      </c>
      <c r="G658" s="84" t="s">
        <v>2794</v>
      </c>
      <c r="H658" s="84" t="s">
        <v>2798</v>
      </c>
      <c r="I658" s="5" t="s">
        <v>2790</v>
      </c>
      <c r="J658" s="5"/>
      <c r="K658" s="5" t="str">
        <f>HYPERLINK("#", "https://www.city.hasuda.saitama.jp/fukushi/kenko/fukushi/fukushiguide/fukushiguide.html")</f>
        <v>https://www.city.hasuda.saitama.jp/fukushi/kenko/fukushi/fukushiguide/fukushiguide.html</v>
      </c>
      <c r="L658" s="5" t="s">
        <v>2796</v>
      </c>
    </row>
    <row r="659" spans="1:12" ht="112.5">
      <c r="A659" s="88" t="s">
        <v>2390</v>
      </c>
      <c r="B659" s="8" t="s">
        <v>2799</v>
      </c>
      <c r="C659" s="5" t="s">
        <v>2800</v>
      </c>
      <c r="D659" s="2" t="s">
        <v>36</v>
      </c>
      <c r="E659" s="5" t="s">
        <v>2425</v>
      </c>
      <c r="F659" s="84"/>
      <c r="G659" s="84"/>
      <c r="H659" s="84" t="s">
        <v>2801</v>
      </c>
      <c r="I659" s="5" t="s">
        <v>626</v>
      </c>
      <c r="J659" s="5"/>
      <c r="K659" s="5"/>
      <c r="L659" s="5" t="s">
        <v>10625</v>
      </c>
    </row>
    <row r="660" spans="1:12" ht="56.25">
      <c r="A660" s="88" t="s">
        <v>2390</v>
      </c>
      <c r="B660" s="8" t="s">
        <v>2799</v>
      </c>
      <c r="C660" s="5" t="s">
        <v>2802</v>
      </c>
      <c r="D660" s="2">
        <v>16872</v>
      </c>
      <c r="E660" s="5" t="s">
        <v>10484</v>
      </c>
      <c r="F660" s="84" t="s">
        <v>311</v>
      </c>
      <c r="G660" s="84" t="s">
        <v>2803</v>
      </c>
      <c r="H660" s="84" t="s">
        <v>2804</v>
      </c>
      <c r="I660" s="5" t="s">
        <v>626</v>
      </c>
      <c r="J660" s="5"/>
      <c r="K660" s="5"/>
      <c r="L660" s="5" t="s">
        <v>2805</v>
      </c>
    </row>
    <row r="661" spans="1:12" ht="112.5">
      <c r="A661" s="88" t="s">
        <v>2390</v>
      </c>
      <c r="B661" s="8" t="s">
        <v>2799</v>
      </c>
      <c r="C661" s="5" t="s">
        <v>2806</v>
      </c>
      <c r="D661" s="2">
        <v>9120</v>
      </c>
      <c r="E661" s="5" t="s">
        <v>10484</v>
      </c>
      <c r="F661" s="84" t="s">
        <v>179</v>
      </c>
      <c r="G661" s="84"/>
      <c r="H661" s="84" t="s">
        <v>2807</v>
      </c>
      <c r="I661" s="5" t="s">
        <v>626</v>
      </c>
      <c r="J661" s="5"/>
      <c r="K661" s="5"/>
      <c r="L661" s="5" t="s">
        <v>2805</v>
      </c>
    </row>
    <row r="662" spans="1:12" ht="75">
      <c r="A662" s="88" t="s">
        <v>2390</v>
      </c>
      <c r="B662" s="8" t="s">
        <v>2799</v>
      </c>
      <c r="C662" s="5" t="s">
        <v>2808</v>
      </c>
      <c r="D662" s="2">
        <v>936</v>
      </c>
      <c r="E662" s="5" t="s">
        <v>10484</v>
      </c>
      <c r="F662" s="84" t="s">
        <v>665</v>
      </c>
      <c r="G662" s="84" t="s">
        <v>2552</v>
      </c>
      <c r="H662" s="84" t="s">
        <v>2809</v>
      </c>
      <c r="I662" s="5" t="s">
        <v>626</v>
      </c>
      <c r="J662" s="5"/>
      <c r="K662" s="5"/>
      <c r="L662" s="5" t="s">
        <v>2805</v>
      </c>
    </row>
    <row r="663" spans="1:12" ht="56.25">
      <c r="A663" s="88" t="s">
        <v>2390</v>
      </c>
      <c r="B663" s="8" t="s">
        <v>2799</v>
      </c>
      <c r="C663" s="5" t="s">
        <v>2810</v>
      </c>
      <c r="D663" s="2">
        <v>1800</v>
      </c>
      <c r="E663" s="5" t="s">
        <v>10484</v>
      </c>
      <c r="F663" s="84" t="s">
        <v>665</v>
      </c>
      <c r="G663" s="84" t="s">
        <v>2552</v>
      </c>
      <c r="H663" s="84" t="s">
        <v>2811</v>
      </c>
      <c r="I663" s="5" t="s">
        <v>626</v>
      </c>
      <c r="J663" s="5"/>
      <c r="K663" s="5"/>
      <c r="L663" s="5" t="s">
        <v>2805</v>
      </c>
    </row>
    <row r="664" spans="1:12" ht="56.25">
      <c r="A664" s="88" t="s">
        <v>2390</v>
      </c>
      <c r="B664" s="8" t="s">
        <v>2812</v>
      </c>
      <c r="C664" s="5" t="s">
        <v>2813</v>
      </c>
      <c r="D664" s="2">
        <v>4185</v>
      </c>
      <c r="E664" s="5" t="s">
        <v>10484</v>
      </c>
      <c r="F664" s="84" t="s">
        <v>311</v>
      </c>
      <c r="G664" s="84" t="s">
        <v>2814</v>
      </c>
      <c r="H664" s="84" t="s">
        <v>2815</v>
      </c>
      <c r="I664" s="5" t="s">
        <v>626</v>
      </c>
      <c r="J664" s="5"/>
      <c r="K664" s="5" t="str">
        <f>HYPERLINK("#", "https://www.city.satte.lg.jp/iryo_kenko_hukushi/shogaishafukushi/1/11799.html")</f>
        <v>https://www.city.satte.lg.jp/iryo_kenko_hukushi/shogaishafukushi/1/11799.html</v>
      </c>
      <c r="L664" s="5" t="s">
        <v>2816</v>
      </c>
    </row>
    <row r="665" spans="1:12" ht="56.25">
      <c r="A665" s="88" t="s">
        <v>2390</v>
      </c>
      <c r="B665" s="8" t="s">
        <v>2812</v>
      </c>
      <c r="C665" s="5" t="s">
        <v>2817</v>
      </c>
      <c r="D665" s="2">
        <v>240</v>
      </c>
      <c r="E665" s="5" t="s">
        <v>10484</v>
      </c>
      <c r="F665" s="84" t="s">
        <v>660</v>
      </c>
      <c r="G665" s="84"/>
      <c r="H665" s="84" t="s">
        <v>2818</v>
      </c>
      <c r="I665" s="5" t="s">
        <v>626</v>
      </c>
      <c r="J665" s="5"/>
      <c r="K665" s="5" t="str">
        <f>HYPERLINK("#", "https://www.city.satte.lg.jp/iryo_kenko_hukushi/kaigo_fukushi/14000.html")</f>
        <v>https://www.city.satte.lg.jp/iryo_kenko_hukushi/kaigo_fukushi/14000.html</v>
      </c>
      <c r="L665" s="5" t="s">
        <v>2819</v>
      </c>
    </row>
    <row r="666" spans="1:12" ht="37.5">
      <c r="A666" s="88" t="s">
        <v>2390</v>
      </c>
      <c r="B666" s="8" t="s">
        <v>2812</v>
      </c>
      <c r="C666" s="5" t="s">
        <v>2820</v>
      </c>
      <c r="D666" s="2">
        <v>150</v>
      </c>
      <c r="E666" s="5" t="s">
        <v>10484</v>
      </c>
      <c r="F666" s="84" t="s">
        <v>660</v>
      </c>
      <c r="G666" s="84"/>
      <c r="H666" s="84" t="s">
        <v>2821</v>
      </c>
      <c r="I666" s="5" t="s">
        <v>2395</v>
      </c>
      <c r="J666" s="5" t="s">
        <v>2822</v>
      </c>
      <c r="K666" s="5"/>
      <c r="L666" s="5" t="s">
        <v>2823</v>
      </c>
    </row>
    <row r="667" spans="1:12" ht="56.25">
      <c r="A667" s="88" t="s">
        <v>2390</v>
      </c>
      <c r="B667" s="8" t="s">
        <v>2824</v>
      </c>
      <c r="C667" s="5" t="s">
        <v>2825</v>
      </c>
      <c r="D667" s="2" t="s">
        <v>36</v>
      </c>
      <c r="E667" s="5" t="s">
        <v>2425</v>
      </c>
      <c r="F667" s="84"/>
      <c r="G667" s="84"/>
      <c r="H667" s="84" t="s">
        <v>2826</v>
      </c>
      <c r="I667" s="5" t="s">
        <v>560</v>
      </c>
      <c r="J667" s="5"/>
      <c r="K667" s="5" t="str">
        <f>HYPERLINK("#", "https://www.city.tsurugashima.lg.jp/page/page007262.html")</f>
        <v>https://www.city.tsurugashima.lg.jp/page/page007262.html</v>
      </c>
      <c r="L667" s="5" t="s">
        <v>10626</v>
      </c>
    </row>
    <row r="668" spans="1:12" ht="56.25">
      <c r="A668" s="88" t="s">
        <v>2390</v>
      </c>
      <c r="B668" s="8" t="s">
        <v>2827</v>
      </c>
      <c r="C668" s="5" t="s">
        <v>2212</v>
      </c>
      <c r="D668" s="2">
        <v>1262</v>
      </c>
      <c r="E668" s="5" t="s">
        <v>10484</v>
      </c>
      <c r="F668" s="84" t="s">
        <v>660</v>
      </c>
      <c r="G668" s="84"/>
      <c r="H668" s="84" t="s">
        <v>2828</v>
      </c>
      <c r="I668" s="5" t="s">
        <v>560</v>
      </c>
      <c r="J668" s="5"/>
      <c r="K668" s="5" t="str">
        <f>HYPERLINK("#", "https://www.city.tsurugashima.lg.jp/page/page001156.html")</f>
        <v>https://www.city.tsurugashima.lg.jp/page/page001156.html</v>
      </c>
      <c r="L668" s="5" t="s">
        <v>2829</v>
      </c>
    </row>
    <row r="669" spans="1:12" ht="56.25">
      <c r="A669" s="88" t="s">
        <v>2390</v>
      </c>
      <c r="B669" s="8" t="s">
        <v>2827</v>
      </c>
      <c r="C669" s="5" t="s">
        <v>2830</v>
      </c>
      <c r="D669" s="2" t="s">
        <v>36</v>
      </c>
      <c r="E669" s="5" t="s">
        <v>2425</v>
      </c>
      <c r="F669" s="84"/>
      <c r="G669" s="84"/>
      <c r="H669" s="84" t="s">
        <v>2831</v>
      </c>
      <c r="I669" s="5" t="s">
        <v>261</v>
      </c>
      <c r="J669" s="5"/>
      <c r="K669" s="5" t="str">
        <f>HYPERLINK("#", "https://www.city.tsurugashima.lg.jp/page/page001143.html")</f>
        <v>https://www.city.tsurugashima.lg.jp/page/page001143.html</v>
      </c>
      <c r="L669" s="5" t="s">
        <v>10627</v>
      </c>
    </row>
    <row r="670" spans="1:12" ht="56.25">
      <c r="A670" s="88" t="s">
        <v>2390</v>
      </c>
      <c r="B670" s="8" t="s">
        <v>2827</v>
      </c>
      <c r="C670" s="5" t="s">
        <v>2832</v>
      </c>
      <c r="D670" s="2" t="s">
        <v>36</v>
      </c>
      <c r="E670" s="5" t="s">
        <v>2425</v>
      </c>
      <c r="F670" s="84"/>
      <c r="G670" s="84"/>
      <c r="H670" s="84" t="s">
        <v>2833</v>
      </c>
      <c r="I670" s="5" t="s">
        <v>261</v>
      </c>
      <c r="J670" s="5"/>
      <c r="K670" s="5" t="str">
        <f>HYPERLINK("#", "https://www.city.tsurugashima.lg.jp/page/page001236.html")</f>
        <v>https://www.city.tsurugashima.lg.jp/page/page001236.html</v>
      </c>
      <c r="L670" s="5" t="s">
        <v>10628</v>
      </c>
    </row>
    <row r="671" spans="1:12" ht="37.5">
      <c r="A671" s="88" t="s">
        <v>2390</v>
      </c>
      <c r="B671" s="8" t="s">
        <v>2835</v>
      </c>
      <c r="C671" s="5" t="s">
        <v>2836</v>
      </c>
      <c r="D671" s="2">
        <v>6463</v>
      </c>
      <c r="E671" s="5" t="s">
        <v>10484</v>
      </c>
      <c r="F671" s="84" t="s">
        <v>179</v>
      </c>
      <c r="G671" s="84"/>
      <c r="H671" s="84" t="s">
        <v>2837</v>
      </c>
      <c r="I671" s="5" t="s">
        <v>1863</v>
      </c>
      <c r="J671" s="5"/>
      <c r="K671" s="5" t="str">
        <f>HYPERLINK("#", "https://www.city.tsurugashima.lg.jp/page/page001219.html")</f>
        <v>https://www.city.tsurugashima.lg.jp/page/page001219.html</v>
      </c>
      <c r="L671" s="5" t="s">
        <v>2838</v>
      </c>
    </row>
    <row r="672" spans="1:12" ht="56.25">
      <c r="A672" s="88" t="s">
        <v>2390</v>
      </c>
      <c r="B672" s="8" t="s">
        <v>2835</v>
      </c>
      <c r="C672" s="5" t="s">
        <v>2839</v>
      </c>
      <c r="D672" s="2">
        <v>2707</v>
      </c>
      <c r="E672" s="5" t="s">
        <v>10484</v>
      </c>
      <c r="F672" s="84" t="s">
        <v>311</v>
      </c>
      <c r="G672" s="84"/>
      <c r="H672" s="84" t="s">
        <v>2840</v>
      </c>
      <c r="I672" s="5" t="s">
        <v>261</v>
      </c>
      <c r="J672" s="5"/>
      <c r="K672" s="5" t="str">
        <f>HYPERLINK("#", "https://www.city.tsurugashima.lg.jp/page/page001225.html")</f>
        <v>https://www.city.tsurugashima.lg.jp/page/page001225.html</v>
      </c>
      <c r="L672" s="5" t="s">
        <v>2834</v>
      </c>
    </row>
    <row r="673" spans="1:12" ht="56.25">
      <c r="A673" s="88" t="s">
        <v>2390</v>
      </c>
      <c r="B673" s="8" t="s">
        <v>2835</v>
      </c>
      <c r="C673" s="5" t="s">
        <v>2841</v>
      </c>
      <c r="D673" s="2">
        <v>4191</v>
      </c>
      <c r="E673" s="5" t="s">
        <v>10484</v>
      </c>
      <c r="F673" s="84" t="s">
        <v>311</v>
      </c>
      <c r="G673" s="84"/>
      <c r="H673" s="84" t="s">
        <v>2842</v>
      </c>
      <c r="I673" s="5" t="s">
        <v>560</v>
      </c>
      <c r="J673" s="5"/>
      <c r="K673" s="5" t="str">
        <f>HYPERLINK("#", "https://www.city.tsurugashima.lg.jp/page/page001223.html")</f>
        <v>https://www.city.tsurugashima.lg.jp/page/page001223.html</v>
      </c>
      <c r="L673" s="5" t="s">
        <v>2834</v>
      </c>
    </row>
    <row r="674" spans="1:12" ht="56.25">
      <c r="A674" s="88" t="s">
        <v>2390</v>
      </c>
      <c r="B674" s="8" t="s">
        <v>2835</v>
      </c>
      <c r="C674" s="5" t="s">
        <v>2843</v>
      </c>
      <c r="D674" s="2">
        <v>8822</v>
      </c>
      <c r="E674" s="5" t="s">
        <v>10484</v>
      </c>
      <c r="F674" s="84" t="s">
        <v>179</v>
      </c>
      <c r="G674" s="84"/>
      <c r="H674" s="84" t="s">
        <v>2844</v>
      </c>
      <c r="I674" s="5" t="s">
        <v>560</v>
      </c>
      <c r="J674" s="5"/>
      <c r="K674" s="5" t="str">
        <f>HYPERLINK("#", "https://www.city.tsurugashima.lg.jp/page/page001228.html")</f>
        <v>https://www.city.tsurugashima.lg.jp/page/page001228.html</v>
      </c>
      <c r="L674" s="5" t="s">
        <v>2834</v>
      </c>
    </row>
    <row r="675" spans="1:12" ht="93.75">
      <c r="A675" s="88" t="s">
        <v>2464</v>
      </c>
      <c r="B675" s="8" t="s">
        <v>2845</v>
      </c>
      <c r="C675" s="5" t="s">
        <v>2846</v>
      </c>
      <c r="D675" s="2">
        <v>24084</v>
      </c>
      <c r="E675" s="5" t="s">
        <v>10487</v>
      </c>
      <c r="F675" s="84" t="s">
        <v>311</v>
      </c>
      <c r="G675" s="84"/>
      <c r="H675" s="84" t="s">
        <v>2847</v>
      </c>
      <c r="I675" s="5" t="s">
        <v>10825</v>
      </c>
      <c r="J675" s="5"/>
      <c r="K675" s="5" t="str">
        <f>HYPERLINK("#", "https://www.city.yoshikawa.saitama.jp/index.cfm/23,83038,128,1156,html")</f>
        <v>https://www.city.yoshikawa.saitama.jp/index.cfm/23,83038,128,1156,html</v>
      </c>
      <c r="L675" s="5" t="s">
        <v>2848</v>
      </c>
    </row>
    <row r="676" spans="1:12" ht="56.25">
      <c r="A676" s="88" t="s">
        <v>2464</v>
      </c>
      <c r="B676" s="8" t="s">
        <v>2849</v>
      </c>
      <c r="C676" s="5" t="s">
        <v>2850</v>
      </c>
      <c r="D676" s="2">
        <v>17634</v>
      </c>
      <c r="E676" s="5" t="s">
        <v>10486</v>
      </c>
      <c r="F676" s="84" t="s">
        <v>179</v>
      </c>
      <c r="G676" s="84"/>
      <c r="H676" s="84" t="s">
        <v>2851</v>
      </c>
      <c r="I676" s="5" t="s">
        <v>10825</v>
      </c>
      <c r="J676" s="5"/>
      <c r="K676" s="5" t="str">
        <f>HYPERLINK("#", "https://www.city.yoshikawa.saitama.jp/index.cfm/24,817,135,760,html")</f>
        <v>https://www.city.yoshikawa.saitama.jp/index.cfm/24,817,135,760,html</v>
      </c>
      <c r="L676" s="5" t="s">
        <v>2852</v>
      </c>
    </row>
    <row r="677" spans="1:12" ht="56.25">
      <c r="A677" s="88" t="s">
        <v>2464</v>
      </c>
      <c r="B677" s="8" t="s">
        <v>2849</v>
      </c>
      <c r="C677" s="5" t="s">
        <v>2567</v>
      </c>
      <c r="D677" s="2">
        <v>4652</v>
      </c>
      <c r="E677" s="5" t="s">
        <v>10486</v>
      </c>
      <c r="F677" s="84" t="s">
        <v>660</v>
      </c>
      <c r="G677" s="84"/>
      <c r="H677" s="84" t="s">
        <v>2853</v>
      </c>
      <c r="I677" s="5" t="s">
        <v>10826</v>
      </c>
      <c r="J677" s="5"/>
      <c r="K677" s="5" t="str">
        <f>HYPERLINK("#", "https://www.city.yoshikawa.saitama.jp/index.cfm/24,820,135,758,html")</f>
        <v>https://www.city.yoshikawa.saitama.jp/index.cfm/24,820,135,758,html</v>
      </c>
      <c r="L677" s="5" t="s">
        <v>2854</v>
      </c>
    </row>
    <row r="678" spans="1:12" ht="56.25">
      <c r="A678" s="88" t="s">
        <v>2464</v>
      </c>
      <c r="B678" s="8" t="s">
        <v>2849</v>
      </c>
      <c r="C678" s="5" t="s">
        <v>2855</v>
      </c>
      <c r="D678" s="2">
        <v>555</v>
      </c>
      <c r="E678" s="5" t="s">
        <v>10486</v>
      </c>
      <c r="F678" s="84" t="s">
        <v>660</v>
      </c>
      <c r="G678" s="84"/>
      <c r="H678" s="84" t="s">
        <v>2856</v>
      </c>
      <c r="I678" s="5" t="s">
        <v>10826</v>
      </c>
      <c r="J678" s="5"/>
      <c r="K678" s="5" t="str">
        <f>HYPERLINK("#", "https://www.city.yoshikawa.saitama.jp/index.cfm/24,817,135,760,html")</f>
        <v>https://www.city.yoshikawa.saitama.jp/index.cfm/24,817,135,760,html</v>
      </c>
      <c r="L678" s="5" t="s">
        <v>2854</v>
      </c>
    </row>
    <row r="679" spans="1:12" ht="37.5">
      <c r="A679" s="88" t="s">
        <v>2464</v>
      </c>
      <c r="B679" s="8" t="s">
        <v>2857</v>
      </c>
      <c r="C679" s="5" t="s">
        <v>2858</v>
      </c>
      <c r="D679" s="2" t="s">
        <v>36</v>
      </c>
      <c r="E679" s="5" t="s">
        <v>2859</v>
      </c>
      <c r="F679" s="84"/>
      <c r="G679" s="84"/>
      <c r="H679" s="84" t="s">
        <v>2860</v>
      </c>
      <c r="I679" s="5" t="s">
        <v>10824</v>
      </c>
      <c r="J679" s="5"/>
      <c r="K679" s="5"/>
      <c r="L679" s="5" t="s">
        <v>10629</v>
      </c>
    </row>
    <row r="680" spans="1:12" ht="37.5">
      <c r="A680" s="88" t="s">
        <v>2464</v>
      </c>
      <c r="B680" s="8" t="s">
        <v>2857</v>
      </c>
      <c r="C680" s="5" t="s">
        <v>2861</v>
      </c>
      <c r="D680" s="2" t="s">
        <v>36</v>
      </c>
      <c r="E680" s="5" t="s">
        <v>2859</v>
      </c>
      <c r="F680" s="84"/>
      <c r="G680" s="84"/>
      <c r="H680" s="84" t="s">
        <v>2860</v>
      </c>
      <c r="I680" s="5" t="s">
        <v>10827</v>
      </c>
      <c r="J680" s="5"/>
      <c r="K680" s="5" t="str">
        <f>HYPERLINK("#", "https://www.yoshikawashakyo.or.jp/")</f>
        <v>https://www.yoshikawashakyo.or.jp/</v>
      </c>
      <c r="L680" s="5" t="s">
        <v>10629</v>
      </c>
    </row>
    <row r="681" spans="1:12" ht="75">
      <c r="A681" s="88" t="s">
        <v>2390</v>
      </c>
      <c r="B681" s="8" t="s">
        <v>2862</v>
      </c>
      <c r="C681" s="5" t="s">
        <v>2863</v>
      </c>
      <c r="D681" s="2">
        <v>18960</v>
      </c>
      <c r="E681" s="5" t="s">
        <v>10484</v>
      </c>
      <c r="F681" s="84" t="s">
        <v>311</v>
      </c>
      <c r="G681" s="84"/>
      <c r="H681" s="84" t="s">
        <v>2864</v>
      </c>
      <c r="I681" s="5" t="s">
        <v>2865</v>
      </c>
      <c r="J681" s="5"/>
      <c r="K681" s="5" t="str">
        <f>HYPERLINK("#", "https://www.city.fujimino.saitama.jp/soshikiichiran/koreifukushika/chiikishiengakari/fukushi/2433.html")</f>
        <v>https://www.city.fujimino.saitama.jp/soshikiichiran/koreifukushika/chiikishiengakari/fukushi/2433.html</v>
      </c>
      <c r="L681" s="5" t="s">
        <v>2866</v>
      </c>
    </row>
    <row r="682" spans="1:12" ht="75">
      <c r="A682" s="88" t="s">
        <v>2390</v>
      </c>
      <c r="B682" s="8" t="s">
        <v>2862</v>
      </c>
      <c r="C682" s="5" t="s">
        <v>2867</v>
      </c>
      <c r="D682" s="2">
        <v>17684</v>
      </c>
      <c r="E682" s="5" t="s">
        <v>10484</v>
      </c>
      <c r="F682" s="84" t="s">
        <v>311</v>
      </c>
      <c r="G682" s="84"/>
      <c r="H682" s="84" t="s">
        <v>2868</v>
      </c>
      <c r="I682" s="5" t="s">
        <v>2869</v>
      </c>
      <c r="J682" s="5"/>
      <c r="K682" s="5" t="str">
        <f>HYPERLINK("#", "https://www.city.fujimino.saitama.jp/soshikiichiran/koreifukushika/chiikishiengakari/ikiikimainichi/2598.html")</f>
        <v>https://www.city.fujimino.saitama.jp/soshikiichiran/koreifukushika/chiikishiengakari/ikiikimainichi/2598.html</v>
      </c>
      <c r="L682" s="5" t="s">
        <v>2866</v>
      </c>
    </row>
    <row r="683" spans="1:12" ht="56.25">
      <c r="A683" s="88" t="s">
        <v>2390</v>
      </c>
      <c r="B683" s="8" t="s">
        <v>2870</v>
      </c>
      <c r="C683" s="5" t="s">
        <v>2871</v>
      </c>
      <c r="D683" s="2">
        <v>4138</v>
      </c>
      <c r="E683" s="5" t="s">
        <v>10484</v>
      </c>
      <c r="F683" s="84" t="s">
        <v>311</v>
      </c>
      <c r="G683" s="84" t="s">
        <v>36</v>
      </c>
      <c r="H683" s="84" t="s">
        <v>2872</v>
      </c>
      <c r="I683" s="5" t="s">
        <v>2395</v>
      </c>
      <c r="J683" s="5" t="s">
        <v>2873</v>
      </c>
      <c r="K683" s="5" t="str">
        <f>HYPERLINK("#", "https://www.city.shiraoka.lg.jp/kenko_hoken_fukushi/shogaishafukushi/1/3040.html")</f>
        <v>https://www.city.shiraoka.lg.jp/kenko_hoken_fukushi/shogaishafukushi/1/3040.html</v>
      </c>
      <c r="L683" s="5" t="s">
        <v>2874</v>
      </c>
    </row>
    <row r="684" spans="1:12" ht="56.25">
      <c r="A684" s="88" t="s">
        <v>2390</v>
      </c>
      <c r="B684" s="8" t="s">
        <v>2870</v>
      </c>
      <c r="C684" s="5" t="s">
        <v>2402</v>
      </c>
      <c r="D684" s="2">
        <v>3209</v>
      </c>
      <c r="E684" s="5" t="s">
        <v>10484</v>
      </c>
      <c r="F684" s="84" t="s">
        <v>311</v>
      </c>
      <c r="G684" s="84" t="s">
        <v>36</v>
      </c>
      <c r="H684" s="84" t="s">
        <v>2875</v>
      </c>
      <c r="I684" s="5" t="s">
        <v>2743</v>
      </c>
      <c r="J684" s="5" t="s">
        <v>2876</v>
      </c>
      <c r="K684" s="5" t="str">
        <f>HYPERLINK("#", "https://www.city.shiraoka.lg.jp/kenko_hoken_fukushi/shogaishafukushi/1/3040.html")</f>
        <v>https://www.city.shiraoka.lg.jp/kenko_hoken_fukushi/shogaishafukushi/1/3040.html</v>
      </c>
      <c r="L684" s="5" t="s">
        <v>2874</v>
      </c>
    </row>
    <row r="685" spans="1:12" ht="56.25">
      <c r="A685" s="88" t="s">
        <v>2390</v>
      </c>
      <c r="B685" s="8" t="s">
        <v>2870</v>
      </c>
      <c r="C685" s="5" t="s">
        <v>2877</v>
      </c>
      <c r="D685" s="2">
        <v>110</v>
      </c>
      <c r="E685" s="5" t="s">
        <v>10484</v>
      </c>
      <c r="F685" s="84" t="s">
        <v>660</v>
      </c>
      <c r="G685" s="84" t="s">
        <v>36</v>
      </c>
      <c r="H685" s="84" t="s">
        <v>2878</v>
      </c>
      <c r="I685" s="5" t="s">
        <v>2427</v>
      </c>
      <c r="J685" s="5" t="s">
        <v>2879</v>
      </c>
      <c r="K685" s="5" t="str">
        <f>HYPERLINK("#", "https://www.city.shiraoka.lg.jp/kenko_hoken_fukushi/shogaishafukushi/1/3039.html")</f>
        <v>https://www.city.shiraoka.lg.jp/kenko_hoken_fukushi/shogaishafukushi/1/3039.html</v>
      </c>
      <c r="L685" s="5" t="s">
        <v>2874</v>
      </c>
    </row>
    <row r="686" spans="1:12" ht="56.25">
      <c r="A686" s="88" t="s">
        <v>2390</v>
      </c>
      <c r="B686" s="8" t="s">
        <v>2870</v>
      </c>
      <c r="C686" s="5" t="s">
        <v>2398</v>
      </c>
      <c r="D686" s="2">
        <v>2037</v>
      </c>
      <c r="E686" s="5" t="s">
        <v>10484</v>
      </c>
      <c r="F686" s="84" t="s">
        <v>660</v>
      </c>
      <c r="G686" s="84" t="s">
        <v>2880</v>
      </c>
      <c r="H686" s="84" t="s">
        <v>2881</v>
      </c>
      <c r="I686" s="5" t="s">
        <v>2427</v>
      </c>
      <c r="J686" s="5" t="s">
        <v>2882</v>
      </c>
      <c r="K686" s="5" t="str">
        <f>HYPERLINK("#", "https://www.city.shiraoka.lg.jp/kenko_hoken_fukushi/shogaishafukushi/1/3039.html")</f>
        <v>https://www.city.shiraoka.lg.jp/kenko_hoken_fukushi/shogaishafukushi/1/3039.html</v>
      </c>
      <c r="L686" s="5" t="s">
        <v>2874</v>
      </c>
    </row>
    <row r="687" spans="1:12" ht="93.75">
      <c r="A687" s="88" t="s">
        <v>2390</v>
      </c>
      <c r="B687" s="8" t="s">
        <v>2870</v>
      </c>
      <c r="C687" s="5" t="s">
        <v>2883</v>
      </c>
      <c r="D687" s="2">
        <v>43100</v>
      </c>
      <c r="E687" s="5" t="s">
        <v>10484</v>
      </c>
      <c r="F687" s="84" t="s">
        <v>179</v>
      </c>
      <c r="G687" s="84"/>
      <c r="H687" s="84" t="s">
        <v>2884</v>
      </c>
      <c r="I687" s="5" t="s">
        <v>2395</v>
      </c>
      <c r="J687" s="5" t="s">
        <v>2885</v>
      </c>
      <c r="K687" s="5" t="str">
        <f>HYPERLINK("#", "https://www.city.shiraoka.lg.jp/kurashi_tetsuzuki/noriai/index.html")</f>
        <v>https://www.city.shiraoka.lg.jp/kurashi_tetsuzuki/noriai/index.html</v>
      </c>
      <c r="L687" s="5" t="s">
        <v>2886</v>
      </c>
    </row>
    <row r="688" spans="1:12" ht="56.25">
      <c r="A688" s="88" t="s">
        <v>2390</v>
      </c>
      <c r="B688" s="8" t="s">
        <v>2870</v>
      </c>
      <c r="C688" s="5" t="s">
        <v>2760</v>
      </c>
      <c r="D688" s="2" t="s">
        <v>36</v>
      </c>
      <c r="E688" s="5" t="s">
        <v>2425</v>
      </c>
      <c r="F688" s="84" t="s">
        <v>660</v>
      </c>
      <c r="G688" s="84"/>
      <c r="H688" s="84" t="s">
        <v>2887</v>
      </c>
      <c r="I688" s="5" t="s">
        <v>2427</v>
      </c>
      <c r="J688" s="5" t="s">
        <v>2888</v>
      </c>
      <c r="K688" s="5" t="str">
        <f>HYPERLINK("#", "https://www.city.shiraoka.lg.jp/soshiki/seikatsukeizaibu/shokokankoka/672.html")</f>
        <v>https://www.city.shiraoka.lg.jp/soshiki/seikatsukeizaibu/shokokankoka/672.html</v>
      </c>
      <c r="L688" s="5" t="s">
        <v>10630</v>
      </c>
    </row>
    <row r="689" spans="1:12" ht="56.25">
      <c r="A689" s="88" t="s">
        <v>2390</v>
      </c>
      <c r="B689" s="8" t="s">
        <v>2889</v>
      </c>
      <c r="C689" s="5" t="s">
        <v>2890</v>
      </c>
      <c r="D689" s="2">
        <v>18000</v>
      </c>
      <c r="E689" s="5" t="s">
        <v>10484</v>
      </c>
      <c r="F689" s="84" t="s">
        <v>311</v>
      </c>
      <c r="G689" s="84"/>
      <c r="H689" s="84" t="s">
        <v>2891</v>
      </c>
      <c r="I689" s="5" t="s">
        <v>261</v>
      </c>
      <c r="J689" s="5"/>
      <c r="K689" s="5" t="str">
        <f>HYPERLINK("#", "https://www.town.saitama-miyoshi.lg.jp/town/keikaku/2018-0320-1756-13.html")</f>
        <v>https://www.town.saitama-miyoshi.lg.jp/town/keikaku/2018-0320-1756-13.html</v>
      </c>
      <c r="L689" s="5" t="s">
        <v>2892</v>
      </c>
    </row>
    <row r="690" spans="1:12" ht="56.25">
      <c r="A690" s="88" t="s">
        <v>2390</v>
      </c>
      <c r="B690" s="8" t="s">
        <v>2889</v>
      </c>
      <c r="C690" s="5" t="s">
        <v>2760</v>
      </c>
      <c r="D690" s="2" t="s">
        <v>36</v>
      </c>
      <c r="E690" s="5" t="s">
        <v>2425</v>
      </c>
      <c r="F690" s="84"/>
      <c r="G690" s="84"/>
      <c r="H690" s="84" t="s">
        <v>2893</v>
      </c>
      <c r="I690" s="5" t="s">
        <v>1863</v>
      </c>
      <c r="J690" s="5"/>
      <c r="K690" s="5" t="str">
        <f>HYPERLINK("#", "https://town.saitamaーmiyoshi.lg.jp/health/2021ー0506ー0954ー21.html")</f>
        <v>https://town.saitamaーmiyoshi.lg.jp/health/2021ー0506ー0954ー21.html</v>
      </c>
      <c r="L690" s="5" t="s">
        <v>10631</v>
      </c>
    </row>
    <row r="691" spans="1:12" ht="75">
      <c r="A691" s="88" t="s">
        <v>2464</v>
      </c>
      <c r="B691" s="8" t="s">
        <v>2894</v>
      </c>
      <c r="C691" s="5" t="s">
        <v>2539</v>
      </c>
      <c r="D691" s="2" t="s">
        <v>2895</v>
      </c>
      <c r="E691" s="5" t="s">
        <v>2671</v>
      </c>
      <c r="F691" s="84"/>
      <c r="G691" s="84"/>
      <c r="H691" s="84" t="s">
        <v>2896</v>
      </c>
      <c r="I691" s="5" t="s">
        <v>2897</v>
      </c>
      <c r="J691" s="5"/>
      <c r="K691" s="5" t="str">
        <f>HYPERLINK("#", "https://www.moroyamaーshakyo.or.jp/")</f>
        <v>https://www.moroyamaーshakyo.or.jp/</v>
      </c>
      <c r="L691" s="5" t="s">
        <v>10632</v>
      </c>
    </row>
    <row r="692" spans="1:12" ht="75">
      <c r="A692" s="88" t="s">
        <v>2464</v>
      </c>
      <c r="B692" s="8" t="s">
        <v>2894</v>
      </c>
      <c r="C692" s="5" t="s">
        <v>2898</v>
      </c>
      <c r="D692" s="2">
        <v>35453</v>
      </c>
      <c r="E692" s="5" t="s">
        <v>10488</v>
      </c>
      <c r="F692" s="84" t="s">
        <v>179</v>
      </c>
      <c r="G692" s="84" t="s">
        <v>2899</v>
      </c>
      <c r="H692" s="84" t="s">
        <v>2900</v>
      </c>
      <c r="I692" s="5" t="s">
        <v>261</v>
      </c>
      <c r="J692" s="5"/>
      <c r="K692" s="5" t="str">
        <f>HYPERLINK("#", "https://www.town.moroyama.saitama.jp/soshikikarasagasu/kikakuzaiseika/kikakukakari/circular_bus/3174.html")</f>
        <v>https://www.town.moroyama.saitama.jp/soshikikarasagasu/kikakuzaiseika/kikakukakari/circular_bus/3174.html</v>
      </c>
      <c r="L692" s="5" t="s">
        <v>2901</v>
      </c>
    </row>
    <row r="693" spans="1:12" ht="75">
      <c r="A693" s="88" t="s">
        <v>2390</v>
      </c>
      <c r="B693" s="8" t="s">
        <v>2902</v>
      </c>
      <c r="C693" s="5" t="s">
        <v>2903</v>
      </c>
      <c r="D693" s="2">
        <v>15744</v>
      </c>
      <c r="E693" s="5" t="s">
        <v>10484</v>
      </c>
      <c r="F693" s="84" t="s">
        <v>311</v>
      </c>
      <c r="G693" s="84"/>
      <c r="H693" s="84" t="s">
        <v>2904</v>
      </c>
      <c r="I693" s="5" t="s">
        <v>560</v>
      </c>
      <c r="J693" s="5"/>
      <c r="K693" s="5" t="str">
        <f>HYPERLINK("#", "https://www.town.ogose.saitama,jp/kamei/kizai/kikaku/gyomuannai/keikakuseido/koutsu/1520470698573.html")</f>
        <v>https://www.town.ogose.saitama,jp/kamei/kizai/kikaku/gyomuannai/keikakuseido/koutsu/1520470698573.html</v>
      </c>
      <c r="L693" s="5" t="s">
        <v>2905</v>
      </c>
    </row>
    <row r="694" spans="1:12" ht="75">
      <c r="A694" s="88" t="s">
        <v>2390</v>
      </c>
      <c r="B694" s="8" t="s">
        <v>2902</v>
      </c>
      <c r="C694" s="5" t="s">
        <v>2906</v>
      </c>
      <c r="D694" s="2">
        <v>200</v>
      </c>
      <c r="E694" s="5" t="s">
        <v>10484</v>
      </c>
      <c r="F694" s="84" t="s">
        <v>660</v>
      </c>
      <c r="G694" s="84"/>
      <c r="H694" s="84" t="s">
        <v>2907</v>
      </c>
      <c r="I694" s="5" t="s">
        <v>2753</v>
      </c>
      <c r="J694" s="5"/>
      <c r="K694" s="5" t="str">
        <f>HYPERLINK("#", "https://www.town.ogose.saitama,jp/kamei/ken_fuku/koreisha/gyomuannai/kaigohoken/seikatsusien/1654483222041.html")</f>
        <v>https://www.town.ogose.saitama,jp/kamei/ken_fuku/koreisha/gyomuannai/kaigohoken/seikatsusien/1654483222041.html</v>
      </c>
      <c r="L694" s="5" t="s">
        <v>2908</v>
      </c>
    </row>
    <row r="695" spans="1:12" ht="75">
      <c r="A695" s="88" t="s">
        <v>2390</v>
      </c>
      <c r="B695" s="8" t="s">
        <v>2902</v>
      </c>
      <c r="C695" s="5" t="s">
        <v>2909</v>
      </c>
      <c r="D695" s="2">
        <v>939</v>
      </c>
      <c r="E695" s="5" t="s">
        <v>10484</v>
      </c>
      <c r="F695" s="84" t="s">
        <v>179</v>
      </c>
      <c r="G695" s="84"/>
      <c r="H695" s="84" t="s">
        <v>2910</v>
      </c>
      <c r="I695" s="5" t="s">
        <v>560</v>
      </c>
      <c r="J695" s="5"/>
      <c r="K695" s="5" t="str">
        <f>HYPERLINK("#", "https://www.town.ogose.saitama,jp/kamei/ken_fuku/fukushi/gyomuannai/shogaishafukushi/teatehojyokin/1450770478000.html")</f>
        <v>https://www.town.ogose.saitama,jp/kamei/ken_fuku/fukushi/gyomuannai/shogaishafukushi/teatehojyokin/1450770478000.html</v>
      </c>
      <c r="L695" s="5" t="s">
        <v>2911</v>
      </c>
    </row>
    <row r="696" spans="1:12" ht="75">
      <c r="A696" s="88" t="s">
        <v>2390</v>
      </c>
      <c r="B696" s="8" t="s">
        <v>2902</v>
      </c>
      <c r="C696" s="5" t="s">
        <v>2912</v>
      </c>
      <c r="D696" s="2">
        <v>1730</v>
      </c>
      <c r="E696" s="5" t="s">
        <v>10484</v>
      </c>
      <c r="F696" s="84" t="s">
        <v>311</v>
      </c>
      <c r="G696" s="84"/>
      <c r="H696" s="84" t="s">
        <v>2913</v>
      </c>
      <c r="I696" s="5" t="s">
        <v>560</v>
      </c>
      <c r="J696" s="5"/>
      <c r="K696" s="5" t="str">
        <f>HYPERLINK("#", "https://www.town.ogose.saitama,jp/kamei/ken_fuku/fukushi/gyomuannai/shogaishafukushi/teatehojyokin/1450770478000.html")</f>
        <v>https://www.town.ogose.saitama,jp/kamei/ken_fuku/fukushi/gyomuannai/shogaishafukushi/teatehojyokin/1450770478000.html</v>
      </c>
      <c r="L696" s="5" t="s">
        <v>2911</v>
      </c>
    </row>
    <row r="697" spans="1:12" ht="56.25">
      <c r="A697" s="88" t="s">
        <v>2390</v>
      </c>
      <c r="B697" s="8" t="s">
        <v>2914</v>
      </c>
      <c r="C697" s="5" t="s">
        <v>2915</v>
      </c>
      <c r="D697" s="2">
        <v>200</v>
      </c>
      <c r="E697" s="5" t="s">
        <v>10484</v>
      </c>
      <c r="F697" s="84" t="s">
        <v>660</v>
      </c>
      <c r="G697" s="84" t="s">
        <v>2916</v>
      </c>
      <c r="H697" s="84" t="s">
        <v>2917</v>
      </c>
      <c r="I697" s="5" t="s">
        <v>76</v>
      </c>
      <c r="J697" s="5"/>
      <c r="K697" s="5" t="str">
        <f>HYPERLINK("#", "www.ogose-sahkyou.or.jp/introduction/detail.php?eid=00009")</f>
        <v>www.ogose-sahkyou.or.jp/introduction/detail.php?eid=00009</v>
      </c>
      <c r="L697" s="5" t="s">
        <v>2918</v>
      </c>
    </row>
    <row r="698" spans="1:12" ht="56.25">
      <c r="A698" s="88" t="s">
        <v>2390</v>
      </c>
      <c r="B698" s="8" t="s">
        <v>2914</v>
      </c>
      <c r="C698" s="5" t="s">
        <v>2919</v>
      </c>
      <c r="D698" s="2">
        <v>240</v>
      </c>
      <c r="E698" s="5" t="s">
        <v>10484</v>
      </c>
      <c r="F698" s="84" t="s">
        <v>660</v>
      </c>
      <c r="G698" s="84"/>
      <c r="H698" s="84" t="s">
        <v>2920</v>
      </c>
      <c r="I698" s="5" t="s">
        <v>76</v>
      </c>
      <c r="J698" s="5"/>
      <c r="K698" s="5" t="str">
        <f>HYPERLINK("#", "www.ogose-sahkyou.or.jp/introduction/detail.php?eid=00009")</f>
        <v>www.ogose-sahkyou.or.jp/introduction/detail.php?eid=00009</v>
      </c>
      <c r="L698" s="5" t="s">
        <v>2918</v>
      </c>
    </row>
    <row r="699" spans="1:12" ht="56.25">
      <c r="A699" s="88" t="s">
        <v>2390</v>
      </c>
      <c r="B699" s="8" t="s">
        <v>2914</v>
      </c>
      <c r="C699" s="5" t="s">
        <v>2921</v>
      </c>
      <c r="D699" s="2">
        <v>1000</v>
      </c>
      <c r="E699" s="5" t="s">
        <v>10484</v>
      </c>
      <c r="F699" s="84" t="s">
        <v>660</v>
      </c>
      <c r="G699" s="84"/>
      <c r="H699" s="84" t="s">
        <v>2922</v>
      </c>
      <c r="I699" s="5" t="s">
        <v>560</v>
      </c>
      <c r="J699" s="5"/>
      <c r="K699" s="5" t="s">
        <v>2923</v>
      </c>
      <c r="L699" s="5" t="s">
        <v>2911</v>
      </c>
    </row>
    <row r="700" spans="1:12" ht="75">
      <c r="A700" s="88" t="s">
        <v>2390</v>
      </c>
      <c r="B700" s="8" t="s">
        <v>2924</v>
      </c>
      <c r="C700" s="5" t="s">
        <v>2925</v>
      </c>
      <c r="D700" s="2" t="s">
        <v>36</v>
      </c>
      <c r="E700" s="5" t="s">
        <v>2425</v>
      </c>
      <c r="F700" s="84"/>
      <c r="G700" s="84"/>
      <c r="H700" s="84" t="s">
        <v>2926</v>
      </c>
      <c r="I700" s="5" t="s">
        <v>2927</v>
      </c>
      <c r="J700" s="5"/>
      <c r="K700" s="5" t="str">
        <f>HYPERLINK("#", "https://www.town.namegawa.saitama.jp/soshikikarasagasu/koureikaigoka/koreishafukushi/1/4094.html")</f>
        <v>https://www.town.namegawa.saitama.jp/soshikikarasagasu/koureikaigoka/koreishafukushi/1/4094.html</v>
      </c>
      <c r="L700" s="5" t="s">
        <v>10633</v>
      </c>
    </row>
    <row r="701" spans="1:12" ht="75">
      <c r="A701" s="88" t="s">
        <v>2390</v>
      </c>
      <c r="B701" s="8" t="s">
        <v>2928</v>
      </c>
      <c r="C701" s="5" t="s">
        <v>2929</v>
      </c>
      <c r="D701" s="2">
        <v>15000</v>
      </c>
      <c r="E701" s="5" t="s">
        <v>10484</v>
      </c>
      <c r="F701" s="84" t="s">
        <v>311</v>
      </c>
      <c r="G701" s="84"/>
      <c r="H701" s="84" t="s">
        <v>2930</v>
      </c>
      <c r="I701" s="5" t="s">
        <v>626</v>
      </c>
      <c r="J701" s="5"/>
      <c r="K701" s="5" t="str">
        <f>HYPERLINK("#", "https://www.town.ranzan.saitama.jp/0000007084.html")</f>
        <v>https://www.town.ranzan.saitama.jp/0000007084.html</v>
      </c>
      <c r="L701" s="5" t="s">
        <v>2931</v>
      </c>
    </row>
    <row r="702" spans="1:12" ht="56.25">
      <c r="A702" s="88" t="s">
        <v>2390</v>
      </c>
      <c r="B702" s="8" t="s">
        <v>2928</v>
      </c>
      <c r="C702" s="5" t="s">
        <v>2932</v>
      </c>
      <c r="D702" s="2">
        <v>492</v>
      </c>
      <c r="E702" s="5" t="s">
        <v>10484</v>
      </c>
      <c r="F702" s="84" t="s">
        <v>311</v>
      </c>
      <c r="G702" s="84"/>
      <c r="H702" s="84" t="s">
        <v>2933</v>
      </c>
      <c r="I702" s="5" t="s">
        <v>626</v>
      </c>
      <c r="J702" s="5"/>
      <c r="K702" s="5" t="str">
        <f>HYPERLINK("#", "http://www.town.ranzan.saitama.jp/0000000364.html")</f>
        <v>http://www.town.ranzan.saitama.jp/0000000364.html</v>
      </c>
      <c r="L702" s="5" t="s">
        <v>2934</v>
      </c>
    </row>
    <row r="703" spans="1:12" ht="56.25">
      <c r="A703" s="88" t="s">
        <v>2390</v>
      </c>
      <c r="B703" s="8" t="s">
        <v>2928</v>
      </c>
      <c r="C703" s="5" t="s">
        <v>2932</v>
      </c>
      <c r="D703" s="2">
        <v>696</v>
      </c>
      <c r="E703" s="5" t="s">
        <v>10484</v>
      </c>
      <c r="F703" s="84" t="s">
        <v>311</v>
      </c>
      <c r="G703" s="84"/>
      <c r="H703" s="84" t="s">
        <v>2935</v>
      </c>
      <c r="I703" s="5" t="s">
        <v>626</v>
      </c>
      <c r="J703" s="5"/>
      <c r="K703" s="5" t="str">
        <f>HYPERLINK("#", "http://www.town.ranzan.saitama.jp/0000000364.html")</f>
        <v>http://www.town.ranzan.saitama.jp/0000000364.html</v>
      </c>
      <c r="L703" s="5" t="s">
        <v>2934</v>
      </c>
    </row>
    <row r="704" spans="1:12" ht="56.25">
      <c r="A704" s="88" t="s">
        <v>2390</v>
      </c>
      <c r="B704" s="8" t="s">
        <v>2928</v>
      </c>
      <c r="C704" s="5" t="s">
        <v>2936</v>
      </c>
      <c r="D704" s="2">
        <v>144</v>
      </c>
      <c r="E704" s="5" t="s">
        <v>10484</v>
      </c>
      <c r="F704" s="84" t="s">
        <v>311</v>
      </c>
      <c r="G704" s="84"/>
      <c r="H704" s="84" t="s">
        <v>2937</v>
      </c>
      <c r="I704" s="5" t="s">
        <v>626</v>
      </c>
      <c r="J704" s="5"/>
      <c r="K704" s="5" t="str">
        <f>HYPERLINK("#", "http://www.town.ranzan.saitama.jp/0000003511.html")</f>
        <v>http://www.town.ranzan.saitama.jp/0000003511.html</v>
      </c>
      <c r="L704" s="5" t="s">
        <v>2938</v>
      </c>
    </row>
    <row r="705" spans="1:12" ht="56.25">
      <c r="A705" s="88" t="s">
        <v>2390</v>
      </c>
      <c r="B705" s="8" t="s">
        <v>2939</v>
      </c>
      <c r="C705" s="5" t="s">
        <v>2940</v>
      </c>
      <c r="D705" s="2">
        <v>1484</v>
      </c>
      <c r="E705" s="5" t="s">
        <v>10484</v>
      </c>
      <c r="F705" s="84" t="s">
        <v>311</v>
      </c>
      <c r="G705" s="84"/>
      <c r="H705" s="84" t="s">
        <v>2941</v>
      </c>
      <c r="I705" s="5" t="s">
        <v>2942</v>
      </c>
      <c r="J705" s="5"/>
      <c r="K705" s="5" t="str">
        <f>HYPERLINK("#", "https://www.town.ogawa.saitama.jp/0000004276.html")</f>
        <v>https://www.town.ogawa.saitama.jp/0000004276.html</v>
      </c>
      <c r="L705" s="5" t="s">
        <v>2943</v>
      </c>
    </row>
    <row r="706" spans="1:12" ht="37.5">
      <c r="A706" s="88" t="s">
        <v>2390</v>
      </c>
      <c r="B706" s="8" t="s">
        <v>2939</v>
      </c>
      <c r="C706" s="5" t="s">
        <v>2944</v>
      </c>
      <c r="D706" s="2">
        <v>247</v>
      </c>
      <c r="E706" s="5" t="s">
        <v>10484</v>
      </c>
      <c r="F706" s="84" t="s">
        <v>660</v>
      </c>
      <c r="G706" s="84"/>
      <c r="H706" s="84" t="s">
        <v>2945</v>
      </c>
      <c r="I706" s="5" t="s">
        <v>2946</v>
      </c>
      <c r="J706" s="5"/>
      <c r="K706" s="5"/>
      <c r="L706" s="5" t="s">
        <v>2947</v>
      </c>
    </row>
    <row r="707" spans="1:12" ht="75">
      <c r="A707" s="88" t="s">
        <v>2390</v>
      </c>
      <c r="B707" s="8" t="s">
        <v>2939</v>
      </c>
      <c r="C707" s="5" t="s">
        <v>2948</v>
      </c>
      <c r="D707" s="2">
        <v>26000</v>
      </c>
      <c r="E707" s="5" t="s">
        <v>10484</v>
      </c>
      <c r="F707" s="84" t="s">
        <v>179</v>
      </c>
      <c r="G707" s="84"/>
      <c r="H707" s="84" t="s">
        <v>2949</v>
      </c>
      <c r="I707" s="5" t="s">
        <v>2942</v>
      </c>
      <c r="J707" s="5"/>
      <c r="K707" s="5" t="str">
        <f>HYPERLINK("#", "https://www.town.ogawa.saitama.jp/0000002485.html")</f>
        <v>https://www.town.ogawa.saitama.jp/0000002485.html</v>
      </c>
      <c r="L707" s="5" t="s">
        <v>2950</v>
      </c>
    </row>
    <row r="708" spans="1:12" ht="75">
      <c r="A708" s="88" t="s">
        <v>2390</v>
      </c>
      <c r="B708" s="8" t="s">
        <v>2939</v>
      </c>
      <c r="C708" s="5" t="s">
        <v>2951</v>
      </c>
      <c r="D708" s="2">
        <v>100000</v>
      </c>
      <c r="E708" s="5" t="s">
        <v>10484</v>
      </c>
      <c r="F708" s="84" t="s">
        <v>311</v>
      </c>
      <c r="G708" s="84"/>
      <c r="H708" s="84" t="s">
        <v>2952</v>
      </c>
      <c r="I708" s="5" t="s">
        <v>560</v>
      </c>
      <c r="J708" s="5"/>
      <c r="K708" s="5" t="str">
        <f>HYPERLINK("#", "https://www.town.ogawa.saitama.jp/0000005831.html")</f>
        <v>https://www.town.ogawa.saitama.jp/0000005831.html</v>
      </c>
      <c r="L708" s="5" t="s">
        <v>2953</v>
      </c>
    </row>
    <row r="709" spans="1:12" ht="56.25">
      <c r="A709" s="88" t="s">
        <v>2390</v>
      </c>
      <c r="B709" s="8" t="s">
        <v>2939</v>
      </c>
      <c r="C709" s="5" t="s">
        <v>2954</v>
      </c>
      <c r="D709" s="2">
        <v>17886</v>
      </c>
      <c r="E709" s="5" t="s">
        <v>10484</v>
      </c>
      <c r="F709" s="84" t="s">
        <v>949</v>
      </c>
      <c r="G709" s="84"/>
      <c r="H709" s="84" t="s">
        <v>2955</v>
      </c>
      <c r="I709" s="5" t="s">
        <v>1863</v>
      </c>
      <c r="J709" s="5"/>
      <c r="K709" s="5"/>
      <c r="L709" s="5" t="s">
        <v>2956</v>
      </c>
    </row>
    <row r="710" spans="1:12" ht="75">
      <c r="A710" s="88" t="s">
        <v>2390</v>
      </c>
      <c r="B710" s="8" t="s">
        <v>2957</v>
      </c>
      <c r="C710" s="5" t="s">
        <v>2958</v>
      </c>
      <c r="D710" s="2">
        <v>180</v>
      </c>
      <c r="E710" s="5" t="s">
        <v>10484</v>
      </c>
      <c r="F710" s="84" t="s">
        <v>311</v>
      </c>
      <c r="G710" s="84"/>
      <c r="H710" s="84" t="s">
        <v>2959</v>
      </c>
      <c r="I710" s="5" t="s">
        <v>2960</v>
      </c>
      <c r="J710" s="5"/>
      <c r="K710" s="5"/>
      <c r="L710" s="5" t="s">
        <v>2961</v>
      </c>
    </row>
    <row r="711" spans="1:12" ht="56.25">
      <c r="A711" s="88" t="s">
        <v>2390</v>
      </c>
      <c r="B711" s="8" t="s">
        <v>2960</v>
      </c>
      <c r="C711" s="5" t="s">
        <v>2962</v>
      </c>
      <c r="D711" s="2">
        <v>6611</v>
      </c>
      <c r="E711" s="5" t="s">
        <v>10484</v>
      </c>
      <c r="F711" s="84" t="s">
        <v>660</v>
      </c>
      <c r="G711" s="84"/>
      <c r="H711" s="84" t="s">
        <v>2963</v>
      </c>
      <c r="I711" s="5" t="s">
        <v>2960</v>
      </c>
      <c r="J711" s="5"/>
      <c r="K711" s="5"/>
      <c r="L711" s="5" t="s">
        <v>2961</v>
      </c>
    </row>
    <row r="712" spans="1:12" ht="75">
      <c r="A712" s="88" t="s">
        <v>2390</v>
      </c>
      <c r="B712" s="8" t="s">
        <v>2960</v>
      </c>
      <c r="C712" s="5" t="s">
        <v>2964</v>
      </c>
      <c r="D712" s="2">
        <v>4224</v>
      </c>
      <c r="E712" s="5" t="s">
        <v>10484</v>
      </c>
      <c r="F712" s="84" t="s">
        <v>660</v>
      </c>
      <c r="G712" s="84"/>
      <c r="H712" s="84" t="s">
        <v>2965</v>
      </c>
      <c r="I712" s="5" t="s">
        <v>2960</v>
      </c>
      <c r="J712" s="5"/>
      <c r="K712" s="5"/>
      <c r="L712" s="5" t="s">
        <v>2961</v>
      </c>
    </row>
    <row r="713" spans="1:12" ht="56.25">
      <c r="A713" s="88" t="s">
        <v>2390</v>
      </c>
      <c r="B713" s="8" t="s">
        <v>2957</v>
      </c>
      <c r="C713" s="5" t="s">
        <v>2966</v>
      </c>
      <c r="D713" s="2">
        <v>12659</v>
      </c>
      <c r="E713" s="5" t="s">
        <v>10484</v>
      </c>
      <c r="F713" s="84" t="s">
        <v>179</v>
      </c>
      <c r="G713" s="84"/>
      <c r="H713" s="84" t="s">
        <v>2967</v>
      </c>
      <c r="I713" s="5" t="s">
        <v>2968</v>
      </c>
      <c r="J713" s="5"/>
      <c r="K713" s="5"/>
      <c r="L713" s="5" t="s">
        <v>2969</v>
      </c>
    </row>
    <row r="714" spans="1:12" ht="56.25">
      <c r="A714" s="88" t="s">
        <v>2390</v>
      </c>
      <c r="B714" s="8" t="s">
        <v>2970</v>
      </c>
      <c r="C714" s="5" t="s">
        <v>2971</v>
      </c>
      <c r="D714" s="2">
        <v>600</v>
      </c>
      <c r="E714" s="5" t="s">
        <v>10484</v>
      </c>
      <c r="F714" s="84" t="s">
        <v>311</v>
      </c>
      <c r="G714" s="84"/>
      <c r="H714" s="84" t="s">
        <v>2972</v>
      </c>
      <c r="I714" s="5" t="s">
        <v>313</v>
      </c>
      <c r="J714" s="5"/>
      <c r="K714" s="5"/>
      <c r="L714" s="5" t="s">
        <v>2973</v>
      </c>
    </row>
    <row r="715" spans="1:12" ht="56.25">
      <c r="A715" s="88" t="s">
        <v>2390</v>
      </c>
      <c r="B715" s="8" t="s">
        <v>2970</v>
      </c>
      <c r="C715" s="5" t="s">
        <v>2974</v>
      </c>
      <c r="D715" s="2">
        <v>452</v>
      </c>
      <c r="E715" s="5" t="s">
        <v>10484</v>
      </c>
      <c r="F715" s="84" t="s">
        <v>660</v>
      </c>
      <c r="G715" s="84"/>
      <c r="H715" s="84" t="s">
        <v>2975</v>
      </c>
      <c r="I715" s="5" t="s">
        <v>759</v>
      </c>
      <c r="J715" s="5"/>
      <c r="K715" s="5" t="str">
        <f>HYPERLINK("#", "https://www.shakyo.or.jp/hp/article/index.php?s=576&amp;m=681")</f>
        <v>https://www.shakyo.or.jp/hp/article/index.php?s=576&amp;m=681</v>
      </c>
      <c r="L715" s="5" t="s">
        <v>2973</v>
      </c>
    </row>
    <row r="716" spans="1:12" ht="56.25">
      <c r="A716" s="88" t="s">
        <v>2390</v>
      </c>
      <c r="B716" s="8" t="s">
        <v>2970</v>
      </c>
      <c r="C716" s="5" t="s">
        <v>2976</v>
      </c>
      <c r="D716" s="2">
        <v>23</v>
      </c>
      <c r="E716" s="5" t="s">
        <v>10484</v>
      </c>
      <c r="F716" s="84" t="s">
        <v>179</v>
      </c>
      <c r="G716" s="84"/>
      <c r="H716" s="84" t="s">
        <v>2977</v>
      </c>
      <c r="I716" s="5" t="s">
        <v>261</v>
      </c>
      <c r="J716" s="5"/>
      <c r="K716" s="5" t="str">
        <f>HYPERLINK("#", "https://www.town.yoshimi.saitama.jp/material/files/group/2/89276116.pdf")</f>
        <v>https://www.town.yoshimi.saitama.jp/material/files/group/2/89276116.pdf</v>
      </c>
      <c r="L716" s="5" t="s">
        <v>2978</v>
      </c>
    </row>
    <row r="717" spans="1:12" ht="93.75">
      <c r="A717" s="88" t="s">
        <v>2464</v>
      </c>
      <c r="B717" s="8" t="s">
        <v>2979</v>
      </c>
      <c r="C717" s="5" t="s">
        <v>2980</v>
      </c>
      <c r="D717" s="2">
        <v>150</v>
      </c>
      <c r="E717" s="5" t="s">
        <v>10481</v>
      </c>
      <c r="F717" s="84" t="s">
        <v>311</v>
      </c>
      <c r="G717" s="84" t="s">
        <v>2981</v>
      </c>
      <c r="H717" s="84" t="s">
        <v>2982</v>
      </c>
      <c r="I717" s="5" t="s">
        <v>2979</v>
      </c>
      <c r="J717" s="5"/>
      <c r="K717" s="5" t="str">
        <f>HYPERLINK("#", "https://www.town.hatoyama.saitama.jp/kurashi/kenkou_fukushi_kaigo/shogaisha/promotion_of_social_participation/fukushitaxi_hojo.html")</f>
        <v>https://www.town.hatoyama.saitama.jp/kurashi/kenkou_fukushi_kaigo/shogaisha/promotion_of_social_participation/fukushitaxi_hojo.html</v>
      </c>
      <c r="L717" s="5" t="s">
        <v>2983</v>
      </c>
    </row>
    <row r="718" spans="1:12" ht="75">
      <c r="A718" s="88" t="s">
        <v>2464</v>
      </c>
      <c r="B718" s="8" t="s">
        <v>2979</v>
      </c>
      <c r="C718" s="5" t="s">
        <v>2984</v>
      </c>
      <c r="D718" s="2">
        <v>1625</v>
      </c>
      <c r="E718" s="5" t="s">
        <v>10481</v>
      </c>
      <c r="F718" s="84" t="s">
        <v>660</v>
      </c>
      <c r="G718" s="84"/>
      <c r="H718" s="84" t="s">
        <v>2985</v>
      </c>
      <c r="I718" s="5" t="s">
        <v>2979</v>
      </c>
      <c r="J718" s="5"/>
      <c r="K718" s="5" t="str">
        <f>HYPERLINK("#", "https://www.town.hatoyama.saitama.jp/kurashi/kenkou_fukushi_kaigo/senior_citizen/page003389.html")</f>
        <v>https://www.town.hatoyama.saitama.jp/kurashi/kenkou_fukushi_kaigo/senior_citizen/page003389.html</v>
      </c>
      <c r="L718" s="5" t="s">
        <v>2983</v>
      </c>
    </row>
    <row r="719" spans="1:12" ht="93.75">
      <c r="A719" s="88" t="s">
        <v>2464</v>
      </c>
      <c r="B719" s="8" t="s">
        <v>2979</v>
      </c>
      <c r="C719" s="5" t="s">
        <v>2986</v>
      </c>
      <c r="D719" s="2">
        <v>2183</v>
      </c>
      <c r="E719" s="5" t="s">
        <v>10481</v>
      </c>
      <c r="F719" s="84" t="s">
        <v>311</v>
      </c>
      <c r="G719" s="84" t="s">
        <v>2987</v>
      </c>
      <c r="H719" s="84" t="s">
        <v>2988</v>
      </c>
      <c r="I719" s="5" t="s">
        <v>2979</v>
      </c>
      <c r="J719" s="5"/>
      <c r="K719" s="5" t="str">
        <f>HYPERLINK("#", "https://www.town.hatoyama.saitama.jp/kurashi/kenkou_fukushi_kaigo/shogaisha/promotion_of_social_participation/nenryouhi_hojo.html")</f>
        <v>https://www.town.hatoyama.saitama.jp/kurashi/kenkou_fukushi_kaigo/shogaisha/promotion_of_social_participation/nenryouhi_hojo.html</v>
      </c>
      <c r="L719" s="5" t="s">
        <v>2983</v>
      </c>
    </row>
    <row r="720" spans="1:12" ht="93.75">
      <c r="A720" s="88" t="s">
        <v>2464</v>
      </c>
      <c r="B720" s="8" t="s">
        <v>2979</v>
      </c>
      <c r="C720" s="5" t="s">
        <v>2989</v>
      </c>
      <c r="D720" s="2">
        <v>464</v>
      </c>
      <c r="E720" s="5" t="s">
        <v>10481</v>
      </c>
      <c r="F720" s="84" t="s">
        <v>660</v>
      </c>
      <c r="G720" s="84" t="s">
        <v>2990</v>
      </c>
      <c r="H720" s="84" t="s">
        <v>2991</v>
      </c>
      <c r="I720" s="5" t="s">
        <v>2979</v>
      </c>
      <c r="J720" s="5"/>
      <c r="K720" s="5" t="str">
        <f>HYPERLINK("#", "https://www.town.hatoyama.saitama.jp/kurashi/kenkou_fukushi_kaigo/shogaisha/promotion_of_social_participation/idou_shien.html")</f>
        <v>https://www.town.hatoyama.saitama.jp/kurashi/kenkou_fukushi_kaigo/shogaisha/promotion_of_social_participation/idou_shien.html</v>
      </c>
      <c r="L720" s="5" t="s">
        <v>2983</v>
      </c>
    </row>
    <row r="721" spans="1:12" ht="112.5">
      <c r="A721" s="88" t="s">
        <v>2464</v>
      </c>
      <c r="B721" s="8" t="s">
        <v>2979</v>
      </c>
      <c r="C721" s="5" t="s">
        <v>2992</v>
      </c>
      <c r="D721" s="2">
        <v>2236</v>
      </c>
      <c r="E721" s="5" t="s">
        <v>10481</v>
      </c>
      <c r="F721" s="84" t="s">
        <v>660</v>
      </c>
      <c r="G721" s="84" t="s">
        <v>2993</v>
      </c>
      <c r="H721" s="84" t="s">
        <v>2994</v>
      </c>
      <c r="I721" s="5" t="s">
        <v>2979</v>
      </c>
      <c r="J721" s="5"/>
      <c r="K721" s="5" t="str">
        <f>HYPERLINK("#", "https://www.town.hatoyama.saitama.jp/kurashi/kenkou_fukushi_kaigo/shogaisha/assistance_with_daily_living/syogaiji_support.html")</f>
        <v>https://www.town.hatoyama.saitama.jp/kurashi/kenkou_fukushi_kaigo/shogaisha/assistance_with_daily_living/syogaiji_support.html</v>
      </c>
      <c r="L721" s="5" t="s">
        <v>2983</v>
      </c>
    </row>
    <row r="722" spans="1:12" ht="37.5">
      <c r="A722" s="88" t="s">
        <v>2464</v>
      </c>
      <c r="B722" s="8" t="s">
        <v>2995</v>
      </c>
      <c r="C722" s="5" t="s">
        <v>1333</v>
      </c>
      <c r="D722" s="2">
        <v>18200</v>
      </c>
      <c r="E722" s="5" t="s">
        <v>10486</v>
      </c>
      <c r="F722" s="84" t="s">
        <v>179</v>
      </c>
      <c r="G722" s="84"/>
      <c r="H722" s="84" t="s">
        <v>2996</v>
      </c>
      <c r="I722" s="5" t="s">
        <v>2997</v>
      </c>
      <c r="J722" s="5"/>
      <c r="K722" s="5" t="str">
        <f>HYPERLINK("#", "https://www.town.yokoze.saitama.jp/kurashi/kurashi-joho/588")</f>
        <v>https://www.town.yokoze.saitama.jp/kurashi/kurashi-joho/588</v>
      </c>
      <c r="L722" s="5" t="s">
        <v>2998</v>
      </c>
    </row>
    <row r="723" spans="1:12" ht="56.25">
      <c r="A723" s="88" t="s">
        <v>2464</v>
      </c>
      <c r="B723" s="8" t="s">
        <v>2999</v>
      </c>
      <c r="C723" s="5" t="s">
        <v>3000</v>
      </c>
      <c r="D723" s="2" t="s">
        <v>36</v>
      </c>
      <c r="E723" s="5" t="s">
        <v>2671</v>
      </c>
      <c r="F723" s="84"/>
      <c r="G723" s="84"/>
      <c r="H723" s="84" t="s">
        <v>3001</v>
      </c>
      <c r="I723" s="5" t="s">
        <v>3002</v>
      </c>
      <c r="J723" s="5"/>
      <c r="K723" s="5"/>
      <c r="L723" s="5" t="s">
        <v>10634</v>
      </c>
    </row>
    <row r="724" spans="1:12" ht="37.5">
      <c r="A724" s="88" t="s">
        <v>3003</v>
      </c>
      <c r="B724" s="8" t="s">
        <v>3004</v>
      </c>
      <c r="C724" s="5" t="s">
        <v>3005</v>
      </c>
      <c r="D724" s="2" t="s">
        <v>36</v>
      </c>
      <c r="E724" s="5" t="s">
        <v>3006</v>
      </c>
      <c r="F724" s="84"/>
      <c r="G724" s="84"/>
      <c r="H724" s="84" t="s">
        <v>3007</v>
      </c>
      <c r="I724" s="5" t="s">
        <v>3008</v>
      </c>
      <c r="J724" s="5"/>
      <c r="K724" s="5"/>
      <c r="L724" s="5" t="s">
        <v>10635</v>
      </c>
    </row>
    <row r="725" spans="1:12" ht="75">
      <c r="A725" s="88" t="s">
        <v>3003</v>
      </c>
      <c r="B725" s="8" t="s">
        <v>3004</v>
      </c>
      <c r="C725" s="5" t="s">
        <v>3010</v>
      </c>
      <c r="D725" s="2">
        <v>306</v>
      </c>
      <c r="E725" s="5" t="s">
        <v>10489</v>
      </c>
      <c r="F725" s="84" t="s">
        <v>660</v>
      </c>
      <c r="G725" s="84"/>
      <c r="H725" s="84" t="s">
        <v>3011</v>
      </c>
      <c r="I725" s="5" t="s">
        <v>3008</v>
      </c>
      <c r="J725" s="5"/>
      <c r="K725" s="5" t="str">
        <f>HYPERLINK("#", "https://www.town.nagatoro.saitama.jp/life/kourei-haishoku/")</f>
        <v>https://www.town.nagatoro.saitama.jp/life/kourei-haishoku/</v>
      </c>
      <c r="L725" s="5" t="s">
        <v>3009</v>
      </c>
    </row>
    <row r="726" spans="1:12" ht="75">
      <c r="A726" s="88" t="s">
        <v>3003</v>
      </c>
      <c r="B726" s="8" t="s">
        <v>3004</v>
      </c>
      <c r="C726" s="5" t="s">
        <v>3012</v>
      </c>
      <c r="D726" s="2">
        <v>158</v>
      </c>
      <c r="E726" s="5" t="s">
        <v>10489</v>
      </c>
      <c r="F726" s="84" t="s">
        <v>311</v>
      </c>
      <c r="G726" s="84"/>
      <c r="H726" s="84" t="s">
        <v>3013</v>
      </c>
      <c r="I726" s="5" t="s">
        <v>3008</v>
      </c>
      <c r="J726" s="5"/>
      <c r="K726" s="5" t="str">
        <f>HYPERLINK("#", "https://www.town.nagatoro.saitama.jp/life/%E9%9A%9C%E5%AE%B3%E8%80%85%E7%AD%89%E6%94%AF%E6%8F%B4/")</f>
        <v>https://www.town.nagatoro.saitama.jp/life/%E9%9A%9C%E5%AE%B3%E8%80%85%E7%AD%89%E6%94%AF%E6%8F%B4/</v>
      </c>
      <c r="L726" s="5" t="s">
        <v>3009</v>
      </c>
    </row>
    <row r="727" spans="1:12" ht="75">
      <c r="A727" s="88" t="s">
        <v>3003</v>
      </c>
      <c r="B727" s="8" t="s">
        <v>3004</v>
      </c>
      <c r="C727" s="5" t="s">
        <v>3014</v>
      </c>
      <c r="D727" s="2">
        <v>526</v>
      </c>
      <c r="E727" s="5" t="s">
        <v>10489</v>
      </c>
      <c r="F727" s="84" t="s">
        <v>311</v>
      </c>
      <c r="G727" s="84"/>
      <c r="H727" s="84" t="s">
        <v>3015</v>
      </c>
      <c r="I727" s="5" t="s">
        <v>3008</v>
      </c>
      <c r="J727" s="5"/>
      <c r="K727" s="5" t="str">
        <f>HYPERLINK("#", "https://www.town.nagatoro.saitama.jp/life/%E9%9A%9C%E5%AE%B3%E8%80%85%E7%AD%89%E6%94%AF%E6%8F%B5/")</f>
        <v>https://www.town.nagatoro.saitama.jp/life/%E9%9A%9C%E5%AE%B3%E8%80%85%E7%AD%89%E6%94%AF%E6%8F%B5/</v>
      </c>
      <c r="L727" s="5" t="s">
        <v>3009</v>
      </c>
    </row>
    <row r="728" spans="1:12" ht="56.25">
      <c r="A728" s="88" t="s">
        <v>3003</v>
      </c>
      <c r="B728" s="8" t="s">
        <v>3004</v>
      </c>
      <c r="C728" s="5" t="s">
        <v>3016</v>
      </c>
      <c r="D728" s="2">
        <v>9000</v>
      </c>
      <c r="E728" s="5" t="s">
        <v>10489</v>
      </c>
      <c r="F728" s="84" t="s">
        <v>179</v>
      </c>
      <c r="G728" s="84"/>
      <c r="H728" s="84" t="s">
        <v>3017</v>
      </c>
      <c r="I728" s="5" t="s">
        <v>3018</v>
      </c>
      <c r="J728" s="5"/>
      <c r="K728" s="5" t="str">
        <f>HYPERLINK("#", "https://webc.sjc.ne.jp/nagatoro/job2_4")</f>
        <v>https://webc.sjc.ne.jp/nagatoro/job2_4</v>
      </c>
      <c r="L728" s="5" t="s">
        <v>3019</v>
      </c>
    </row>
    <row r="729" spans="1:12" ht="56.25">
      <c r="A729" s="88" t="s">
        <v>3003</v>
      </c>
      <c r="B729" s="8" t="s">
        <v>3004</v>
      </c>
      <c r="C729" s="5" t="s">
        <v>3020</v>
      </c>
      <c r="D729" s="2">
        <v>800</v>
      </c>
      <c r="E729" s="5" t="s">
        <v>10489</v>
      </c>
      <c r="F729" s="84" t="s">
        <v>660</v>
      </c>
      <c r="G729" s="84"/>
      <c r="H729" s="84" t="s">
        <v>3021</v>
      </c>
      <c r="I729" s="5" t="s">
        <v>3022</v>
      </c>
      <c r="J729" s="5"/>
      <c r="K729" s="5" t="str">
        <f>HYPERLINK("#", "https://www.nagatoro.or.jp/otasuketai/otasuketai1")</f>
        <v>https://www.nagatoro.or.jp/otasuketai/otasuketai1</v>
      </c>
      <c r="L729" s="5" t="s">
        <v>3023</v>
      </c>
    </row>
    <row r="730" spans="1:12" ht="56.25">
      <c r="A730" s="88" t="s">
        <v>2464</v>
      </c>
      <c r="B730" s="8" t="s">
        <v>3024</v>
      </c>
      <c r="C730" s="5" t="s">
        <v>3025</v>
      </c>
      <c r="D730" s="2">
        <v>29090</v>
      </c>
      <c r="E730" s="5" t="s">
        <v>10486</v>
      </c>
      <c r="F730" s="84" t="s">
        <v>665</v>
      </c>
      <c r="G730" s="84"/>
      <c r="H730" s="84" t="s">
        <v>3026</v>
      </c>
      <c r="I730" s="5" t="s">
        <v>3027</v>
      </c>
      <c r="J730" s="5"/>
      <c r="K730" s="5" t="s">
        <v>3028</v>
      </c>
      <c r="L730" s="5" t="s">
        <v>3029</v>
      </c>
    </row>
    <row r="731" spans="1:12" ht="37.5">
      <c r="A731" s="88" t="s">
        <v>2464</v>
      </c>
      <c r="B731" s="8" t="s">
        <v>3024</v>
      </c>
      <c r="C731" s="5" t="s">
        <v>3030</v>
      </c>
      <c r="D731" s="2">
        <v>29090</v>
      </c>
      <c r="E731" s="5" t="s">
        <v>10486</v>
      </c>
      <c r="F731" s="84" t="s">
        <v>311</v>
      </c>
      <c r="G731" s="84"/>
      <c r="H731" s="84" t="s">
        <v>3031</v>
      </c>
      <c r="I731" s="5" t="s">
        <v>3027</v>
      </c>
      <c r="J731" s="5"/>
      <c r="K731" s="5" t="s">
        <v>3032</v>
      </c>
      <c r="L731" s="5" t="s">
        <v>3029</v>
      </c>
    </row>
    <row r="732" spans="1:12" ht="56.25">
      <c r="A732" s="88" t="s">
        <v>2464</v>
      </c>
      <c r="B732" s="8" t="s">
        <v>3024</v>
      </c>
      <c r="C732" s="5" t="s">
        <v>3033</v>
      </c>
      <c r="D732" s="2" t="s">
        <v>36</v>
      </c>
      <c r="E732" s="5" t="s">
        <v>2671</v>
      </c>
      <c r="F732" s="84"/>
      <c r="G732" s="84"/>
      <c r="H732" s="84" t="s">
        <v>3034</v>
      </c>
      <c r="I732" s="5" t="s">
        <v>3027</v>
      </c>
      <c r="J732" s="5"/>
      <c r="K732" s="5" t="s">
        <v>3035</v>
      </c>
      <c r="L732" s="5" t="s">
        <v>10636</v>
      </c>
    </row>
    <row r="733" spans="1:12" ht="37.5">
      <c r="A733" s="88" t="s">
        <v>2464</v>
      </c>
      <c r="B733" s="8" t="s">
        <v>3024</v>
      </c>
      <c r="C733" s="5" t="s">
        <v>3037</v>
      </c>
      <c r="D733" s="2">
        <v>8000</v>
      </c>
      <c r="E733" s="5" t="s">
        <v>10486</v>
      </c>
      <c r="F733" s="84" t="s">
        <v>311</v>
      </c>
      <c r="G733" s="84"/>
      <c r="H733" s="84" t="s">
        <v>3038</v>
      </c>
      <c r="I733" s="5" t="s">
        <v>2997</v>
      </c>
      <c r="J733" s="5"/>
      <c r="K733" s="5" t="s">
        <v>3039</v>
      </c>
      <c r="L733" s="5" t="s">
        <v>3036</v>
      </c>
    </row>
    <row r="734" spans="1:12" ht="56.25">
      <c r="A734" s="88" t="s">
        <v>2464</v>
      </c>
      <c r="B734" s="8" t="s">
        <v>3024</v>
      </c>
      <c r="C734" s="5" t="s">
        <v>3040</v>
      </c>
      <c r="D734" s="2">
        <v>33282</v>
      </c>
      <c r="E734" s="5" t="s">
        <v>10486</v>
      </c>
      <c r="F734" s="84" t="s">
        <v>660</v>
      </c>
      <c r="G734" s="84"/>
      <c r="H734" s="84" t="s">
        <v>3041</v>
      </c>
      <c r="I734" s="5" t="s">
        <v>3042</v>
      </c>
      <c r="J734" s="5"/>
      <c r="K734" s="5" t="s">
        <v>3043</v>
      </c>
      <c r="L734" s="5" t="s">
        <v>3044</v>
      </c>
    </row>
    <row r="735" spans="1:12" ht="168.75">
      <c r="A735" s="88" t="s">
        <v>2464</v>
      </c>
      <c r="B735" s="8" t="s">
        <v>3045</v>
      </c>
      <c r="C735" s="5" t="s">
        <v>3046</v>
      </c>
      <c r="D735" s="2" t="s">
        <v>3047</v>
      </c>
      <c r="E735" s="5" t="s">
        <v>10486</v>
      </c>
      <c r="F735" s="84" t="s">
        <v>2603</v>
      </c>
      <c r="G735" s="84" t="s">
        <v>3048</v>
      </c>
      <c r="H735" s="84" t="s">
        <v>3049</v>
      </c>
      <c r="I735" s="5" t="s">
        <v>2572</v>
      </c>
      <c r="J735" s="5"/>
      <c r="K735" s="5" t="s">
        <v>3050</v>
      </c>
      <c r="L735" s="5" t="s">
        <v>3051</v>
      </c>
    </row>
    <row r="736" spans="1:12" ht="93.75">
      <c r="A736" s="88" t="s">
        <v>2464</v>
      </c>
      <c r="B736" s="8" t="s">
        <v>3045</v>
      </c>
      <c r="C736" s="5" t="s">
        <v>2398</v>
      </c>
      <c r="D736" s="2">
        <v>2754</v>
      </c>
      <c r="E736" s="5" t="s">
        <v>10486</v>
      </c>
      <c r="F736" s="84" t="s">
        <v>660</v>
      </c>
      <c r="G736" s="84" t="s">
        <v>3052</v>
      </c>
      <c r="H736" s="84" t="s">
        <v>3053</v>
      </c>
      <c r="I736" s="5" t="s">
        <v>2572</v>
      </c>
      <c r="J736" s="5"/>
      <c r="K736" s="5" t="str">
        <f>HYPERLINK("#", "https://www.vill.higashichichibu.saitama.jp/soshiki/04/shogai-seikatsu-support.html")</f>
        <v>https://www.vill.higashichichibu.saitama.jp/soshiki/04/shogai-seikatsu-support.html</v>
      </c>
      <c r="L736" s="5" t="s">
        <v>3051</v>
      </c>
    </row>
    <row r="737" spans="1:12" ht="56.25">
      <c r="A737" s="88" t="s">
        <v>2464</v>
      </c>
      <c r="B737" s="8" t="s">
        <v>3045</v>
      </c>
      <c r="C737" s="5" t="s">
        <v>2212</v>
      </c>
      <c r="D737" s="2">
        <v>3014</v>
      </c>
      <c r="E737" s="5" t="s">
        <v>10486</v>
      </c>
      <c r="F737" s="84" t="s">
        <v>660</v>
      </c>
      <c r="G737" s="84"/>
      <c r="H737" s="84" t="s">
        <v>3054</v>
      </c>
      <c r="I737" s="5" t="s">
        <v>2572</v>
      </c>
      <c r="J737" s="5"/>
      <c r="K737" s="5" t="str">
        <f>HYPERLINK("#", "https://www.vill.higashichichibu.saitama.jp/reiki/reiki_honbun/e368RG00000601.html")</f>
        <v>https://www.vill.higashichichibu.saitama.jp/reiki/reiki_honbun/e368RG00000601.html</v>
      </c>
      <c r="L737" s="5" t="s">
        <v>3051</v>
      </c>
    </row>
    <row r="738" spans="1:12" ht="56.25">
      <c r="A738" s="88" t="s">
        <v>2390</v>
      </c>
      <c r="B738" s="8" t="s">
        <v>3055</v>
      </c>
      <c r="C738" s="5" t="s">
        <v>3056</v>
      </c>
      <c r="D738" s="2">
        <v>7614</v>
      </c>
      <c r="E738" s="5" t="s">
        <v>10484</v>
      </c>
      <c r="F738" s="84" t="s">
        <v>179</v>
      </c>
      <c r="G738" s="84"/>
      <c r="H738" s="84" t="s">
        <v>3057</v>
      </c>
      <c r="I738" s="5" t="s">
        <v>626</v>
      </c>
      <c r="J738" s="5"/>
      <c r="K738" s="5" t="str">
        <f>HYPERLINK("#", "https://www.town.saitama-misato.lg.jp/0000000815.html")</f>
        <v>https://www.town.saitama-misato.lg.jp/0000000815.html</v>
      </c>
      <c r="L738" s="5" t="s">
        <v>3058</v>
      </c>
    </row>
    <row r="739" spans="1:12" ht="37.5">
      <c r="A739" s="88" t="s">
        <v>2390</v>
      </c>
      <c r="B739" s="8" t="s">
        <v>3055</v>
      </c>
      <c r="C739" s="5" t="s">
        <v>3059</v>
      </c>
      <c r="D739" s="2">
        <v>360</v>
      </c>
      <c r="E739" s="5" t="s">
        <v>10484</v>
      </c>
      <c r="F739" s="84" t="s">
        <v>665</v>
      </c>
      <c r="G739" s="84" t="s">
        <v>3060</v>
      </c>
      <c r="H739" s="84" t="s">
        <v>3061</v>
      </c>
      <c r="I739" s="5" t="s">
        <v>3062</v>
      </c>
      <c r="J739" s="5"/>
      <c r="K739" s="5"/>
      <c r="L739" s="5" t="s">
        <v>3063</v>
      </c>
    </row>
    <row r="740" spans="1:12" ht="56.25">
      <c r="A740" s="88" t="s">
        <v>2390</v>
      </c>
      <c r="B740" s="8" t="s">
        <v>3055</v>
      </c>
      <c r="C740" s="5" t="s">
        <v>3064</v>
      </c>
      <c r="D740" s="2">
        <v>240</v>
      </c>
      <c r="E740" s="5" t="s">
        <v>10484</v>
      </c>
      <c r="F740" s="84" t="s">
        <v>179</v>
      </c>
      <c r="G740" s="84"/>
      <c r="H740" s="84" t="s">
        <v>3065</v>
      </c>
      <c r="I740" s="5" t="s">
        <v>626</v>
      </c>
      <c r="J740" s="5"/>
      <c r="K740" s="5" t="s">
        <v>3066</v>
      </c>
      <c r="L740" s="5" t="s">
        <v>3067</v>
      </c>
    </row>
    <row r="741" spans="1:12" ht="75">
      <c r="A741" s="88" t="s">
        <v>2390</v>
      </c>
      <c r="B741" s="8" t="s">
        <v>3055</v>
      </c>
      <c r="C741" s="5" t="s">
        <v>3068</v>
      </c>
      <c r="D741" s="2">
        <v>1116</v>
      </c>
      <c r="E741" s="5" t="s">
        <v>10484</v>
      </c>
      <c r="F741" s="84" t="s">
        <v>311</v>
      </c>
      <c r="G741" s="84"/>
      <c r="H741" s="84" t="s">
        <v>3069</v>
      </c>
      <c r="I741" s="5" t="s">
        <v>626</v>
      </c>
      <c r="J741" s="5"/>
      <c r="K741" s="5" t="s">
        <v>3066</v>
      </c>
      <c r="L741" s="5" t="s">
        <v>3070</v>
      </c>
    </row>
    <row r="742" spans="1:12" ht="37.5">
      <c r="A742" s="88" t="s">
        <v>2390</v>
      </c>
      <c r="B742" s="8" t="s">
        <v>3055</v>
      </c>
      <c r="C742" s="5" t="s">
        <v>3071</v>
      </c>
      <c r="D742" s="2">
        <v>3331</v>
      </c>
      <c r="E742" s="5" t="s">
        <v>10484</v>
      </c>
      <c r="F742" s="84" t="s">
        <v>660</v>
      </c>
      <c r="G742" s="84"/>
      <c r="H742" s="84" t="s">
        <v>3072</v>
      </c>
      <c r="I742" s="5" t="s">
        <v>626</v>
      </c>
      <c r="J742" s="5"/>
      <c r="K742" s="5"/>
      <c r="L742" s="5" t="s">
        <v>3073</v>
      </c>
    </row>
    <row r="743" spans="1:12" ht="93.75">
      <c r="A743" s="88" t="s">
        <v>2390</v>
      </c>
      <c r="B743" s="8" t="s">
        <v>3074</v>
      </c>
      <c r="C743" s="5" t="s">
        <v>3075</v>
      </c>
      <c r="D743" s="2">
        <v>10530</v>
      </c>
      <c r="E743" s="5" t="s">
        <v>10484</v>
      </c>
      <c r="F743" s="84" t="s">
        <v>2603</v>
      </c>
      <c r="G743" s="84"/>
      <c r="H743" s="84" t="s">
        <v>3076</v>
      </c>
      <c r="I743" s="5" t="s">
        <v>3077</v>
      </c>
      <c r="J743" s="5"/>
      <c r="K743" s="5" t="str">
        <f>HYPERLINK("#", "http://www.town.kamikawa.saitama.jp/kenko_iryou_kaigo/shogaishafukushi/4600.html")</f>
        <v>http://www.town.kamikawa.saitama.jp/kenko_iryou_kaigo/shogaishafukushi/4600.html</v>
      </c>
      <c r="L743" s="5" t="s">
        <v>3078</v>
      </c>
    </row>
    <row r="744" spans="1:12" ht="75">
      <c r="A744" s="88" t="s">
        <v>2390</v>
      </c>
      <c r="B744" s="8" t="s">
        <v>3074</v>
      </c>
      <c r="C744" s="5" t="s">
        <v>3079</v>
      </c>
      <c r="D744" s="2">
        <v>139</v>
      </c>
      <c r="E744" s="5" t="s">
        <v>10484</v>
      </c>
      <c r="F744" s="84" t="s">
        <v>2603</v>
      </c>
      <c r="G744" s="84"/>
      <c r="H744" s="84" t="s">
        <v>3080</v>
      </c>
      <c r="I744" s="5" t="s">
        <v>3077</v>
      </c>
      <c r="J744" s="5"/>
      <c r="K744" s="5" t="str">
        <f>HYPERLINK("#", "http://www.town.kamikawa.saitama.jp/kenko_iryou_kaigo/shogaishafukushi/3970.html")</f>
        <v>http://www.town.kamikawa.saitama.jp/kenko_iryou_kaigo/shogaishafukushi/3970.html</v>
      </c>
      <c r="L744" s="5" t="s">
        <v>3078</v>
      </c>
    </row>
    <row r="745" spans="1:12" ht="112.5">
      <c r="A745" s="88" t="s">
        <v>2390</v>
      </c>
      <c r="B745" s="8" t="s">
        <v>3074</v>
      </c>
      <c r="C745" s="5" t="s">
        <v>3081</v>
      </c>
      <c r="D745" s="2">
        <v>1920</v>
      </c>
      <c r="E745" s="5" t="s">
        <v>10484</v>
      </c>
      <c r="F745" s="84" t="s">
        <v>311</v>
      </c>
      <c r="G745" s="84"/>
      <c r="H745" s="84" t="s">
        <v>3082</v>
      </c>
      <c r="I745" s="5" t="s">
        <v>626</v>
      </c>
      <c r="J745" s="5"/>
      <c r="K745" s="5" t="str">
        <f>HYPERLINK("#", "http://www.town.kamikawa.saitama.jp/kenko_iryou_kaigo/shogaishafukushi/3970.html")</f>
        <v>http://www.town.kamikawa.saitama.jp/kenko_iryou_kaigo/shogaishafukushi/3970.html</v>
      </c>
      <c r="L745" s="5" t="s">
        <v>3078</v>
      </c>
    </row>
    <row r="746" spans="1:12" ht="75">
      <c r="A746" s="88" t="s">
        <v>2390</v>
      </c>
      <c r="B746" s="8" t="s">
        <v>3074</v>
      </c>
      <c r="C746" s="5" t="s">
        <v>3083</v>
      </c>
      <c r="D746" s="2" t="s">
        <v>36</v>
      </c>
      <c r="E746" s="5" t="s">
        <v>2425</v>
      </c>
      <c r="F746" s="84" t="s">
        <v>665</v>
      </c>
      <c r="G746" s="84" t="s">
        <v>3084</v>
      </c>
      <c r="H746" s="84" t="s">
        <v>3085</v>
      </c>
      <c r="I746" s="5" t="s">
        <v>2624</v>
      </c>
      <c r="J746" s="5"/>
      <c r="K746" s="5" t="str">
        <f>HYPERLINK("#", "https://www.kamikawaーshakyo.or.jp/welfare/support/")</f>
        <v>https://www.kamikawaーshakyo.or.jp/welfare/support/</v>
      </c>
      <c r="L746" s="5" t="s">
        <v>10637</v>
      </c>
    </row>
    <row r="747" spans="1:12" ht="56.25">
      <c r="A747" s="88" t="s">
        <v>2390</v>
      </c>
      <c r="B747" s="8" t="s">
        <v>3086</v>
      </c>
      <c r="C747" s="5" t="s">
        <v>3087</v>
      </c>
      <c r="D747" s="2">
        <v>535</v>
      </c>
      <c r="E747" s="5" t="s">
        <v>10484</v>
      </c>
      <c r="F747" s="84" t="s">
        <v>179</v>
      </c>
      <c r="G747" s="84"/>
      <c r="H747" s="84" t="s">
        <v>3088</v>
      </c>
      <c r="I747" s="5" t="s">
        <v>560</v>
      </c>
      <c r="J747" s="5"/>
      <c r="K747" s="5" t="str">
        <f>HYPERLINK("#", "https://www.town.kamisato.saitama.jp/1102.htm#itemid7629")</f>
        <v>https://www.town.kamisato.saitama.jp/1102.htm#itemid7629</v>
      </c>
      <c r="L747" s="5" t="s">
        <v>3089</v>
      </c>
    </row>
    <row r="748" spans="1:12" ht="37.5">
      <c r="A748" s="88" t="s">
        <v>2390</v>
      </c>
      <c r="B748" s="8" t="s">
        <v>3086</v>
      </c>
      <c r="C748" s="5" t="s">
        <v>3090</v>
      </c>
      <c r="D748" s="2">
        <v>5128</v>
      </c>
      <c r="E748" s="5" t="s">
        <v>10484</v>
      </c>
      <c r="F748" s="84" t="s">
        <v>660</v>
      </c>
      <c r="G748" s="84"/>
      <c r="H748" s="84" t="s">
        <v>3091</v>
      </c>
      <c r="I748" s="5" t="s">
        <v>76</v>
      </c>
      <c r="J748" s="5"/>
      <c r="K748" s="5" t="str">
        <f>HYPERLINK("#", "https://www.kamisatoshakyo.or.jp/jigyou/kids/seikatsushien/")</f>
        <v>https://www.kamisatoshakyo.or.jp/jigyou/kids/seikatsushien/</v>
      </c>
      <c r="L748" s="5" t="s">
        <v>3089</v>
      </c>
    </row>
    <row r="749" spans="1:12" ht="93.75">
      <c r="A749" s="88" t="s">
        <v>2390</v>
      </c>
      <c r="B749" s="8" t="s">
        <v>3092</v>
      </c>
      <c r="C749" s="5" t="s">
        <v>3093</v>
      </c>
      <c r="D749" s="2">
        <v>5128</v>
      </c>
      <c r="E749" s="5" t="s">
        <v>10484</v>
      </c>
      <c r="F749" s="84" t="s">
        <v>660</v>
      </c>
      <c r="G749" s="84"/>
      <c r="H749" s="84" t="s">
        <v>3094</v>
      </c>
      <c r="I749" s="5" t="s">
        <v>76</v>
      </c>
      <c r="J749" s="5"/>
      <c r="K749" s="5" t="str">
        <f>HYPERLINK("#", "https://www.kamisatoshakyo.or.jp/jigyou/kids/seikatsushien/")</f>
        <v>https://www.kamisatoshakyo.or.jp/jigyou/kids/seikatsushien/</v>
      </c>
      <c r="L749" s="5" t="s">
        <v>3089</v>
      </c>
    </row>
    <row r="750" spans="1:12" ht="37.5">
      <c r="A750" s="88" t="s">
        <v>2390</v>
      </c>
      <c r="B750" s="8" t="s">
        <v>3092</v>
      </c>
      <c r="C750" s="5" t="s">
        <v>3095</v>
      </c>
      <c r="D750" s="2">
        <v>1695</v>
      </c>
      <c r="E750" s="5" t="s">
        <v>10484</v>
      </c>
      <c r="F750" s="84" t="s">
        <v>665</v>
      </c>
      <c r="G750" s="84" t="s">
        <v>3096</v>
      </c>
      <c r="H750" s="84" t="s">
        <v>3097</v>
      </c>
      <c r="I750" s="5" t="s">
        <v>3098</v>
      </c>
      <c r="J750" s="5"/>
      <c r="K750" s="5"/>
      <c r="L750" s="5" t="s">
        <v>3099</v>
      </c>
    </row>
    <row r="751" spans="1:12" ht="37.5">
      <c r="A751" s="88" t="s">
        <v>2390</v>
      </c>
      <c r="B751" s="8" t="s">
        <v>3092</v>
      </c>
      <c r="C751" s="5" t="s">
        <v>3100</v>
      </c>
      <c r="D751" s="2">
        <v>686</v>
      </c>
      <c r="E751" s="5" t="s">
        <v>10484</v>
      </c>
      <c r="F751" s="84" t="s">
        <v>311</v>
      </c>
      <c r="G751" s="84"/>
      <c r="H751" s="84" t="s">
        <v>3101</v>
      </c>
      <c r="I751" s="5" t="s">
        <v>3102</v>
      </c>
      <c r="J751" s="5"/>
      <c r="K751" s="5"/>
      <c r="L751" s="5" t="s">
        <v>3103</v>
      </c>
    </row>
    <row r="752" spans="1:12" ht="56.25">
      <c r="A752" s="88" t="s">
        <v>2390</v>
      </c>
      <c r="B752" s="8" t="s">
        <v>3092</v>
      </c>
      <c r="C752" s="5" t="s">
        <v>3104</v>
      </c>
      <c r="D752" s="2">
        <v>1794</v>
      </c>
      <c r="E752" s="5" t="s">
        <v>10484</v>
      </c>
      <c r="F752" s="84" t="s">
        <v>311</v>
      </c>
      <c r="G752" s="84"/>
      <c r="H752" s="84" t="s">
        <v>3105</v>
      </c>
      <c r="I752" s="5" t="s">
        <v>3102</v>
      </c>
      <c r="J752" s="5"/>
      <c r="K752" s="5"/>
      <c r="L752" s="5" t="s">
        <v>3103</v>
      </c>
    </row>
    <row r="753" spans="1:12" ht="75">
      <c r="A753" s="88" t="s">
        <v>3106</v>
      </c>
      <c r="B753" s="8" t="s">
        <v>3107</v>
      </c>
      <c r="C753" s="5" t="s">
        <v>3108</v>
      </c>
      <c r="D753" s="2">
        <v>32939</v>
      </c>
      <c r="E753" s="5" t="s">
        <v>10490</v>
      </c>
      <c r="F753" s="84" t="s">
        <v>179</v>
      </c>
      <c r="G753" s="84"/>
      <c r="H753" s="84" t="s">
        <v>3109</v>
      </c>
      <c r="I753" s="5" t="s">
        <v>3110</v>
      </c>
      <c r="J753" s="5"/>
      <c r="K753" s="5" t="str">
        <f>HYPERLINK("#", "https://www.town.yorii.saitama.jp/soshiki/16/ainoritaxi.html")</f>
        <v>https://www.town.yorii.saitama.jp/soshiki/16/ainoritaxi.html</v>
      </c>
      <c r="L753" s="5" t="s">
        <v>3111</v>
      </c>
    </row>
    <row r="754" spans="1:12" ht="75">
      <c r="A754" s="88" t="s">
        <v>3106</v>
      </c>
      <c r="B754" s="8" t="s">
        <v>3107</v>
      </c>
      <c r="C754" s="5" t="s">
        <v>2398</v>
      </c>
      <c r="D754" s="2">
        <v>10118</v>
      </c>
      <c r="E754" s="5" t="s">
        <v>10490</v>
      </c>
      <c r="F754" s="84" t="s">
        <v>660</v>
      </c>
      <c r="G754" s="84" t="s">
        <v>3112</v>
      </c>
      <c r="H754" s="84" t="s">
        <v>3113</v>
      </c>
      <c r="I754" s="5" t="s">
        <v>2112</v>
      </c>
      <c r="J754" s="5"/>
      <c r="K754" s="5" t="str">
        <f>HYPERLINK("#", "https://www.town.yorii.saitama.jp/soshiki/08/syogaisyasien.html#20")</f>
        <v>https://www.town.yorii.saitama.jp/soshiki/08/syogaisyasien.html#20</v>
      </c>
      <c r="L754" s="5" t="s">
        <v>3114</v>
      </c>
    </row>
    <row r="755" spans="1:12" ht="75">
      <c r="A755" s="88" t="s">
        <v>3106</v>
      </c>
      <c r="B755" s="8" t="s">
        <v>3107</v>
      </c>
      <c r="C755" s="5" t="s">
        <v>3115</v>
      </c>
      <c r="D755" s="2">
        <v>1883</v>
      </c>
      <c r="E755" s="5" t="s">
        <v>10490</v>
      </c>
      <c r="F755" s="84" t="s">
        <v>311</v>
      </c>
      <c r="G755" s="84"/>
      <c r="H755" s="84" t="s">
        <v>3116</v>
      </c>
      <c r="I755" s="5" t="s">
        <v>261</v>
      </c>
      <c r="J755" s="5"/>
      <c r="K755" s="5" t="str">
        <f>HYPERLINK("#", "https://www.town.yorii.saitama.jp/soshiki/08/syogaisyasien.html")</f>
        <v>https://www.town.yorii.saitama.jp/soshiki/08/syogaisyasien.html</v>
      </c>
      <c r="L755" s="5" t="s">
        <v>3114</v>
      </c>
    </row>
    <row r="756" spans="1:12" ht="75">
      <c r="A756" s="88" t="s">
        <v>3106</v>
      </c>
      <c r="B756" s="8" t="s">
        <v>3107</v>
      </c>
      <c r="C756" s="5" t="s">
        <v>3117</v>
      </c>
      <c r="D756" s="2">
        <v>992</v>
      </c>
      <c r="E756" s="5" t="s">
        <v>10490</v>
      </c>
      <c r="F756" s="84" t="s">
        <v>311</v>
      </c>
      <c r="G756" s="84"/>
      <c r="H756" s="84" t="s">
        <v>3118</v>
      </c>
      <c r="I756" s="5" t="s">
        <v>261</v>
      </c>
      <c r="J756" s="5"/>
      <c r="K756" s="5" t="str">
        <f>HYPERLINK("#", "https://www.town.yorii.saitama.jp/soshiki/08/koureisya-kaigoshien.html#09")</f>
        <v>https://www.town.yorii.saitama.jp/soshiki/08/koureisya-kaigoshien.html#09</v>
      </c>
      <c r="L756" s="5" t="s">
        <v>3114</v>
      </c>
    </row>
    <row r="757" spans="1:12" ht="56.25">
      <c r="A757" s="88" t="s">
        <v>3106</v>
      </c>
      <c r="B757" s="8" t="s">
        <v>3107</v>
      </c>
      <c r="C757" s="5" t="s">
        <v>3119</v>
      </c>
      <c r="D757" s="2">
        <v>1251</v>
      </c>
      <c r="E757" s="5" t="s">
        <v>10490</v>
      </c>
      <c r="F757" s="84" t="s">
        <v>660</v>
      </c>
      <c r="G757" s="84"/>
      <c r="H757" s="84" t="s">
        <v>3120</v>
      </c>
      <c r="I757" s="5" t="s">
        <v>3121</v>
      </c>
      <c r="J757" s="5"/>
      <c r="K757" s="5"/>
      <c r="L757" s="5" t="s">
        <v>3122</v>
      </c>
    </row>
    <row r="758" spans="1:12" ht="75">
      <c r="A758" s="88" t="s">
        <v>3106</v>
      </c>
      <c r="B758" s="8" t="s">
        <v>3107</v>
      </c>
      <c r="C758" s="5" t="s">
        <v>3123</v>
      </c>
      <c r="D758" s="2">
        <v>2000</v>
      </c>
      <c r="E758" s="5" t="s">
        <v>10490</v>
      </c>
      <c r="F758" s="84" t="s">
        <v>660</v>
      </c>
      <c r="G758" s="84"/>
      <c r="H758" s="84" t="s">
        <v>3124</v>
      </c>
      <c r="I758" s="5" t="s">
        <v>3125</v>
      </c>
      <c r="J758" s="5"/>
      <c r="K758" s="5"/>
      <c r="L758" s="5" t="s">
        <v>3114</v>
      </c>
    </row>
    <row r="759" spans="1:12" ht="56.25">
      <c r="A759" s="88" t="s">
        <v>2390</v>
      </c>
      <c r="B759" s="8" t="s">
        <v>3126</v>
      </c>
      <c r="C759" s="5" t="s">
        <v>3127</v>
      </c>
      <c r="D759" s="2">
        <v>13663</v>
      </c>
      <c r="E759" s="5" t="s">
        <v>10484</v>
      </c>
      <c r="F759" s="84" t="s">
        <v>311</v>
      </c>
      <c r="G759" s="84"/>
      <c r="H759" s="84" t="s">
        <v>3128</v>
      </c>
      <c r="I759" s="5" t="s">
        <v>261</v>
      </c>
      <c r="J759" s="5"/>
      <c r="K759" s="5" t="str">
        <f>HYPERLINK("#", "https://www.town.miyashiro.lg.jp/0000016410.html")</f>
        <v>https://www.town.miyashiro.lg.jp/0000016410.html</v>
      </c>
      <c r="L759" s="5" t="s">
        <v>3129</v>
      </c>
    </row>
    <row r="760" spans="1:12" ht="56.25">
      <c r="A760" s="88" t="s">
        <v>2390</v>
      </c>
      <c r="B760" s="8" t="s">
        <v>3126</v>
      </c>
      <c r="C760" s="5" t="s">
        <v>3130</v>
      </c>
      <c r="D760" s="2">
        <v>19259</v>
      </c>
      <c r="E760" s="5" t="s">
        <v>10484</v>
      </c>
      <c r="F760" s="84" t="s">
        <v>660</v>
      </c>
      <c r="G760" s="84"/>
      <c r="H760" s="84" t="s">
        <v>3131</v>
      </c>
      <c r="I760" s="5" t="s">
        <v>2430</v>
      </c>
      <c r="J760" s="5"/>
      <c r="K760" s="5" t="str">
        <f>HYPERLINK("#", "https://www.town.miyashiro.lg.jp/0000000966.html")</f>
        <v>https://www.town.miyashiro.lg.jp/0000000966.html</v>
      </c>
      <c r="L760" s="5" t="s">
        <v>3132</v>
      </c>
    </row>
    <row r="761" spans="1:12" ht="56.25">
      <c r="A761" s="88" t="s">
        <v>2390</v>
      </c>
      <c r="B761" s="8" t="s">
        <v>3126</v>
      </c>
      <c r="C761" s="5" t="s">
        <v>2728</v>
      </c>
      <c r="D761" s="2" t="s">
        <v>36</v>
      </c>
      <c r="E761" s="5" t="s">
        <v>2425</v>
      </c>
      <c r="F761" s="84"/>
      <c r="G761" s="84"/>
      <c r="H761" s="84" t="s">
        <v>3133</v>
      </c>
      <c r="I761" s="5" t="s">
        <v>2427</v>
      </c>
      <c r="J761" s="5"/>
      <c r="K761" s="5" t="str">
        <f>HYPERLINK("#", "https://www.town.miyashiro.lg.jp/0000020028.html")</f>
        <v>https://www.town.miyashiro.lg.jp/0000020028.html</v>
      </c>
      <c r="L761" s="5" t="s">
        <v>10638</v>
      </c>
    </row>
    <row r="762" spans="1:12" ht="56.25">
      <c r="A762" s="88" t="s">
        <v>2390</v>
      </c>
      <c r="B762" s="8" t="s">
        <v>3134</v>
      </c>
      <c r="C762" s="5" t="s">
        <v>3135</v>
      </c>
      <c r="D762" s="2" t="s">
        <v>36</v>
      </c>
      <c r="E762" s="5" t="s">
        <v>2425</v>
      </c>
      <c r="F762" s="84"/>
      <c r="G762" s="84"/>
      <c r="H762" s="84" t="s">
        <v>3136</v>
      </c>
      <c r="I762" s="5" t="s">
        <v>2427</v>
      </c>
      <c r="J762" s="5"/>
      <c r="K762" s="5" t="str">
        <f>HYPERLINK("#", "https://www.town.sugito.lg.jp/page/2056.html")</f>
        <v>https://www.town.sugito.lg.jp/page/2056.html</v>
      </c>
      <c r="L762" s="5" t="s">
        <v>10639</v>
      </c>
    </row>
    <row r="763" spans="1:12" ht="56.25">
      <c r="A763" s="88" t="s">
        <v>2390</v>
      </c>
      <c r="B763" s="8" t="s">
        <v>3137</v>
      </c>
      <c r="C763" s="5" t="s">
        <v>3138</v>
      </c>
      <c r="D763" s="2" t="s">
        <v>36</v>
      </c>
      <c r="E763" s="5" t="s">
        <v>2425</v>
      </c>
      <c r="F763" s="84"/>
      <c r="G763" s="84"/>
      <c r="H763" s="84" t="s">
        <v>3139</v>
      </c>
      <c r="I763" s="5" t="s">
        <v>2395</v>
      </c>
      <c r="J763" s="5" t="s">
        <v>3140</v>
      </c>
      <c r="K763" s="5" t="str">
        <f>HYPERLINK("#", "https://www.town.matsubushi.saitama.jp/www/contents/1689227825779/index.html")</f>
        <v>https://www.town.matsubushi.saitama.jp/www/contents/1689227825779/index.html</v>
      </c>
      <c r="L763" s="5" t="s">
        <v>10640</v>
      </c>
    </row>
    <row r="764" spans="1:12" ht="56.25">
      <c r="A764" s="88" t="s">
        <v>2390</v>
      </c>
      <c r="B764" s="8" t="s">
        <v>3141</v>
      </c>
      <c r="C764" s="5" t="s">
        <v>3142</v>
      </c>
      <c r="D764" s="2">
        <v>7485</v>
      </c>
      <c r="E764" s="5" t="s">
        <v>10484</v>
      </c>
      <c r="F764" s="84" t="s">
        <v>660</v>
      </c>
      <c r="G764" s="84"/>
      <c r="H764" s="84" t="s">
        <v>3143</v>
      </c>
      <c r="I764" s="5" t="s">
        <v>1863</v>
      </c>
      <c r="J764" s="5"/>
      <c r="K764" s="5" t="str">
        <f>HYPERLINK("#", "http://www.town.matsubushi.saitama.jp/www/contents/1632721502704/index.html")</f>
        <v>http://www.town.matsubushi.saitama.jp/www/contents/1632721502704/index.html</v>
      </c>
      <c r="L764" s="5" t="s">
        <v>3144</v>
      </c>
    </row>
    <row r="765" spans="1:12" ht="168.75">
      <c r="A765" s="88" t="s">
        <v>2390</v>
      </c>
      <c r="B765" s="8" t="s">
        <v>3141</v>
      </c>
      <c r="C765" s="5" t="s">
        <v>3145</v>
      </c>
      <c r="D765" s="2">
        <v>12844</v>
      </c>
      <c r="E765" s="5" t="s">
        <v>10484</v>
      </c>
      <c r="F765" s="84" t="s">
        <v>311</v>
      </c>
      <c r="G765" s="84"/>
      <c r="H765" s="84" t="s">
        <v>3146</v>
      </c>
      <c r="I765" s="5" t="s">
        <v>261</v>
      </c>
      <c r="J765" s="5"/>
      <c r="K765" s="5" t="str">
        <f>HYPERLINK("#", "http://www.town.matsubushi.saitama.jp/www/contents/1638251554116/index.html")</f>
        <v>http://www.town.matsubushi.saitama.jp/www/contents/1638251554116/index.html</v>
      </c>
      <c r="L765" s="5" t="s">
        <v>3144</v>
      </c>
    </row>
    <row r="766" spans="1:12" ht="56.25">
      <c r="A766" s="88" t="s">
        <v>2390</v>
      </c>
      <c r="B766" s="8" t="s">
        <v>3147</v>
      </c>
      <c r="C766" s="5" t="s">
        <v>3148</v>
      </c>
      <c r="D766" s="2">
        <v>1257</v>
      </c>
      <c r="E766" s="5" t="s">
        <v>10484</v>
      </c>
      <c r="F766" s="84" t="s">
        <v>311</v>
      </c>
      <c r="G766" s="84"/>
      <c r="H766" s="84" t="s">
        <v>3149</v>
      </c>
      <c r="I766" s="5" t="s">
        <v>3150</v>
      </c>
      <c r="J766" s="5"/>
      <c r="K766" s="5" t="str">
        <f>HYPERLINK("#", "https://www.town.matsubushi.saitama.jp/www/contents/1260168466461/simple/sintaititeki.pdf")</f>
        <v>https://www.town.matsubushi.saitama.jp/www/contents/1260168466461/simple/sintaititeki.pdf</v>
      </c>
      <c r="L766" s="5" t="s">
        <v>3151</v>
      </c>
    </row>
    <row r="767" spans="1:12" ht="243.75">
      <c r="A767" s="84" t="s">
        <v>3152</v>
      </c>
      <c r="B767" s="5" t="s">
        <v>3153</v>
      </c>
      <c r="C767" s="5" t="s">
        <v>3154</v>
      </c>
      <c r="D767" s="6" t="s">
        <v>3155</v>
      </c>
      <c r="E767" s="5" t="s">
        <v>10481</v>
      </c>
      <c r="F767" s="84" t="s">
        <v>3156</v>
      </c>
      <c r="G767" s="84"/>
      <c r="H767" s="84" t="s">
        <v>3157</v>
      </c>
      <c r="I767" s="5" t="s">
        <v>3158</v>
      </c>
      <c r="J767" s="56"/>
      <c r="K767" s="5" t="s">
        <v>3159</v>
      </c>
      <c r="L767" s="21" t="s">
        <v>3160</v>
      </c>
    </row>
    <row r="768" spans="1:12" ht="75">
      <c r="A768" s="84" t="s">
        <v>3152</v>
      </c>
      <c r="B768" s="5" t="s">
        <v>3153</v>
      </c>
      <c r="C768" s="5" t="s">
        <v>3154</v>
      </c>
      <c r="D768" s="6">
        <v>4500</v>
      </c>
      <c r="E768" s="5" t="s">
        <v>10481</v>
      </c>
      <c r="F768" s="84" t="s">
        <v>665</v>
      </c>
      <c r="G768" s="84" t="s">
        <v>3161</v>
      </c>
      <c r="H768" s="84" t="s">
        <v>3162</v>
      </c>
      <c r="I768" s="5" t="s">
        <v>3163</v>
      </c>
      <c r="J768" s="56"/>
      <c r="K768" s="5" t="s">
        <v>3164</v>
      </c>
      <c r="L768" s="21" t="s">
        <v>3160</v>
      </c>
    </row>
    <row r="769" spans="1:12" ht="75">
      <c r="A769" s="84" t="s">
        <v>3153</v>
      </c>
      <c r="B769" s="5" t="s">
        <v>3165</v>
      </c>
      <c r="C769" s="5" t="s">
        <v>3166</v>
      </c>
      <c r="D769" s="6">
        <v>400</v>
      </c>
      <c r="E769" s="5" t="s">
        <v>10481</v>
      </c>
      <c r="F769" s="84" t="s">
        <v>179</v>
      </c>
      <c r="G769" s="84"/>
      <c r="H769" s="84" t="s">
        <v>3167</v>
      </c>
      <c r="I769" s="5" t="s">
        <v>665</v>
      </c>
      <c r="J769" s="56" t="s">
        <v>3168</v>
      </c>
      <c r="K769" s="5" t="s">
        <v>3169</v>
      </c>
      <c r="L769" s="5" t="s">
        <v>3170</v>
      </c>
    </row>
    <row r="770" spans="1:12" ht="112.5">
      <c r="A770" s="84" t="s">
        <v>3153</v>
      </c>
      <c r="B770" s="5" t="s">
        <v>3171</v>
      </c>
      <c r="C770" s="5" t="s">
        <v>3172</v>
      </c>
      <c r="D770" s="6">
        <v>9800</v>
      </c>
      <c r="E770" s="5" t="s">
        <v>10481</v>
      </c>
      <c r="F770" s="84" t="s">
        <v>311</v>
      </c>
      <c r="G770" s="84"/>
      <c r="H770" s="84" t="s">
        <v>3173</v>
      </c>
      <c r="I770" s="5" t="s">
        <v>1895</v>
      </c>
      <c r="J770" s="56"/>
      <c r="K770" s="5" t="s">
        <v>3174</v>
      </c>
      <c r="L770" s="5" t="s">
        <v>3175</v>
      </c>
    </row>
    <row r="771" spans="1:12" ht="56.25">
      <c r="A771" s="84" t="s">
        <v>3153</v>
      </c>
      <c r="B771" s="5" t="s">
        <v>3171</v>
      </c>
      <c r="C771" s="5" t="s">
        <v>3176</v>
      </c>
      <c r="D771" s="6">
        <v>303</v>
      </c>
      <c r="E771" s="5" t="s">
        <v>10481</v>
      </c>
      <c r="F771" s="84" t="s">
        <v>665</v>
      </c>
      <c r="G771" s="84" t="s">
        <v>3177</v>
      </c>
      <c r="H771" s="84" t="s">
        <v>3178</v>
      </c>
      <c r="I771" s="5" t="s">
        <v>1895</v>
      </c>
      <c r="J771" s="56"/>
      <c r="K771" s="5" t="s">
        <v>3179</v>
      </c>
      <c r="L771" s="5" t="s">
        <v>3180</v>
      </c>
    </row>
    <row r="772" spans="1:12" ht="112.5">
      <c r="A772" s="84" t="s">
        <v>3153</v>
      </c>
      <c r="B772" s="5" t="s">
        <v>3181</v>
      </c>
      <c r="C772" s="5" t="s">
        <v>3182</v>
      </c>
      <c r="D772" s="2" t="s">
        <v>36</v>
      </c>
      <c r="E772" s="5" t="s">
        <v>5</v>
      </c>
      <c r="F772" s="84"/>
      <c r="G772" s="84"/>
      <c r="H772" s="84" t="s">
        <v>3183</v>
      </c>
      <c r="I772" s="5" t="s">
        <v>264</v>
      </c>
      <c r="J772" s="56" t="s">
        <v>3184</v>
      </c>
      <c r="K772" s="5" t="s">
        <v>10641</v>
      </c>
      <c r="L772" s="5" t="s">
        <v>10642</v>
      </c>
    </row>
    <row r="773" spans="1:12" ht="56.25">
      <c r="A773" s="84" t="s">
        <v>3153</v>
      </c>
      <c r="B773" s="5" t="s">
        <v>3185</v>
      </c>
      <c r="C773" s="5" t="s">
        <v>3186</v>
      </c>
      <c r="D773" s="2" t="s">
        <v>36</v>
      </c>
      <c r="E773" s="5" t="s">
        <v>5</v>
      </c>
      <c r="F773" s="84"/>
      <c r="G773" s="84"/>
      <c r="H773" s="84" t="s">
        <v>3187</v>
      </c>
      <c r="I773" s="5" t="s">
        <v>768</v>
      </c>
      <c r="J773" s="56"/>
      <c r="K773" s="5" t="s">
        <v>3188</v>
      </c>
      <c r="L773" s="5" t="s">
        <v>10643</v>
      </c>
    </row>
    <row r="774" spans="1:12" ht="75">
      <c r="A774" s="84" t="s">
        <v>3153</v>
      </c>
      <c r="B774" s="5" t="s">
        <v>3185</v>
      </c>
      <c r="C774" s="5" t="s">
        <v>3189</v>
      </c>
      <c r="D774" s="2" t="s">
        <v>36</v>
      </c>
      <c r="E774" s="5" t="s">
        <v>5</v>
      </c>
      <c r="F774" s="84"/>
      <c r="G774" s="84"/>
      <c r="H774" s="84" t="s">
        <v>3190</v>
      </c>
      <c r="I774" s="5" t="s">
        <v>1511</v>
      </c>
      <c r="J774" s="56"/>
      <c r="K774" s="5" t="s">
        <v>3191</v>
      </c>
      <c r="L774" s="5" t="s">
        <v>10644</v>
      </c>
    </row>
    <row r="775" spans="1:12" ht="56.25">
      <c r="A775" s="84" t="s">
        <v>3153</v>
      </c>
      <c r="B775" s="5" t="s">
        <v>3192</v>
      </c>
      <c r="C775" s="5" t="s">
        <v>3193</v>
      </c>
      <c r="D775" s="6">
        <v>1704</v>
      </c>
      <c r="E775" s="5" t="s">
        <v>10481</v>
      </c>
      <c r="F775" s="84" t="s">
        <v>311</v>
      </c>
      <c r="G775" s="84"/>
      <c r="H775" s="84" t="s">
        <v>3194</v>
      </c>
      <c r="I775" s="5" t="s">
        <v>908</v>
      </c>
      <c r="J775" s="56"/>
      <c r="K775" s="5" t="s">
        <v>3195</v>
      </c>
      <c r="L775" s="5" t="s">
        <v>3196</v>
      </c>
    </row>
    <row r="776" spans="1:12" ht="56.25">
      <c r="A776" s="84" t="s">
        <v>3153</v>
      </c>
      <c r="B776" s="5" t="s">
        <v>3192</v>
      </c>
      <c r="C776" s="5" t="s">
        <v>1681</v>
      </c>
      <c r="D776" s="2" t="s">
        <v>36</v>
      </c>
      <c r="E776" s="5" t="s">
        <v>5</v>
      </c>
      <c r="F776" s="84"/>
      <c r="G776" s="84"/>
      <c r="H776" s="84" t="s">
        <v>3197</v>
      </c>
      <c r="I776" s="5" t="s">
        <v>264</v>
      </c>
      <c r="J776" s="56" t="s">
        <v>3198</v>
      </c>
      <c r="K776" s="5"/>
      <c r="L776" s="5" t="s">
        <v>10645</v>
      </c>
    </row>
    <row r="777" spans="1:12" ht="112.5">
      <c r="A777" s="84" t="s">
        <v>3199</v>
      </c>
      <c r="B777" s="5" t="s">
        <v>3200</v>
      </c>
      <c r="C777" s="5" t="s">
        <v>3201</v>
      </c>
      <c r="D777" s="6" t="s">
        <v>3202</v>
      </c>
      <c r="E777" s="5" t="s">
        <v>10479</v>
      </c>
      <c r="F777" s="84" t="s">
        <v>179</v>
      </c>
      <c r="G777" s="84"/>
      <c r="H777" s="84" t="s">
        <v>3203</v>
      </c>
      <c r="I777" s="5" t="s">
        <v>908</v>
      </c>
      <c r="J777" s="56"/>
      <c r="K777" s="5" t="s">
        <v>3204</v>
      </c>
      <c r="L777" s="5" t="s">
        <v>3205</v>
      </c>
    </row>
    <row r="778" spans="1:12" ht="93.75">
      <c r="A778" s="84" t="s">
        <v>3153</v>
      </c>
      <c r="B778" s="5" t="s">
        <v>3206</v>
      </c>
      <c r="C778" s="5" t="s">
        <v>3207</v>
      </c>
      <c r="D778" s="6">
        <v>32451</v>
      </c>
      <c r="E778" s="5" t="s">
        <v>10481</v>
      </c>
      <c r="F778" s="84" t="s">
        <v>311</v>
      </c>
      <c r="G778" s="84"/>
      <c r="H778" s="84" t="s">
        <v>3208</v>
      </c>
      <c r="I778" s="5" t="s">
        <v>1895</v>
      </c>
      <c r="J778" s="56"/>
      <c r="K778" s="5" t="s">
        <v>3209</v>
      </c>
      <c r="L778" s="5" t="s">
        <v>3210</v>
      </c>
    </row>
    <row r="779" spans="1:12" ht="75">
      <c r="A779" s="84" t="s">
        <v>3153</v>
      </c>
      <c r="B779" s="5" t="s">
        <v>3206</v>
      </c>
      <c r="C779" s="5" t="s">
        <v>3211</v>
      </c>
      <c r="D779" s="6">
        <v>17787</v>
      </c>
      <c r="E779" s="5" t="s">
        <v>10481</v>
      </c>
      <c r="F779" s="84" t="s">
        <v>660</v>
      </c>
      <c r="G779" s="84"/>
      <c r="H779" s="84" t="s">
        <v>3212</v>
      </c>
      <c r="I779" s="5" t="s">
        <v>3213</v>
      </c>
      <c r="J779" s="56"/>
      <c r="K779" s="5" t="s">
        <v>3214</v>
      </c>
      <c r="L779" s="5" t="s">
        <v>3215</v>
      </c>
    </row>
    <row r="780" spans="1:12" ht="75">
      <c r="A780" s="84" t="s">
        <v>3216</v>
      </c>
      <c r="B780" s="5" t="s">
        <v>3217</v>
      </c>
      <c r="C780" s="5" t="s">
        <v>3218</v>
      </c>
      <c r="D780" s="6">
        <v>110400</v>
      </c>
      <c r="E780" s="5" t="s">
        <v>10481</v>
      </c>
      <c r="F780" s="84" t="s">
        <v>311</v>
      </c>
      <c r="G780" s="84"/>
      <c r="H780" s="84" t="s">
        <v>3219</v>
      </c>
      <c r="I780" s="5" t="s">
        <v>1895</v>
      </c>
      <c r="J780" s="56"/>
      <c r="K780" s="5" t="str">
        <f>HYPERLINK("#", "https://www.city.matsudo.chiba.jp/kenko_fukushi/shougaifukushi/kakushuteate/genmen/hukusi-taxi.html")</f>
        <v>https://www.city.matsudo.chiba.jp/kenko_fukushi/shougaifukushi/kakushuteate/genmen/hukusi-taxi.html</v>
      </c>
      <c r="L780" s="5" t="s">
        <v>3220</v>
      </c>
    </row>
    <row r="781" spans="1:12" ht="75">
      <c r="A781" s="84" t="s">
        <v>3153</v>
      </c>
      <c r="B781" s="5" t="s">
        <v>3221</v>
      </c>
      <c r="C781" s="5" t="s">
        <v>3222</v>
      </c>
      <c r="D781" s="6">
        <v>11366</v>
      </c>
      <c r="E781" s="5" t="s">
        <v>10481</v>
      </c>
      <c r="F781" s="84" t="s">
        <v>660</v>
      </c>
      <c r="G781" s="84"/>
      <c r="H781" s="84" t="s">
        <v>3223</v>
      </c>
      <c r="I781" s="5" t="s">
        <v>3224</v>
      </c>
      <c r="J781" s="56"/>
      <c r="K781" s="5" t="s">
        <v>3225</v>
      </c>
      <c r="L781" s="5" t="s">
        <v>3226</v>
      </c>
    </row>
    <row r="782" spans="1:12" ht="56.25">
      <c r="A782" s="84" t="s">
        <v>3153</v>
      </c>
      <c r="B782" s="5" t="s">
        <v>3221</v>
      </c>
      <c r="C782" s="5" t="s">
        <v>3227</v>
      </c>
      <c r="D782" s="2" t="s">
        <v>36</v>
      </c>
      <c r="E782" s="5" t="s">
        <v>5</v>
      </c>
      <c r="F782" s="84" t="s">
        <v>665</v>
      </c>
      <c r="G782" s="84" t="s">
        <v>3228</v>
      </c>
      <c r="H782" s="84" t="s">
        <v>3229</v>
      </c>
      <c r="I782" s="5" t="s">
        <v>18</v>
      </c>
      <c r="J782" s="56"/>
      <c r="K782" s="5"/>
      <c r="L782" s="5" t="s">
        <v>10646</v>
      </c>
    </row>
    <row r="783" spans="1:12" ht="93.75">
      <c r="A783" s="84" t="s">
        <v>3153</v>
      </c>
      <c r="B783" s="5" t="s">
        <v>3221</v>
      </c>
      <c r="C783" s="5" t="s">
        <v>3231</v>
      </c>
      <c r="D783" s="6">
        <v>1920</v>
      </c>
      <c r="E783" s="5" t="s">
        <v>10481</v>
      </c>
      <c r="F783" s="84" t="s">
        <v>665</v>
      </c>
      <c r="G783" s="84" t="s">
        <v>3232</v>
      </c>
      <c r="H783" s="84" t="s">
        <v>3233</v>
      </c>
      <c r="I783" s="5" t="s">
        <v>8</v>
      </c>
      <c r="J783" s="56"/>
      <c r="K783" s="57" t="s">
        <v>10530</v>
      </c>
      <c r="L783" s="5" t="s">
        <v>3230</v>
      </c>
    </row>
    <row r="784" spans="1:12" ht="75">
      <c r="A784" s="84" t="s">
        <v>3234</v>
      </c>
      <c r="B784" s="5" t="s">
        <v>3235</v>
      </c>
      <c r="C784" s="5" t="s">
        <v>3236</v>
      </c>
      <c r="D784" s="6">
        <v>2389</v>
      </c>
      <c r="E784" s="5" t="s">
        <v>10480</v>
      </c>
      <c r="F784" s="84" t="s">
        <v>660</v>
      </c>
      <c r="G784" s="84"/>
      <c r="H784" s="84" t="s">
        <v>3237</v>
      </c>
      <c r="I784" s="5" t="s">
        <v>2384</v>
      </c>
      <c r="J784" s="56"/>
      <c r="K784" s="5" t="s">
        <v>3238</v>
      </c>
      <c r="L784" s="5" t="s">
        <v>3239</v>
      </c>
    </row>
    <row r="785" spans="1:12" ht="75">
      <c r="A785" s="84" t="s">
        <v>3234</v>
      </c>
      <c r="B785" s="5" t="s">
        <v>3235</v>
      </c>
      <c r="C785" s="5" t="s">
        <v>3236</v>
      </c>
      <c r="D785" s="2" t="s">
        <v>36</v>
      </c>
      <c r="E785" s="5" t="s">
        <v>581</v>
      </c>
      <c r="F785" s="84" t="s">
        <v>660</v>
      </c>
      <c r="G785" s="84"/>
      <c r="H785" s="84" t="s">
        <v>3240</v>
      </c>
      <c r="I785" s="5" t="s">
        <v>152</v>
      </c>
      <c r="J785" s="56"/>
      <c r="K785" s="5" t="s">
        <v>3241</v>
      </c>
      <c r="L785" s="5" t="s">
        <v>10647</v>
      </c>
    </row>
    <row r="786" spans="1:12" ht="112.5">
      <c r="A786" s="84" t="s">
        <v>3242</v>
      </c>
      <c r="B786" s="5" t="s">
        <v>3243</v>
      </c>
      <c r="C786" s="5" t="s">
        <v>3244</v>
      </c>
      <c r="D786" s="6">
        <v>1026</v>
      </c>
      <c r="E786" s="5" t="s">
        <v>10480</v>
      </c>
      <c r="F786" s="84" t="s">
        <v>179</v>
      </c>
      <c r="G786" s="84"/>
      <c r="H786" s="84" t="s">
        <v>3245</v>
      </c>
      <c r="I786" s="5" t="s">
        <v>1863</v>
      </c>
      <c r="J786" s="56"/>
      <c r="K786" s="5"/>
      <c r="L786" s="5" t="s">
        <v>3246</v>
      </c>
    </row>
    <row r="787" spans="1:12" ht="56.25">
      <c r="A787" s="84" t="s">
        <v>3242</v>
      </c>
      <c r="B787" s="5" t="s">
        <v>3243</v>
      </c>
      <c r="C787" s="5" t="s">
        <v>3247</v>
      </c>
      <c r="D787" s="6">
        <v>2362</v>
      </c>
      <c r="E787" s="5" t="s">
        <v>10480</v>
      </c>
      <c r="F787" s="84" t="s">
        <v>179</v>
      </c>
      <c r="G787" s="84"/>
      <c r="H787" s="84" t="s">
        <v>3248</v>
      </c>
      <c r="I787" s="5" t="s">
        <v>1863</v>
      </c>
      <c r="J787" s="56"/>
      <c r="K787" s="5"/>
      <c r="L787" s="5" t="s">
        <v>3246</v>
      </c>
    </row>
    <row r="788" spans="1:12" ht="56.25">
      <c r="A788" s="84" t="s">
        <v>3153</v>
      </c>
      <c r="B788" s="5" t="s">
        <v>3249</v>
      </c>
      <c r="C788" s="58" t="s">
        <v>3250</v>
      </c>
      <c r="D788" s="6">
        <v>4161</v>
      </c>
      <c r="E788" s="5" t="s">
        <v>10481</v>
      </c>
      <c r="F788" s="84" t="s">
        <v>311</v>
      </c>
      <c r="G788" s="84"/>
      <c r="H788" s="120" t="s">
        <v>3251</v>
      </c>
      <c r="I788" s="5" t="s">
        <v>313</v>
      </c>
      <c r="J788" s="56"/>
      <c r="K788" s="5" t="s">
        <v>3252</v>
      </c>
      <c r="L788" s="21" t="s">
        <v>3253</v>
      </c>
    </row>
    <row r="789" spans="1:12" ht="56.25">
      <c r="A789" s="84" t="s">
        <v>3153</v>
      </c>
      <c r="B789" s="5" t="s">
        <v>3249</v>
      </c>
      <c r="C789" s="5" t="s">
        <v>1529</v>
      </c>
      <c r="D789" s="2" t="s">
        <v>36</v>
      </c>
      <c r="E789" s="5" t="s">
        <v>5</v>
      </c>
      <c r="F789" s="84"/>
      <c r="G789" s="84"/>
      <c r="H789" s="121" t="s">
        <v>3254</v>
      </c>
      <c r="I789" s="5" t="s">
        <v>1691</v>
      </c>
      <c r="J789" s="56"/>
      <c r="K789" s="5"/>
      <c r="L789" s="5" t="s">
        <v>10648</v>
      </c>
    </row>
    <row r="790" spans="1:12" ht="56.25">
      <c r="A790" s="84" t="s">
        <v>3153</v>
      </c>
      <c r="B790" s="5" t="s">
        <v>3255</v>
      </c>
      <c r="C790" s="5" t="s">
        <v>3256</v>
      </c>
      <c r="D790" s="2" t="s">
        <v>36</v>
      </c>
      <c r="E790" s="5" t="s">
        <v>5</v>
      </c>
      <c r="F790" s="84"/>
      <c r="G790" s="84"/>
      <c r="H790" s="84" t="s">
        <v>3257</v>
      </c>
      <c r="I790" s="5" t="s">
        <v>3258</v>
      </c>
      <c r="J790" s="60"/>
      <c r="K790" s="5" t="s">
        <v>3259</v>
      </c>
      <c r="L790" s="5" t="s">
        <v>10649</v>
      </c>
    </row>
    <row r="791" spans="1:12" ht="56.25">
      <c r="A791" s="84" t="s">
        <v>3216</v>
      </c>
      <c r="B791" s="5" t="s">
        <v>3260</v>
      </c>
      <c r="C791" s="5" t="s">
        <v>3261</v>
      </c>
      <c r="D791" s="6">
        <v>75411</v>
      </c>
      <c r="E791" s="5" t="s">
        <v>10481</v>
      </c>
      <c r="F791" s="84" t="s">
        <v>179</v>
      </c>
      <c r="G791" s="84"/>
      <c r="H791" s="84" t="s">
        <v>3262</v>
      </c>
      <c r="I791" s="5" t="s">
        <v>908</v>
      </c>
      <c r="J791" s="56"/>
      <c r="K791" s="5" t="s">
        <v>3263</v>
      </c>
      <c r="L791" s="5" t="s">
        <v>3264</v>
      </c>
    </row>
    <row r="792" spans="1:12" ht="37.5">
      <c r="A792" s="84" t="s">
        <v>3199</v>
      </c>
      <c r="B792" s="5" t="s">
        <v>3265</v>
      </c>
      <c r="C792" s="5" t="s">
        <v>1866</v>
      </c>
      <c r="D792" s="6">
        <v>11909</v>
      </c>
      <c r="E792" s="5" t="s">
        <v>10481</v>
      </c>
      <c r="F792" s="84" t="s">
        <v>179</v>
      </c>
      <c r="G792" s="84"/>
      <c r="H792" s="84" t="s">
        <v>3266</v>
      </c>
      <c r="I792" s="5" t="s">
        <v>908</v>
      </c>
      <c r="J792" s="56"/>
      <c r="K792" s="5" t="s">
        <v>3267</v>
      </c>
      <c r="L792" s="5" t="s">
        <v>3268</v>
      </c>
    </row>
    <row r="793" spans="1:12" ht="56.25">
      <c r="A793" s="84" t="s">
        <v>3153</v>
      </c>
      <c r="B793" s="5" t="s">
        <v>3269</v>
      </c>
      <c r="C793" s="5" t="s">
        <v>3270</v>
      </c>
      <c r="D793" s="6">
        <v>15878</v>
      </c>
      <c r="E793" s="5" t="s">
        <v>10481</v>
      </c>
      <c r="F793" s="84" t="s">
        <v>311</v>
      </c>
      <c r="G793" s="84"/>
      <c r="H793" s="84" t="s">
        <v>3271</v>
      </c>
      <c r="I793" s="5" t="s">
        <v>313</v>
      </c>
      <c r="J793" s="56"/>
      <c r="K793" s="5" t="s">
        <v>3272</v>
      </c>
      <c r="L793" s="5" t="s">
        <v>3273</v>
      </c>
    </row>
    <row r="794" spans="1:12" ht="75">
      <c r="A794" s="84" t="s">
        <v>3153</v>
      </c>
      <c r="B794" s="5" t="s">
        <v>3269</v>
      </c>
      <c r="C794" s="5" t="s">
        <v>3274</v>
      </c>
      <c r="D794" s="2" t="s">
        <v>36</v>
      </c>
      <c r="E794" s="5" t="s">
        <v>5</v>
      </c>
      <c r="F794" s="84"/>
      <c r="G794" s="84"/>
      <c r="H794" s="120" t="s">
        <v>3275</v>
      </c>
      <c r="I794" s="5" t="s">
        <v>313</v>
      </c>
      <c r="J794" s="56"/>
      <c r="K794" s="5" t="s">
        <v>3276</v>
      </c>
      <c r="L794" s="5" t="s">
        <v>10650</v>
      </c>
    </row>
    <row r="795" spans="1:12" ht="56.25">
      <c r="A795" s="84" t="s">
        <v>3153</v>
      </c>
      <c r="B795" s="5" t="s">
        <v>3269</v>
      </c>
      <c r="C795" s="5" t="s">
        <v>17</v>
      </c>
      <c r="D795" s="2" t="s">
        <v>36</v>
      </c>
      <c r="E795" s="5" t="s">
        <v>5</v>
      </c>
      <c r="F795" s="84"/>
      <c r="G795" s="84"/>
      <c r="H795" s="84" t="s">
        <v>3277</v>
      </c>
      <c r="I795" s="5" t="s">
        <v>768</v>
      </c>
      <c r="J795" s="56"/>
      <c r="K795" s="5" t="s">
        <v>3278</v>
      </c>
      <c r="L795" s="5" t="s">
        <v>10650</v>
      </c>
    </row>
    <row r="796" spans="1:12" ht="75">
      <c r="A796" s="84" t="s">
        <v>3153</v>
      </c>
      <c r="B796" s="5" t="s">
        <v>3269</v>
      </c>
      <c r="C796" s="5" t="s">
        <v>3279</v>
      </c>
      <c r="D796" s="6" t="s">
        <v>3280</v>
      </c>
      <c r="E796" s="5" t="s">
        <v>10481</v>
      </c>
      <c r="F796" s="84" t="s">
        <v>665</v>
      </c>
      <c r="G796" s="84" t="s">
        <v>3281</v>
      </c>
      <c r="H796" s="84" t="s">
        <v>3282</v>
      </c>
      <c r="I796" s="5" t="s">
        <v>665</v>
      </c>
      <c r="J796" s="56" t="s">
        <v>3283</v>
      </c>
      <c r="K796" s="5"/>
      <c r="L796" s="5" t="s">
        <v>3284</v>
      </c>
    </row>
    <row r="797" spans="1:12" ht="56.25">
      <c r="A797" s="84" t="s">
        <v>3153</v>
      </c>
      <c r="B797" s="5" t="s">
        <v>3285</v>
      </c>
      <c r="C797" s="5" t="s">
        <v>1893</v>
      </c>
      <c r="D797" s="2" t="s">
        <v>36</v>
      </c>
      <c r="E797" s="5" t="s">
        <v>5</v>
      </c>
      <c r="F797" s="84"/>
      <c r="G797" s="84"/>
      <c r="H797" s="84" t="s">
        <v>3286</v>
      </c>
      <c r="I797" s="5" t="s">
        <v>264</v>
      </c>
      <c r="J797" s="56" t="s">
        <v>3287</v>
      </c>
      <c r="K797" s="5" t="s">
        <v>3288</v>
      </c>
      <c r="L797" s="21" t="s">
        <v>10651</v>
      </c>
    </row>
    <row r="798" spans="1:12" ht="56.25">
      <c r="A798" s="84" t="s">
        <v>3153</v>
      </c>
      <c r="B798" s="5" t="s">
        <v>3285</v>
      </c>
      <c r="C798" s="5" t="s">
        <v>895</v>
      </c>
      <c r="D798" s="6">
        <v>978</v>
      </c>
      <c r="E798" s="5" t="s">
        <v>10481</v>
      </c>
      <c r="F798" s="84" t="s">
        <v>311</v>
      </c>
      <c r="G798" s="84"/>
      <c r="H798" s="84" t="s">
        <v>3289</v>
      </c>
      <c r="I798" s="5" t="s">
        <v>1895</v>
      </c>
      <c r="J798" s="56"/>
      <c r="K798" s="5" t="s">
        <v>3290</v>
      </c>
      <c r="L798" s="21" t="s">
        <v>3291</v>
      </c>
    </row>
    <row r="799" spans="1:12" ht="37.5">
      <c r="A799" s="88" t="s">
        <v>3199</v>
      </c>
      <c r="B799" s="8" t="s">
        <v>3292</v>
      </c>
      <c r="C799" s="5" t="s">
        <v>3293</v>
      </c>
      <c r="D799" s="61">
        <v>22472</v>
      </c>
      <c r="E799" s="5" t="s">
        <v>10479</v>
      </c>
      <c r="F799" s="84" t="s">
        <v>179</v>
      </c>
      <c r="G799" s="84"/>
      <c r="H799" s="84" t="s">
        <v>3294</v>
      </c>
      <c r="I799" s="5" t="s">
        <v>181</v>
      </c>
      <c r="J799" s="5"/>
      <c r="K799" s="26" t="s">
        <v>3295</v>
      </c>
      <c r="L799" s="5" t="s">
        <v>3296</v>
      </c>
    </row>
    <row r="800" spans="1:12" ht="112.5">
      <c r="A800" s="84" t="s">
        <v>3297</v>
      </c>
      <c r="B800" s="5" t="s">
        <v>3298</v>
      </c>
      <c r="C800" s="5" t="s">
        <v>3299</v>
      </c>
      <c r="D800" s="6">
        <v>8147</v>
      </c>
      <c r="E800" s="5" t="s">
        <v>10479</v>
      </c>
      <c r="F800" s="84" t="s">
        <v>179</v>
      </c>
      <c r="G800" s="84"/>
      <c r="H800" s="84" t="s">
        <v>3300</v>
      </c>
      <c r="I800" s="5" t="s">
        <v>313</v>
      </c>
      <c r="J800" s="56"/>
      <c r="K800" s="5" t="s">
        <v>3301</v>
      </c>
      <c r="L800" s="21" t="s">
        <v>3302</v>
      </c>
    </row>
    <row r="801" spans="1:12" ht="37.5">
      <c r="A801" s="84" t="s">
        <v>3297</v>
      </c>
      <c r="B801" s="5" t="s">
        <v>3298</v>
      </c>
      <c r="C801" s="5" t="s">
        <v>3303</v>
      </c>
      <c r="D801" s="2" t="s">
        <v>36</v>
      </c>
      <c r="E801" s="5" t="s">
        <v>3304</v>
      </c>
      <c r="F801" s="84"/>
      <c r="G801" s="84"/>
      <c r="H801" s="84" t="s">
        <v>3305</v>
      </c>
      <c r="I801" s="5" t="s">
        <v>3306</v>
      </c>
      <c r="J801" s="56"/>
      <c r="K801" s="5"/>
      <c r="L801" s="5" t="s">
        <v>10652</v>
      </c>
    </row>
    <row r="802" spans="1:12" ht="56.25">
      <c r="A802" s="84" t="s">
        <v>3297</v>
      </c>
      <c r="B802" s="5" t="s">
        <v>3298</v>
      </c>
      <c r="C802" s="5" t="s">
        <v>3307</v>
      </c>
      <c r="D802" s="2" t="s">
        <v>36</v>
      </c>
      <c r="E802" s="5" t="s">
        <v>3304</v>
      </c>
      <c r="F802" s="84"/>
      <c r="G802" s="84"/>
      <c r="H802" s="84" t="s">
        <v>3308</v>
      </c>
      <c r="I802" s="5" t="s">
        <v>3309</v>
      </c>
      <c r="J802" s="56"/>
      <c r="K802" s="5"/>
      <c r="L802" s="5" t="s">
        <v>10652</v>
      </c>
    </row>
    <row r="803" spans="1:12" ht="37.5">
      <c r="A803" s="84" t="s">
        <v>3153</v>
      </c>
      <c r="B803" s="5" t="s">
        <v>3310</v>
      </c>
      <c r="C803" s="5" t="s">
        <v>3311</v>
      </c>
      <c r="D803" s="6">
        <v>35359</v>
      </c>
      <c r="E803" s="5" t="s">
        <v>10481</v>
      </c>
      <c r="F803" s="84" t="s">
        <v>311</v>
      </c>
      <c r="G803" s="84"/>
      <c r="H803" s="84" t="s">
        <v>3312</v>
      </c>
      <c r="I803" s="5" t="s">
        <v>908</v>
      </c>
      <c r="J803" s="56"/>
      <c r="K803" s="5"/>
      <c r="L803" s="5" t="s">
        <v>3313</v>
      </c>
    </row>
    <row r="804" spans="1:12" ht="75">
      <c r="A804" s="84" t="s">
        <v>3199</v>
      </c>
      <c r="B804" s="5" t="s">
        <v>3314</v>
      </c>
      <c r="C804" s="5" t="s">
        <v>895</v>
      </c>
      <c r="D804" s="6">
        <v>21507</v>
      </c>
      <c r="E804" s="5" t="s">
        <v>10479</v>
      </c>
      <c r="F804" s="84" t="s">
        <v>311</v>
      </c>
      <c r="G804" s="84"/>
      <c r="H804" s="84" t="s">
        <v>3315</v>
      </c>
      <c r="I804" s="5" t="s">
        <v>1895</v>
      </c>
      <c r="J804" s="56"/>
      <c r="K804" s="5" t="s">
        <v>3316</v>
      </c>
      <c r="L804" s="5" t="s">
        <v>3317</v>
      </c>
    </row>
    <row r="805" spans="1:12" ht="56.25">
      <c r="A805" s="84" t="s">
        <v>3153</v>
      </c>
      <c r="B805" s="5" t="s">
        <v>3318</v>
      </c>
      <c r="C805" s="5" t="s">
        <v>3319</v>
      </c>
      <c r="D805" s="6">
        <v>15000</v>
      </c>
      <c r="E805" s="5" t="s">
        <v>10481</v>
      </c>
      <c r="F805" s="84" t="s">
        <v>660</v>
      </c>
      <c r="G805" s="84"/>
      <c r="H805" s="84" t="s">
        <v>3320</v>
      </c>
      <c r="I805" s="5" t="s">
        <v>665</v>
      </c>
      <c r="J805" s="56" t="s">
        <v>3321</v>
      </c>
      <c r="K805" s="5" t="s">
        <v>3322</v>
      </c>
      <c r="L805" s="5" t="s">
        <v>3323</v>
      </c>
    </row>
    <row r="806" spans="1:12" ht="56.25">
      <c r="A806" s="84" t="s">
        <v>3242</v>
      </c>
      <c r="B806" s="5" t="s">
        <v>3324</v>
      </c>
      <c r="C806" s="5" t="s">
        <v>3325</v>
      </c>
      <c r="D806" s="6">
        <v>5834</v>
      </c>
      <c r="E806" s="5" t="s">
        <v>10480</v>
      </c>
      <c r="F806" s="84" t="s">
        <v>660</v>
      </c>
      <c r="G806" s="84"/>
      <c r="H806" s="84" t="s">
        <v>3326</v>
      </c>
      <c r="I806" s="5" t="s">
        <v>313</v>
      </c>
      <c r="J806" s="56"/>
      <c r="K806" s="5" t="s">
        <v>3327</v>
      </c>
      <c r="L806" s="5" t="s">
        <v>3328</v>
      </c>
    </row>
    <row r="807" spans="1:12" ht="37.5">
      <c r="A807" s="84" t="s">
        <v>3242</v>
      </c>
      <c r="B807" s="5" t="s">
        <v>3324</v>
      </c>
      <c r="C807" s="5" t="s">
        <v>3329</v>
      </c>
      <c r="D807" s="6">
        <v>912</v>
      </c>
      <c r="E807" s="5" t="s">
        <v>10480</v>
      </c>
      <c r="F807" s="84" t="s">
        <v>179</v>
      </c>
      <c r="G807" s="84"/>
      <c r="H807" s="84" t="s">
        <v>3330</v>
      </c>
      <c r="I807" s="5" t="s">
        <v>313</v>
      </c>
      <c r="J807" s="56"/>
      <c r="K807" s="5" t="s">
        <v>3331</v>
      </c>
      <c r="L807" s="5" t="s">
        <v>3332</v>
      </c>
    </row>
    <row r="808" spans="1:12" ht="56.25">
      <c r="A808" s="84" t="s">
        <v>3242</v>
      </c>
      <c r="B808" s="5" t="s">
        <v>3324</v>
      </c>
      <c r="C808" s="5" t="s">
        <v>3333</v>
      </c>
      <c r="D808" s="6">
        <v>8206</v>
      </c>
      <c r="E808" s="5" t="s">
        <v>10480</v>
      </c>
      <c r="F808" s="84" t="s">
        <v>179</v>
      </c>
      <c r="G808" s="84"/>
      <c r="H808" s="84" t="s">
        <v>3334</v>
      </c>
      <c r="I808" s="5" t="s">
        <v>313</v>
      </c>
      <c r="J808" s="56"/>
      <c r="K808" s="5" t="s">
        <v>3335</v>
      </c>
      <c r="L808" s="5" t="s">
        <v>3336</v>
      </c>
    </row>
    <row r="809" spans="1:12" ht="37.5">
      <c r="A809" s="84" t="s">
        <v>3242</v>
      </c>
      <c r="B809" s="5" t="s">
        <v>3324</v>
      </c>
      <c r="C809" s="5" t="s">
        <v>3337</v>
      </c>
      <c r="D809" s="6">
        <v>21666</v>
      </c>
      <c r="E809" s="5" t="s">
        <v>10480</v>
      </c>
      <c r="F809" s="84" t="s">
        <v>179</v>
      </c>
      <c r="G809" s="84"/>
      <c r="H809" s="84" t="s">
        <v>3338</v>
      </c>
      <c r="I809" s="5" t="s">
        <v>181</v>
      </c>
      <c r="J809" s="56"/>
      <c r="K809" s="5" t="s">
        <v>3339</v>
      </c>
      <c r="L809" s="5" t="s">
        <v>3340</v>
      </c>
    </row>
    <row r="810" spans="1:12" ht="56.25">
      <c r="A810" s="84" t="s">
        <v>3153</v>
      </c>
      <c r="B810" s="5" t="s">
        <v>3341</v>
      </c>
      <c r="C810" s="5" t="s">
        <v>3256</v>
      </c>
      <c r="D810" s="2" t="s">
        <v>36</v>
      </c>
      <c r="E810" s="5" t="s">
        <v>5</v>
      </c>
      <c r="F810" s="84"/>
      <c r="G810" s="84"/>
      <c r="H810" s="91" t="s">
        <v>3342</v>
      </c>
      <c r="I810" s="5" t="s">
        <v>2074</v>
      </c>
      <c r="J810" s="62" t="s">
        <v>3343</v>
      </c>
      <c r="K810" s="11"/>
      <c r="L810" s="21" t="s">
        <v>10653</v>
      </c>
    </row>
    <row r="811" spans="1:12" ht="75">
      <c r="A811" s="84" t="s">
        <v>3153</v>
      </c>
      <c r="B811" s="5" t="s">
        <v>3341</v>
      </c>
      <c r="C811" s="5" t="s">
        <v>3344</v>
      </c>
      <c r="D811" s="6">
        <v>46744</v>
      </c>
      <c r="E811" s="5" t="s">
        <v>10481</v>
      </c>
      <c r="F811" s="84" t="s">
        <v>311</v>
      </c>
      <c r="G811" s="84"/>
      <c r="H811" s="84" t="s">
        <v>3345</v>
      </c>
      <c r="I811" s="5" t="s">
        <v>1895</v>
      </c>
      <c r="J811" s="56"/>
      <c r="K811" s="5" t="s">
        <v>3346</v>
      </c>
      <c r="L811" s="5" t="s">
        <v>3347</v>
      </c>
    </row>
    <row r="812" spans="1:12" ht="56.25">
      <c r="A812" s="84" t="s">
        <v>3153</v>
      </c>
      <c r="B812" s="5" t="s">
        <v>3341</v>
      </c>
      <c r="C812" s="5" t="s">
        <v>3348</v>
      </c>
      <c r="D812" s="6">
        <v>1640</v>
      </c>
      <c r="E812" s="20" t="s">
        <v>10491</v>
      </c>
      <c r="F812" s="84" t="s">
        <v>179</v>
      </c>
      <c r="G812" s="84"/>
      <c r="H812" s="106" t="s">
        <v>3349</v>
      </c>
      <c r="I812" s="11" t="s">
        <v>1895</v>
      </c>
      <c r="J812" s="26"/>
      <c r="K812" s="5" t="s">
        <v>3350</v>
      </c>
      <c r="L812" s="5" t="s">
        <v>3351</v>
      </c>
    </row>
    <row r="813" spans="1:12" ht="131.25">
      <c r="A813" s="84" t="s">
        <v>3153</v>
      </c>
      <c r="B813" s="5" t="s">
        <v>3341</v>
      </c>
      <c r="C813" s="5" t="s">
        <v>3352</v>
      </c>
      <c r="D813" s="6">
        <v>6367</v>
      </c>
      <c r="E813" s="5" t="s">
        <v>10481</v>
      </c>
      <c r="F813" s="84" t="s">
        <v>660</v>
      </c>
      <c r="G813" s="84"/>
      <c r="H813" s="84" t="s">
        <v>3353</v>
      </c>
      <c r="I813" s="5" t="s">
        <v>12</v>
      </c>
      <c r="J813" s="56"/>
      <c r="K813" s="5" t="s">
        <v>3354</v>
      </c>
      <c r="L813" s="5" t="s">
        <v>3355</v>
      </c>
    </row>
    <row r="814" spans="1:12" ht="56.25">
      <c r="A814" s="84" t="s">
        <v>3216</v>
      </c>
      <c r="B814" s="5" t="s">
        <v>3356</v>
      </c>
      <c r="C814" s="5" t="s">
        <v>3357</v>
      </c>
      <c r="D814" s="2" t="s">
        <v>36</v>
      </c>
      <c r="E814" s="5" t="s">
        <v>5</v>
      </c>
      <c r="F814" s="84"/>
      <c r="G814" s="84"/>
      <c r="H814" s="84" t="s">
        <v>3358</v>
      </c>
      <c r="I814" s="5" t="s">
        <v>3359</v>
      </c>
      <c r="J814" s="56"/>
      <c r="K814" s="5" t="s">
        <v>3360</v>
      </c>
      <c r="L814" s="21" t="s">
        <v>10654</v>
      </c>
    </row>
    <row r="815" spans="1:12" ht="56.25">
      <c r="A815" s="84" t="s">
        <v>3216</v>
      </c>
      <c r="B815" s="5" t="s">
        <v>3356</v>
      </c>
      <c r="C815" s="5" t="s">
        <v>3361</v>
      </c>
      <c r="D815" s="2" t="s">
        <v>36</v>
      </c>
      <c r="E815" s="5" t="s">
        <v>5</v>
      </c>
      <c r="F815" s="84"/>
      <c r="G815" s="84"/>
      <c r="H815" s="84" t="s">
        <v>3362</v>
      </c>
      <c r="I815" s="5" t="s">
        <v>768</v>
      </c>
      <c r="J815" s="56"/>
      <c r="K815" s="5" t="s">
        <v>3363</v>
      </c>
      <c r="L815" s="21" t="s">
        <v>10655</v>
      </c>
    </row>
    <row r="816" spans="1:12" ht="56.25">
      <c r="A816" s="84" t="s">
        <v>3216</v>
      </c>
      <c r="B816" s="5" t="s">
        <v>3356</v>
      </c>
      <c r="C816" s="5" t="s">
        <v>3364</v>
      </c>
      <c r="D816" s="6">
        <v>22320</v>
      </c>
      <c r="E816" s="5" t="s">
        <v>10481</v>
      </c>
      <c r="F816" s="84" t="s">
        <v>311</v>
      </c>
      <c r="G816" s="84"/>
      <c r="H816" s="84" t="s">
        <v>3365</v>
      </c>
      <c r="I816" s="5" t="s">
        <v>313</v>
      </c>
      <c r="J816" s="56"/>
      <c r="K816" s="5" t="s">
        <v>3366</v>
      </c>
      <c r="L816" s="21" t="s">
        <v>3367</v>
      </c>
    </row>
    <row r="817" spans="1:12" ht="37.5">
      <c r="A817" s="84" t="s">
        <v>3153</v>
      </c>
      <c r="B817" s="5" t="s">
        <v>3368</v>
      </c>
      <c r="C817" s="5" t="s">
        <v>3369</v>
      </c>
      <c r="D817" s="6">
        <v>26067</v>
      </c>
      <c r="E817" s="5" t="s">
        <v>10481</v>
      </c>
      <c r="F817" s="84" t="s">
        <v>311</v>
      </c>
      <c r="G817" s="84" t="s">
        <v>3370</v>
      </c>
      <c r="H817" s="84" t="s">
        <v>3371</v>
      </c>
      <c r="I817" s="5" t="s">
        <v>908</v>
      </c>
      <c r="J817" s="56"/>
      <c r="K817" s="5" t="s">
        <v>3372</v>
      </c>
      <c r="L817" s="5" t="s">
        <v>3373</v>
      </c>
    </row>
    <row r="818" spans="1:12" ht="37.5">
      <c r="A818" s="84" t="s">
        <v>3153</v>
      </c>
      <c r="B818" s="5" t="s">
        <v>3368</v>
      </c>
      <c r="C818" s="5" t="s">
        <v>3374</v>
      </c>
      <c r="D818" s="6">
        <v>6720</v>
      </c>
      <c r="E818" s="5" t="s">
        <v>10481</v>
      </c>
      <c r="F818" s="84" t="s">
        <v>311</v>
      </c>
      <c r="G818" s="84" t="s">
        <v>3370</v>
      </c>
      <c r="H818" s="84" t="s">
        <v>3375</v>
      </c>
      <c r="I818" s="5" t="s">
        <v>181</v>
      </c>
      <c r="J818" s="56"/>
      <c r="K818" s="5" t="s">
        <v>3376</v>
      </c>
      <c r="L818" s="5" t="s">
        <v>3373</v>
      </c>
    </row>
    <row r="819" spans="1:12" ht="56.25">
      <c r="A819" s="84" t="s">
        <v>3153</v>
      </c>
      <c r="B819" s="5" t="s">
        <v>3368</v>
      </c>
      <c r="C819" s="5" t="s">
        <v>3377</v>
      </c>
      <c r="D819" s="2" t="s">
        <v>36</v>
      </c>
      <c r="E819" s="5" t="s">
        <v>5</v>
      </c>
      <c r="F819" s="84"/>
      <c r="G819" s="84"/>
      <c r="H819" s="84" t="s">
        <v>3378</v>
      </c>
      <c r="I819" s="5" t="s">
        <v>1565</v>
      </c>
      <c r="J819" s="56"/>
      <c r="K819" s="5" t="s">
        <v>3379</v>
      </c>
      <c r="L819" s="5" t="s">
        <v>10656</v>
      </c>
    </row>
    <row r="820" spans="1:12" ht="75">
      <c r="A820" s="84" t="s">
        <v>3199</v>
      </c>
      <c r="B820" s="5" t="s">
        <v>3380</v>
      </c>
      <c r="C820" s="5" t="s">
        <v>3381</v>
      </c>
      <c r="D820" s="6">
        <v>19603</v>
      </c>
      <c r="E820" s="5" t="s">
        <v>10479</v>
      </c>
      <c r="F820" s="84" t="s">
        <v>311</v>
      </c>
      <c r="G820" s="84" t="s">
        <v>3382</v>
      </c>
      <c r="H820" s="84" t="s">
        <v>3383</v>
      </c>
      <c r="I820" s="5" t="s">
        <v>665</v>
      </c>
      <c r="J820" s="56" t="s">
        <v>3384</v>
      </c>
      <c r="K820" s="5" t="s">
        <v>3385</v>
      </c>
      <c r="L820" s="5" t="s">
        <v>3386</v>
      </c>
    </row>
    <row r="821" spans="1:12" ht="56.25">
      <c r="A821" s="84" t="s">
        <v>3199</v>
      </c>
      <c r="B821" s="5" t="s">
        <v>3380</v>
      </c>
      <c r="C821" s="5" t="s">
        <v>1889</v>
      </c>
      <c r="D821" s="6">
        <v>34482</v>
      </c>
      <c r="E821" s="5" t="s">
        <v>10479</v>
      </c>
      <c r="F821" s="84" t="s">
        <v>660</v>
      </c>
      <c r="G821" s="84" t="s">
        <v>1889</v>
      </c>
      <c r="H821" s="84" t="s">
        <v>3387</v>
      </c>
      <c r="I821" s="5" t="s">
        <v>665</v>
      </c>
      <c r="J821" s="56" t="s">
        <v>3388</v>
      </c>
      <c r="K821" s="5"/>
      <c r="L821" s="5" t="s">
        <v>3389</v>
      </c>
    </row>
    <row r="822" spans="1:12" ht="56.25">
      <c r="A822" s="84" t="s">
        <v>3153</v>
      </c>
      <c r="B822" s="5" t="s">
        <v>3390</v>
      </c>
      <c r="C822" s="5" t="s">
        <v>3391</v>
      </c>
      <c r="D822" s="6">
        <v>74885</v>
      </c>
      <c r="E822" s="5" t="s">
        <v>10481</v>
      </c>
      <c r="F822" s="84" t="s">
        <v>179</v>
      </c>
      <c r="G822" s="84"/>
      <c r="H822" s="84" t="s">
        <v>3392</v>
      </c>
      <c r="I822" s="5" t="s">
        <v>19</v>
      </c>
      <c r="J822" s="56"/>
      <c r="K822" s="5" t="s">
        <v>3393</v>
      </c>
      <c r="L822" s="5" t="s">
        <v>3394</v>
      </c>
    </row>
    <row r="823" spans="1:12" ht="56.25">
      <c r="A823" s="84" t="s">
        <v>3153</v>
      </c>
      <c r="B823" s="5" t="s">
        <v>3390</v>
      </c>
      <c r="C823" s="5" t="s">
        <v>3395</v>
      </c>
      <c r="D823" s="6">
        <v>1400</v>
      </c>
      <c r="E823" s="5" t="s">
        <v>10481</v>
      </c>
      <c r="F823" s="84" t="s">
        <v>179</v>
      </c>
      <c r="G823" s="84" t="s">
        <v>3396</v>
      </c>
      <c r="H823" s="84" t="s">
        <v>3397</v>
      </c>
      <c r="I823" s="5" t="s">
        <v>1451</v>
      </c>
      <c r="J823" s="56" t="s">
        <v>3398</v>
      </c>
      <c r="K823" s="5" t="s">
        <v>3399</v>
      </c>
      <c r="L823" s="5" t="s">
        <v>3394</v>
      </c>
    </row>
    <row r="824" spans="1:12" ht="56.25">
      <c r="A824" s="84" t="s">
        <v>3153</v>
      </c>
      <c r="B824" s="5" t="s">
        <v>3390</v>
      </c>
      <c r="C824" s="5" t="s">
        <v>3400</v>
      </c>
      <c r="D824" s="6">
        <v>6687</v>
      </c>
      <c r="E824" s="5" t="s">
        <v>10481</v>
      </c>
      <c r="F824" s="84" t="s">
        <v>311</v>
      </c>
      <c r="G824" s="84"/>
      <c r="H824" s="84" t="s">
        <v>3401</v>
      </c>
      <c r="I824" s="5" t="s">
        <v>19</v>
      </c>
      <c r="J824" s="56"/>
      <c r="K824" s="5" t="s">
        <v>3402</v>
      </c>
      <c r="L824" s="5" t="s">
        <v>3394</v>
      </c>
    </row>
    <row r="825" spans="1:12" ht="56.25">
      <c r="A825" s="84" t="s">
        <v>3153</v>
      </c>
      <c r="B825" s="5" t="s">
        <v>3390</v>
      </c>
      <c r="C825" s="5" t="s">
        <v>3403</v>
      </c>
      <c r="D825" s="6">
        <v>11020</v>
      </c>
      <c r="E825" s="5" t="s">
        <v>10481</v>
      </c>
      <c r="F825" s="84" t="s">
        <v>179</v>
      </c>
      <c r="G825" s="84"/>
      <c r="H825" s="84" t="s">
        <v>3392</v>
      </c>
      <c r="I825" s="5" t="s">
        <v>19</v>
      </c>
      <c r="J825" s="56"/>
      <c r="K825" s="5" t="s">
        <v>3404</v>
      </c>
      <c r="L825" s="5" t="s">
        <v>3394</v>
      </c>
    </row>
    <row r="826" spans="1:12" ht="56.25">
      <c r="A826" s="84" t="s">
        <v>3153</v>
      </c>
      <c r="B826" s="5" t="s">
        <v>3390</v>
      </c>
      <c r="C826" s="5" t="s">
        <v>3405</v>
      </c>
      <c r="D826" s="6">
        <v>8200</v>
      </c>
      <c r="E826" s="5" t="s">
        <v>10481</v>
      </c>
      <c r="F826" s="84" t="s">
        <v>179</v>
      </c>
      <c r="G826" s="84"/>
      <c r="H826" s="84" t="s">
        <v>3406</v>
      </c>
      <c r="I826" s="5" t="s">
        <v>19</v>
      </c>
      <c r="J826" s="56"/>
      <c r="K826" s="5" t="s">
        <v>3407</v>
      </c>
      <c r="L826" s="5" t="s">
        <v>3394</v>
      </c>
    </row>
    <row r="827" spans="1:12" ht="75">
      <c r="A827" s="84" t="s">
        <v>3199</v>
      </c>
      <c r="B827" s="5" t="s">
        <v>3408</v>
      </c>
      <c r="C827" s="5" t="s">
        <v>3409</v>
      </c>
      <c r="D827" s="2" t="s">
        <v>36</v>
      </c>
      <c r="E827" s="5" t="s">
        <v>2859</v>
      </c>
      <c r="F827" s="84"/>
      <c r="G827" s="84"/>
      <c r="H827" s="84" t="s">
        <v>3410</v>
      </c>
      <c r="I827" s="5" t="s">
        <v>1451</v>
      </c>
      <c r="J827" s="56" t="s">
        <v>3411</v>
      </c>
      <c r="K827" s="5" t="s">
        <v>3412</v>
      </c>
      <c r="L827" s="5" t="s">
        <v>10657</v>
      </c>
    </row>
    <row r="828" spans="1:12" ht="93.75">
      <c r="A828" s="84" t="s">
        <v>3153</v>
      </c>
      <c r="B828" s="5" t="s">
        <v>3413</v>
      </c>
      <c r="C828" s="13" t="s">
        <v>3414</v>
      </c>
      <c r="D828" s="6">
        <v>1360</v>
      </c>
      <c r="E828" s="5" t="s">
        <v>10481</v>
      </c>
      <c r="F828" s="84" t="s">
        <v>311</v>
      </c>
      <c r="G828" s="84" t="s">
        <v>3415</v>
      </c>
      <c r="H828" s="84" t="s">
        <v>3415</v>
      </c>
      <c r="I828" s="5" t="s">
        <v>313</v>
      </c>
      <c r="J828" s="56"/>
      <c r="K828" s="5"/>
      <c r="L828" s="5" t="s">
        <v>3416</v>
      </c>
    </row>
    <row r="829" spans="1:12" ht="56.25">
      <c r="A829" s="84" t="s">
        <v>3153</v>
      </c>
      <c r="B829" s="5" t="s">
        <v>3417</v>
      </c>
      <c r="C829" s="5" t="s">
        <v>3418</v>
      </c>
      <c r="D829" s="6">
        <v>3000</v>
      </c>
      <c r="E829" s="5" t="s">
        <v>10481</v>
      </c>
      <c r="F829" s="84" t="s">
        <v>661</v>
      </c>
      <c r="G829" s="84"/>
      <c r="H829" s="84" t="s">
        <v>3419</v>
      </c>
      <c r="I829" s="5" t="s">
        <v>768</v>
      </c>
      <c r="J829" s="56"/>
      <c r="K829" s="5" t="s">
        <v>3420</v>
      </c>
      <c r="L829" s="5" t="s">
        <v>3421</v>
      </c>
    </row>
    <row r="830" spans="1:12" ht="375">
      <c r="A830" s="84" t="s">
        <v>3153</v>
      </c>
      <c r="B830" s="5" t="s">
        <v>3417</v>
      </c>
      <c r="C830" s="5" t="s">
        <v>3422</v>
      </c>
      <c r="D830" s="6">
        <v>4500</v>
      </c>
      <c r="E830" s="5" t="s">
        <v>10481</v>
      </c>
      <c r="F830" s="84" t="s">
        <v>3423</v>
      </c>
      <c r="G830" s="84" t="s">
        <v>3424</v>
      </c>
      <c r="H830" s="84" t="s">
        <v>3425</v>
      </c>
      <c r="I830" s="5" t="s">
        <v>768</v>
      </c>
      <c r="J830" s="56"/>
      <c r="K830" s="5" t="s">
        <v>3426</v>
      </c>
      <c r="L830" s="5" t="s">
        <v>3421</v>
      </c>
    </row>
    <row r="831" spans="1:12" ht="75">
      <c r="A831" s="84" t="s">
        <v>3153</v>
      </c>
      <c r="B831" s="5" t="s">
        <v>3417</v>
      </c>
      <c r="C831" s="5" t="s">
        <v>3427</v>
      </c>
      <c r="D831" s="6">
        <v>14000</v>
      </c>
      <c r="E831" s="5" t="s">
        <v>10481</v>
      </c>
      <c r="F831" s="84" t="s">
        <v>311</v>
      </c>
      <c r="G831" s="84"/>
      <c r="H831" s="84" t="s">
        <v>3428</v>
      </c>
      <c r="I831" s="5" t="s">
        <v>181</v>
      </c>
      <c r="J831" s="56"/>
      <c r="K831" s="5" t="s">
        <v>3429</v>
      </c>
      <c r="L831" s="5" t="s">
        <v>3430</v>
      </c>
    </row>
    <row r="832" spans="1:12" ht="243.75">
      <c r="A832" s="84" t="s">
        <v>3153</v>
      </c>
      <c r="B832" s="5" t="s">
        <v>3417</v>
      </c>
      <c r="C832" s="5" t="s">
        <v>3431</v>
      </c>
      <c r="D832" s="6">
        <v>19405</v>
      </c>
      <c r="E832" s="5" t="s">
        <v>10481</v>
      </c>
      <c r="F832" s="84" t="s">
        <v>665</v>
      </c>
      <c r="G832" s="84" t="s">
        <v>3432</v>
      </c>
      <c r="H832" s="84" t="s">
        <v>3433</v>
      </c>
      <c r="I832" s="5" t="s">
        <v>768</v>
      </c>
      <c r="J832" s="56"/>
      <c r="K832" s="5" t="s">
        <v>3434</v>
      </c>
      <c r="L832" s="5" t="s">
        <v>3430</v>
      </c>
    </row>
    <row r="833" spans="1:12" ht="75">
      <c r="A833" s="84" t="s">
        <v>3153</v>
      </c>
      <c r="B833" s="5" t="s">
        <v>3417</v>
      </c>
      <c r="C833" s="5" t="s">
        <v>3435</v>
      </c>
      <c r="D833" s="6">
        <v>77640</v>
      </c>
      <c r="E833" s="5" t="s">
        <v>10481</v>
      </c>
      <c r="F833" s="84" t="s">
        <v>2603</v>
      </c>
      <c r="G833" s="84" t="s">
        <v>3436</v>
      </c>
      <c r="H833" s="84" t="s">
        <v>3437</v>
      </c>
      <c r="I833" s="5" t="s">
        <v>3438</v>
      </c>
      <c r="J833" s="56"/>
      <c r="K833" s="5" t="s">
        <v>3439</v>
      </c>
      <c r="L833" s="21" t="s">
        <v>3440</v>
      </c>
    </row>
    <row r="834" spans="1:12" ht="37.5">
      <c r="A834" s="84" t="s">
        <v>10522</v>
      </c>
      <c r="B834" s="5" t="s">
        <v>3441</v>
      </c>
      <c r="C834" s="5" t="s">
        <v>3442</v>
      </c>
      <c r="D834" s="6">
        <v>3581</v>
      </c>
      <c r="E834" s="5" t="s">
        <v>10481</v>
      </c>
      <c r="F834" s="84" t="s">
        <v>311</v>
      </c>
      <c r="G834" s="84"/>
      <c r="H834" s="84" t="s">
        <v>3443</v>
      </c>
      <c r="I834" s="29" t="s">
        <v>3444</v>
      </c>
      <c r="J834" s="63"/>
      <c r="K834" s="5" t="s">
        <v>3445</v>
      </c>
      <c r="L834" s="5" t="s">
        <v>3446</v>
      </c>
    </row>
    <row r="835" spans="1:12" ht="37.5">
      <c r="A835" s="84" t="s">
        <v>3153</v>
      </c>
      <c r="B835" s="5" t="s">
        <v>3447</v>
      </c>
      <c r="C835" s="5" t="s">
        <v>3348</v>
      </c>
      <c r="D835" s="6">
        <v>39932</v>
      </c>
      <c r="E835" s="5" t="s">
        <v>10481</v>
      </c>
      <c r="F835" s="84" t="s">
        <v>179</v>
      </c>
      <c r="G835" s="84"/>
      <c r="H835" s="84" t="s">
        <v>3448</v>
      </c>
      <c r="I835" s="5" t="s">
        <v>1793</v>
      </c>
      <c r="J835" s="56"/>
      <c r="K835" s="5" t="s">
        <v>3449</v>
      </c>
      <c r="L835" s="5" t="s">
        <v>3450</v>
      </c>
    </row>
    <row r="836" spans="1:12" ht="56.25">
      <c r="A836" s="84" t="s">
        <v>3153</v>
      </c>
      <c r="B836" s="5" t="s">
        <v>3451</v>
      </c>
      <c r="C836" s="5" t="s">
        <v>3452</v>
      </c>
      <c r="D836" s="6">
        <v>26304</v>
      </c>
      <c r="E836" s="5" t="s">
        <v>10481</v>
      </c>
      <c r="F836" s="84" t="s">
        <v>311</v>
      </c>
      <c r="G836" s="84"/>
      <c r="H836" s="84" t="s">
        <v>3453</v>
      </c>
      <c r="I836" s="5" t="s">
        <v>1511</v>
      </c>
      <c r="J836" s="56"/>
      <c r="K836" s="5" t="s">
        <v>3454</v>
      </c>
      <c r="L836" s="5" t="s">
        <v>3455</v>
      </c>
    </row>
    <row r="837" spans="1:12" ht="56.25">
      <c r="A837" s="84" t="s">
        <v>3153</v>
      </c>
      <c r="B837" s="5" t="s">
        <v>3451</v>
      </c>
      <c r="C837" s="5" t="s">
        <v>3456</v>
      </c>
      <c r="D837" s="6">
        <v>7040</v>
      </c>
      <c r="E837" s="5" t="s">
        <v>10481</v>
      </c>
      <c r="F837" s="84" t="s">
        <v>179</v>
      </c>
      <c r="G837" s="84"/>
      <c r="H837" s="84" t="s">
        <v>3457</v>
      </c>
      <c r="I837" s="5" t="s">
        <v>10502</v>
      </c>
      <c r="J837" s="56" t="s">
        <v>3458</v>
      </c>
      <c r="K837" s="5" t="s">
        <v>3459</v>
      </c>
      <c r="L837" s="5" t="s">
        <v>3460</v>
      </c>
    </row>
    <row r="838" spans="1:12" ht="56.25">
      <c r="A838" s="84" t="s">
        <v>3153</v>
      </c>
      <c r="B838" s="5" t="s">
        <v>3451</v>
      </c>
      <c r="C838" s="5" t="s">
        <v>2030</v>
      </c>
      <c r="D838" s="6">
        <v>2612</v>
      </c>
      <c r="E838" s="5" t="s">
        <v>10481</v>
      </c>
      <c r="F838" s="84" t="s">
        <v>665</v>
      </c>
      <c r="G838" s="84" t="s">
        <v>3461</v>
      </c>
      <c r="H838" s="84" t="s">
        <v>3462</v>
      </c>
      <c r="I838" s="5" t="s">
        <v>1511</v>
      </c>
      <c r="J838" s="56"/>
      <c r="K838" s="64" t="s">
        <v>3463</v>
      </c>
      <c r="L838" s="21" t="s">
        <v>3464</v>
      </c>
    </row>
    <row r="839" spans="1:12" ht="56.25">
      <c r="A839" s="84" t="s">
        <v>3465</v>
      </c>
      <c r="B839" s="5" t="s">
        <v>3466</v>
      </c>
      <c r="C839" s="5" t="s">
        <v>3467</v>
      </c>
      <c r="D839" s="2" t="s">
        <v>36</v>
      </c>
      <c r="E839" s="5" t="s">
        <v>5</v>
      </c>
      <c r="F839" s="84" t="s">
        <v>665</v>
      </c>
      <c r="G839" s="84" t="s">
        <v>3461</v>
      </c>
      <c r="H839" s="84" t="s">
        <v>3468</v>
      </c>
      <c r="I839" s="5" t="s">
        <v>768</v>
      </c>
      <c r="J839" s="56"/>
      <c r="K839" s="5" t="s">
        <v>3469</v>
      </c>
      <c r="L839" s="21" t="s">
        <v>10658</v>
      </c>
    </row>
    <row r="840" spans="1:12" ht="56.25">
      <c r="A840" s="84" t="s">
        <v>3465</v>
      </c>
      <c r="B840" s="5" t="s">
        <v>3466</v>
      </c>
      <c r="C840" s="5" t="s">
        <v>3471</v>
      </c>
      <c r="D840" s="6">
        <v>99269</v>
      </c>
      <c r="E840" s="5" t="s">
        <v>10481</v>
      </c>
      <c r="F840" s="84" t="s">
        <v>311</v>
      </c>
      <c r="G840" s="84" t="s">
        <v>3472</v>
      </c>
      <c r="H840" s="84" t="s">
        <v>3473</v>
      </c>
      <c r="I840" s="5" t="s">
        <v>181</v>
      </c>
      <c r="J840" s="56"/>
      <c r="K840" s="5" t="s">
        <v>3474</v>
      </c>
      <c r="L840" s="21" t="s">
        <v>3470</v>
      </c>
    </row>
    <row r="841" spans="1:12" ht="75">
      <c r="A841" s="84" t="s">
        <v>3153</v>
      </c>
      <c r="B841" s="5" t="s">
        <v>3475</v>
      </c>
      <c r="C841" s="5" t="s">
        <v>3476</v>
      </c>
      <c r="D841" s="2" t="s">
        <v>36</v>
      </c>
      <c r="E841" s="5" t="s">
        <v>5</v>
      </c>
      <c r="F841" s="84"/>
      <c r="G841" s="106"/>
      <c r="H841" s="84" t="s">
        <v>3477</v>
      </c>
      <c r="I841" s="5" t="s">
        <v>313</v>
      </c>
      <c r="J841" s="56"/>
      <c r="K841" s="5" t="s">
        <v>3478</v>
      </c>
      <c r="L841" s="5" t="s">
        <v>10659</v>
      </c>
    </row>
    <row r="842" spans="1:12" ht="37.5">
      <c r="A842" s="84" t="s">
        <v>3153</v>
      </c>
      <c r="B842" s="5" t="s">
        <v>3479</v>
      </c>
      <c r="C842" s="5" t="s">
        <v>3480</v>
      </c>
      <c r="D842" s="6">
        <v>51823</v>
      </c>
      <c r="E842" s="5" t="s">
        <v>10481</v>
      </c>
      <c r="F842" s="84" t="s">
        <v>179</v>
      </c>
      <c r="G842" s="84"/>
      <c r="H842" s="84" t="s">
        <v>3481</v>
      </c>
      <c r="I842" s="5" t="s">
        <v>768</v>
      </c>
      <c r="J842" s="56"/>
      <c r="K842" s="5" t="s">
        <v>3482</v>
      </c>
      <c r="L842" s="5" t="s">
        <v>3483</v>
      </c>
    </row>
    <row r="843" spans="1:12" ht="56.25">
      <c r="A843" s="84" t="s">
        <v>3199</v>
      </c>
      <c r="B843" s="5" t="s">
        <v>3484</v>
      </c>
      <c r="C843" s="5" t="s">
        <v>3485</v>
      </c>
      <c r="D843" s="6">
        <v>3880</v>
      </c>
      <c r="E843" s="5" t="s">
        <v>10481</v>
      </c>
      <c r="F843" s="84" t="s">
        <v>311</v>
      </c>
      <c r="G843" s="84" t="s">
        <v>3486</v>
      </c>
      <c r="H843" s="84" t="s">
        <v>3487</v>
      </c>
      <c r="I843" s="5" t="s">
        <v>313</v>
      </c>
      <c r="J843" s="56"/>
      <c r="K843" s="5" t="s">
        <v>3488</v>
      </c>
      <c r="L843" s="21" t="s">
        <v>3489</v>
      </c>
    </row>
    <row r="844" spans="1:12" ht="112.5">
      <c r="A844" s="84" t="s">
        <v>3199</v>
      </c>
      <c r="B844" s="5" t="s">
        <v>3484</v>
      </c>
      <c r="C844" s="5" t="s">
        <v>3490</v>
      </c>
      <c r="D844" s="6">
        <v>5817</v>
      </c>
      <c r="E844" s="5" t="s">
        <v>10481</v>
      </c>
      <c r="F844" s="84" t="s">
        <v>311</v>
      </c>
      <c r="G844" s="84" t="s">
        <v>3491</v>
      </c>
      <c r="H844" s="84" t="s">
        <v>3492</v>
      </c>
      <c r="I844" s="5" t="s">
        <v>1511</v>
      </c>
      <c r="J844" s="56"/>
      <c r="K844" s="5"/>
      <c r="L844" s="21" t="s">
        <v>3493</v>
      </c>
    </row>
    <row r="845" spans="1:12" ht="75">
      <c r="A845" s="84" t="s">
        <v>3199</v>
      </c>
      <c r="B845" s="5" t="s">
        <v>3484</v>
      </c>
      <c r="C845" s="5" t="s">
        <v>3494</v>
      </c>
      <c r="D845" s="6">
        <v>113</v>
      </c>
      <c r="E845" s="5" t="s">
        <v>10481</v>
      </c>
      <c r="F845" s="84" t="s">
        <v>179</v>
      </c>
      <c r="G845" s="84"/>
      <c r="H845" s="84" t="s">
        <v>3495</v>
      </c>
      <c r="I845" s="5" t="s">
        <v>1511</v>
      </c>
      <c r="J845" s="56"/>
      <c r="K845" s="5"/>
      <c r="L845" s="21" t="s">
        <v>3493</v>
      </c>
    </row>
    <row r="846" spans="1:12" ht="75">
      <c r="A846" s="84" t="s">
        <v>3153</v>
      </c>
      <c r="B846" s="5" t="s">
        <v>3496</v>
      </c>
      <c r="C846" s="5" t="s">
        <v>3211</v>
      </c>
      <c r="D846" s="6">
        <v>19876</v>
      </c>
      <c r="E846" s="5" t="s">
        <v>10481</v>
      </c>
      <c r="F846" s="84" t="s">
        <v>660</v>
      </c>
      <c r="G846" s="84" t="s">
        <v>3497</v>
      </c>
      <c r="H846" s="84" t="s">
        <v>3498</v>
      </c>
      <c r="I846" s="5" t="s">
        <v>2191</v>
      </c>
      <c r="J846" s="56"/>
      <c r="K846" s="5" t="s">
        <v>3499</v>
      </c>
      <c r="L846" s="5" t="s">
        <v>3500</v>
      </c>
    </row>
    <row r="847" spans="1:12" ht="56.25">
      <c r="A847" s="84" t="s">
        <v>3153</v>
      </c>
      <c r="B847" s="5" t="s">
        <v>3496</v>
      </c>
      <c r="C847" s="5" t="s">
        <v>3501</v>
      </c>
      <c r="D847" s="6">
        <v>1240</v>
      </c>
      <c r="E847" s="5" t="s">
        <v>10481</v>
      </c>
      <c r="F847" s="84" t="s">
        <v>665</v>
      </c>
      <c r="G847" s="84" t="s">
        <v>3502</v>
      </c>
      <c r="H847" s="84" t="s">
        <v>3503</v>
      </c>
      <c r="I847" s="5" t="s">
        <v>8</v>
      </c>
      <c r="J847" s="56"/>
      <c r="K847" s="5" t="s">
        <v>3504</v>
      </c>
      <c r="L847" s="5" t="s">
        <v>3500</v>
      </c>
    </row>
    <row r="848" spans="1:12" ht="37.5">
      <c r="A848" s="84" t="s">
        <v>3153</v>
      </c>
      <c r="B848" s="5" t="s">
        <v>3505</v>
      </c>
      <c r="C848" s="5" t="s">
        <v>3506</v>
      </c>
      <c r="D848" s="6">
        <v>1000</v>
      </c>
      <c r="E848" s="5" t="s">
        <v>10481</v>
      </c>
      <c r="F848" s="84" t="s">
        <v>660</v>
      </c>
      <c r="G848" s="84"/>
      <c r="H848" s="84" t="s">
        <v>3507</v>
      </c>
      <c r="I848" s="5" t="s">
        <v>665</v>
      </c>
      <c r="J848" s="56" t="s">
        <v>3508</v>
      </c>
      <c r="K848" s="5" t="s">
        <v>3509</v>
      </c>
      <c r="L848" s="5" t="s">
        <v>3510</v>
      </c>
    </row>
    <row r="849" spans="1:12" ht="37.5">
      <c r="A849" s="84" t="s">
        <v>3153</v>
      </c>
      <c r="B849" s="5" t="s">
        <v>3505</v>
      </c>
      <c r="C849" s="5" t="s">
        <v>3511</v>
      </c>
      <c r="D849" s="6">
        <v>2875</v>
      </c>
      <c r="E849" s="5" t="s">
        <v>10481</v>
      </c>
      <c r="F849" s="84" t="s">
        <v>311</v>
      </c>
      <c r="G849" s="84"/>
      <c r="H849" s="84" t="s">
        <v>3512</v>
      </c>
      <c r="I849" s="5" t="s">
        <v>181</v>
      </c>
      <c r="J849" s="56"/>
      <c r="K849" s="5" t="s">
        <v>3513</v>
      </c>
      <c r="L849" s="5" t="s">
        <v>3514</v>
      </c>
    </row>
    <row r="850" spans="1:12" ht="56.25">
      <c r="A850" s="84" t="s">
        <v>3153</v>
      </c>
      <c r="B850" s="5" t="s">
        <v>3505</v>
      </c>
      <c r="C850" s="5" t="s">
        <v>3515</v>
      </c>
      <c r="D850" s="6">
        <v>29769</v>
      </c>
      <c r="E850" s="5" t="s">
        <v>10481</v>
      </c>
      <c r="F850" s="84" t="s">
        <v>179</v>
      </c>
      <c r="G850" s="84"/>
      <c r="H850" s="84" t="s">
        <v>3516</v>
      </c>
      <c r="I850" s="5" t="s">
        <v>313</v>
      </c>
      <c r="J850" s="56"/>
      <c r="K850" s="5" t="s">
        <v>3517</v>
      </c>
      <c r="L850" s="5" t="s">
        <v>3518</v>
      </c>
    </row>
    <row r="851" spans="1:12" ht="37.5">
      <c r="A851" s="84" t="s">
        <v>3153</v>
      </c>
      <c r="B851" s="5" t="s">
        <v>3519</v>
      </c>
      <c r="C851" s="5" t="s">
        <v>3344</v>
      </c>
      <c r="D851" s="6">
        <v>5160</v>
      </c>
      <c r="E851" s="5" t="s">
        <v>10481</v>
      </c>
      <c r="F851" s="84" t="s">
        <v>179</v>
      </c>
      <c r="G851" s="84"/>
      <c r="H851" s="84" t="s">
        <v>3520</v>
      </c>
      <c r="I851" s="5" t="s">
        <v>181</v>
      </c>
      <c r="J851" s="56"/>
      <c r="K851" s="5" t="s">
        <v>3521</v>
      </c>
      <c r="L851" s="5" t="s">
        <v>3522</v>
      </c>
    </row>
    <row r="852" spans="1:12" ht="37.5">
      <c r="A852" s="84" t="s">
        <v>3153</v>
      </c>
      <c r="B852" s="5" t="s">
        <v>3519</v>
      </c>
      <c r="C852" s="5" t="s">
        <v>3523</v>
      </c>
      <c r="D852" s="6">
        <v>12000</v>
      </c>
      <c r="E852" s="5" t="s">
        <v>10481</v>
      </c>
      <c r="F852" s="84" t="s">
        <v>179</v>
      </c>
      <c r="G852" s="84"/>
      <c r="H852" s="84" t="s">
        <v>3524</v>
      </c>
      <c r="I852" s="5" t="s">
        <v>181</v>
      </c>
      <c r="J852" s="56"/>
      <c r="K852" s="5" t="s">
        <v>3525</v>
      </c>
      <c r="L852" s="5" t="s">
        <v>3522</v>
      </c>
    </row>
    <row r="853" spans="1:12" ht="131.25">
      <c r="A853" s="84" t="s">
        <v>3199</v>
      </c>
      <c r="B853" s="5" t="s">
        <v>3526</v>
      </c>
      <c r="C853" s="5" t="s">
        <v>3527</v>
      </c>
      <c r="D853" s="6">
        <v>6356</v>
      </c>
      <c r="E853" s="5" t="s">
        <v>10481</v>
      </c>
      <c r="F853" s="84" t="s">
        <v>660</v>
      </c>
      <c r="G853" s="84"/>
      <c r="H853" s="84" t="s">
        <v>3528</v>
      </c>
      <c r="I853" s="5" t="s">
        <v>665</v>
      </c>
      <c r="J853" s="56" t="s">
        <v>3529</v>
      </c>
      <c r="K853" s="5" t="s">
        <v>3530</v>
      </c>
      <c r="L853" s="5" t="s">
        <v>3531</v>
      </c>
    </row>
    <row r="854" spans="1:12" ht="56.25">
      <c r="A854" s="84" t="s">
        <v>3153</v>
      </c>
      <c r="B854" s="5" t="s">
        <v>3519</v>
      </c>
      <c r="C854" s="5" t="s">
        <v>3532</v>
      </c>
      <c r="D854" s="6">
        <v>3696</v>
      </c>
      <c r="E854" s="5" t="s">
        <v>10481</v>
      </c>
      <c r="F854" s="84" t="s">
        <v>179</v>
      </c>
      <c r="G854" s="84"/>
      <c r="H854" s="84" t="s">
        <v>3533</v>
      </c>
      <c r="I854" s="5" t="s">
        <v>908</v>
      </c>
      <c r="J854" s="56"/>
      <c r="K854" s="5" t="s">
        <v>3534</v>
      </c>
      <c r="L854" s="5" t="s">
        <v>3535</v>
      </c>
    </row>
    <row r="855" spans="1:12" ht="56.25">
      <c r="A855" s="84" t="s">
        <v>3153</v>
      </c>
      <c r="B855" s="5" t="s">
        <v>3519</v>
      </c>
      <c r="C855" s="5" t="s">
        <v>3536</v>
      </c>
      <c r="D855" s="6">
        <v>1512</v>
      </c>
      <c r="E855" s="5" t="s">
        <v>10481</v>
      </c>
      <c r="F855" s="84" t="s">
        <v>179</v>
      </c>
      <c r="G855" s="84"/>
      <c r="H855" s="84" t="s">
        <v>3537</v>
      </c>
      <c r="I855" s="5" t="s">
        <v>3538</v>
      </c>
      <c r="J855" s="56"/>
      <c r="K855" s="5" t="s">
        <v>3539</v>
      </c>
      <c r="L855" s="5" t="s">
        <v>3535</v>
      </c>
    </row>
    <row r="856" spans="1:12" ht="56.25">
      <c r="A856" s="84" t="s">
        <v>3540</v>
      </c>
      <c r="B856" s="5" t="s">
        <v>3541</v>
      </c>
      <c r="C856" s="5" t="s">
        <v>3542</v>
      </c>
      <c r="D856" s="2" t="s">
        <v>36</v>
      </c>
      <c r="E856" s="5" t="s">
        <v>5</v>
      </c>
      <c r="F856" s="84"/>
      <c r="G856" s="84"/>
      <c r="H856" s="84" t="s">
        <v>3543</v>
      </c>
      <c r="I856" s="5" t="s">
        <v>768</v>
      </c>
      <c r="J856" s="56"/>
      <c r="K856" s="5"/>
      <c r="L856" s="5" t="s">
        <v>10660</v>
      </c>
    </row>
    <row r="857" spans="1:12" ht="56.25">
      <c r="A857" s="84" t="s">
        <v>3540</v>
      </c>
      <c r="B857" s="5" t="s">
        <v>3541</v>
      </c>
      <c r="C857" s="5" t="s">
        <v>3545</v>
      </c>
      <c r="D857" s="6">
        <v>650</v>
      </c>
      <c r="E857" s="5" t="s">
        <v>10481</v>
      </c>
      <c r="F857" s="84" t="s">
        <v>660</v>
      </c>
      <c r="G857" s="84"/>
      <c r="H857" s="84" t="s">
        <v>3546</v>
      </c>
      <c r="I857" s="5" t="s">
        <v>10499</v>
      </c>
      <c r="J857" s="56" t="s">
        <v>3547</v>
      </c>
      <c r="K857" s="5"/>
      <c r="L857" s="5" t="s">
        <v>3544</v>
      </c>
    </row>
    <row r="858" spans="1:12" ht="37.5">
      <c r="A858" s="84" t="s">
        <v>3153</v>
      </c>
      <c r="B858" s="5" t="s">
        <v>3548</v>
      </c>
      <c r="C858" s="5" t="s">
        <v>3549</v>
      </c>
      <c r="D858" s="6">
        <v>120291</v>
      </c>
      <c r="E858" s="5" t="s">
        <v>10481</v>
      </c>
      <c r="F858" s="84" t="s">
        <v>179</v>
      </c>
      <c r="G858" s="84" t="s">
        <v>3550</v>
      </c>
      <c r="H858" s="84" t="s">
        <v>3551</v>
      </c>
      <c r="I858" s="5" t="s">
        <v>181</v>
      </c>
      <c r="J858" s="56"/>
      <c r="K858" s="5" t="s">
        <v>3552</v>
      </c>
      <c r="L858" s="5" t="s">
        <v>3553</v>
      </c>
    </row>
    <row r="859" spans="1:12" ht="75">
      <c r="A859" s="84" t="s">
        <v>3153</v>
      </c>
      <c r="B859" s="5" t="s">
        <v>3548</v>
      </c>
      <c r="C859" s="5" t="s">
        <v>3554</v>
      </c>
      <c r="D859" s="6">
        <v>1208</v>
      </c>
      <c r="E859" s="5" t="s">
        <v>10481</v>
      </c>
      <c r="F859" s="84" t="s">
        <v>179</v>
      </c>
      <c r="G859" s="84"/>
      <c r="H859" s="84" t="s">
        <v>3555</v>
      </c>
      <c r="I859" s="5" t="s">
        <v>1793</v>
      </c>
      <c r="J859" s="56"/>
      <c r="K859" s="5" t="s">
        <v>3556</v>
      </c>
      <c r="L859" s="5" t="s">
        <v>3557</v>
      </c>
    </row>
    <row r="860" spans="1:12" ht="37.5">
      <c r="A860" s="84" t="s">
        <v>3153</v>
      </c>
      <c r="B860" s="5" t="s">
        <v>3548</v>
      </c>
      <c r="C860" s="5" t="s">
        <v>3558</v>
      </c>
      <c r="D860" s="2" t="s">
        <v>36</v>
      </c>
      <c r="E860" s="5" t="s">
        <v>5</v>
      </c>
      <c r="F860" s="84"/>
      <c r="G860" s="84" t="s">
        <v>3559</v>
      </c>
      <c r="H860" s="84" t="s">
        <v>3560</v>
      </c>
      <c r="I860" s="5" t="s">
        <v>264</v>
      </c>
      <c r="J860" s="56" t="s">
        <v>3561</v>
      </c>
      <c r="K860" s="5" t="s">
        <v>3562</v>
      </c>
      <c r="L860" s="5" t="s">
        <v>10661</v>
      </c>
    </row>
    <row r="861" spans="1:12" ht="37.5">
      <c r="A861" s="84" t="s">
        <v>3153</v>
      </c>
      <c r="B861" s="5" t="s">
        <v>3548</v>
      </c>
      <c r="C861" s="5" t="s">
        <v>3564</v>
      </c>
      <c r="D861" s="6">
        <v>400</v>
      </c>
      <c r="E861" s="5" t="s">
        <v>10481</v>
      </c>
      <c r="F861" s="84" t="s">
        <v>660</v>
      </c>
      <c r="G861" s="84" t="s">
        <v>3565</v>
      </c>
      <c r="H861" s="84" t="s">
        <v>3566</v>
      </c>
      <c r="I861" s="5" t="s">
        <v>665</v>
      </c>
      <c r="J861" s="56" t="s">
        <v>3567</v>
      </c>
      <c r="K861" s="5" t="s">
        <v>3562</v>
      </c>
      <c r="L861" s="5" t="s">
        <v>3563</v>
      </c>
    </row>
    <row r="862" spans="1:12" ht="37.5">
      <c r="A862" s="84" t="s">
        <v>3465</v>
      </c>
      <c r="B862" s="5" t="s">
        <v>3568</v>
      </c>
      <c r="C862" s="5" t="s">
        <v>3569</v>
      </c>
      <c r="D862" s="6">
        <v>6309</v>
      </c>
      <c r="E862" s="5" t="s">
        <v>10481</v>
      </c>
      <c r="F862" s="84" t="s">
        <v>311</v>
      </c>
      <c r="G862" s="84"/>
      <c r="H862" s="84" t="s">
        <v>3570</v>
      </c>
      <c r="I862" s="5" t="s">
        <v>313</v>
      </c>
      <c r="J862" s="56"/>
      <c r="K862" s="5"/>
      <c r="L862" s="21" t="s">
        <v>3571</v>
      </c>
    </row>
    <row r="863" spans="1:12" ht="37.5">
      <c r="A863" s="84" t="s">
        <v>3465</v>
      </c>
      <c r="B863" s="5" t="s">
        <v>3568</v>
      </c>
      <c r="C863" s="5" t="s">
        <v>3572</v>
      </c>
      <c r="D863" s="6">
        <v>2055</v>
      </c>
      <c r="E863" s="5" t="s">
        <v>10481</v>
      </c>
      <c r="F863" s="84" t="s">
        <v>311</v>
      </c>
      <c r="G863" s="84"/>
      <c r="H863" s="84" t="s">
        <v>3573</v>
      </c>
      <c r="I863" s="5" t="s">
        <v>313</v>
      </c>
      <c r="J863" s="56"/>
      <c r="K863" s="5"/>
      <c r="L863" s="21" t="s">
        <v>3571</v>
      </c>
    </row>
    <row r="864" spans="1:12" ht="37.5">
      <c r="A864" s="84" t="s">
        <v>3465</v>
      </c>
      <c r="B864" s="5" t="s">
        <v>3568</v>
      </c>
      <c r="C864" s="5" t="s">
        <v>3574</v>
      </c>
      <c r="D864" s="2" t="s">
        <v>36</v>
      </c>
      <c r="E864" s="5" t="s">
        <v>5</v>
      </c>
      <c r="F864" s="84"/>
      <c r="G864" s="84"/>
      <c r="H864" s="84" t="s">
        <v>3575</v>
      </c>
      <c r="I864" s="5" t="s">
        <v>759</v>
      </c>
      <c r="J864" s="56"/>
      <c r="K864" s="5"/>
      <c r="L864" s="21" t="s">
        <v>10662</v>
      </c>
    </row>
    <row r="865" spans="1:12" ht="75">
      <c r="A865" s="84" t="s">
        <v>3465</v>
      </c>
      <c r="B865" s="5" t="s">
        <v>3568</v>
      </c>
      <c r="C865" s="5" t="s">
        <v>3576</v>
      </c>
      <c r="D865" s="6">
        <v>15000</v>
      </c>
      <c r="E865" s="5" t="s">
        <v>10481</v>
      </c>
      <c r="F865" s="84" t="s">
        <v>660</v>
      </c>
      <c r="G865" s="84"/>
      <c r="H865" s="84" t="s">
        <v>3577</v>
      </c>
      <c r="I865" s="5" t="s">
        <v>313</v>
      </c>
      <c r="J865" s="56"/>
      <c r="K865" s="5"/>
      <c r="L865" s="5" t="s">
        <v>3578</v>
      </c>
    </row>
    <row r="866" spans="1:12" ht="37.5">
      <c r="A866" s="84" t="s">
        <v>3153</v>
      </c>
      <c r="B866" s="5" t="s">
        <v>3579</v>
      </c>
      <c r="C866" s="5" t="s">
        <v>3580</v>
      </c>
      <c r="D866" s="6">
        <v>11701</v>
      </c>
      <c r="E866" s="5" t="s">
        <v>10481</v>
      </c>
      <c r="F866" s="84" t="s">
        <v>311</v>
      </c>
      <c r="G866" s="84"/>
      <c r="H866" s="84" t="s">
        <v>3581</v>
      </c>
      <c r="I866" s="5" t="s">
        <v>313</v>
      </c>
      <c r="J866" s="56"/>
      <c r="K866" s="5" t="s">
        <v>3582</v>
      </c>
      <c r="L866" s="5" t="s">
        <v>3583</v>
      </c>
    </row>
    <row r="867" spans="1:12" ht="37.5">
      <c r="A867" s="84" t="s">
        <v>3153</v>
      </c>
      <c r="B867" s="5" t="s">
        <v>3579</v>
      </c>
      <c r="C867" s="5" t="s">
        <v>3172</v>
      </c>
      <c r="D867" s="6">
        <v>3159</v>
      </c>
      <c r="E867" s="5" t="s">
        <v>10481</v>
      </c>
      <c r="F867" s="84" t="s">
        <v>311</v>
      </c>
      <c r="G867" s="84"/>
      <c r="H867" s="84" t="s">
        <v>3584</v>
      </c>
      <c r="I867" s="5" t="s">
        <v>313</v>
      </c>
      <c r="J867" s="56"/>
      <c r="K867" s="5" t="s">
        <v>3585</v>
      </c>
      <c r="L867" s="5" t="s">
        <v>3586</v>
      </c>
    </row>
    <row r="868" spans="1:12" ht="37.5">
      <c r="A868" s="84" t="s">
        <v>3153</v>
      </c>
      <c r="B868" s="5" t="s">
        <v>3579</v>
      </c>
      <c r="C868" s="5" t="s">
        <v>3587</v>
      </c>
      <c r="D868" s="2" t="s">
        <v>36</v>
      </c>
      <c r="E868" s="5" t="s">
        <v>5</v>
      </c>
      <c r="F868" s="84" t="s">
        <v>660</v>
      </c>
      <c r="G868" s="84"/>
      <c r="H868" s="84" t="s">
        <v>3588</v>
      </c>
      <c r="I868" s="5" t="s">
        <v>768</v>
      </c>
      <c r="J868" s="56"/>
      <c r="K868" s="5" t="s">
        <v>3589</v>
      </c>
      <c r="L868" s="5" t="s">
        <v>10663</v>
      </c>
    </row>
    <row r="869" spans="1:12" ht="56.25">
      <c r="A869" s="84" t="s">
        <v>3242</v>
      </c>
      <c r="B869" s="5" t="s">
        <v>3590</v>
      </c>
      <c r="C869" s="5" t="s">
        <v>3591</v>
      </c>
      <c r="D869" s="6">
        <v>77280</v>
      </c>
      <c r="E869" s="5" t="s">
        <v>10480</v>
      </c>
      <c r="F869" s="84" t="s">
        <v>179</v>
      </c>
      <c r="G869" s="84"/>
      <c r="H869" s="84" t="s">
        <v>3592</v>
      </c>
      <c r="I869" s="5" t="s">
        <v>181</v>
      </c>
      <c r="J869" s="56"/>
      <c r="K869" s="5" t="s">
        <v>3593</v>
      </c>
      <c r="L869" s="5" t="s">
        <v>3594</v>
      </c>
    </row>
    <row r="870" spans="1:12" ht="56.25">
      <c r="A870" s="84" t="s">
        <v>3242</v>
      </c>
      <c r="B870" s="5" t="s">
        <v>3595</v>
      </c>
      <c r="C870" s="5" t="s">
        <v>3596</v>
      </c>
      <c r="D870" s="6">
        <v>5000</v>
      </c>
      <c r="E870" s="5" t="s">
        <v>10480</v>
      </c>
      <c r="F870" s="84" t="s">
        <v>179</v>
      </c>
      <c r="G870" s="84"/>
      <c r="H870" s="84" t="s">
        <v>3597</v>
      </c>
      <c r="I870" s="5" t="s">
        <v>768</v>
      </c>
      <c r="J870" s="56"/>
      <c r="K870" s="5"/>
      <c r="L870" s="21" t="s">
        <v>3598</v>
      </c>
    </row>
    <row r="871" spans="1:12" ht="56.25">
      <c r="A871" s="84" t="s">
        <v>3599</v>
      </c>
      <c r="B871" s="5" t="s">
        <v>3590</v>
      </c>
      <c r="C871" s="5" t="s">
        <v>3600</v>
      </c>
      <c r="D871" s="6">
        <v>10440</v>
      </c>
      <c r="E871" s="5" t="s">
        <v>10480</v>
      </c>
      <c r="F871" s="84" t="s">
        <v>311</v>
      </c>
      <c r="G871" s="84" t="s">
        <v>3601</v>
      </c>
      <c r="H871" s="84" t="s">
        <v>3602</v>
      </c>
      <c r="I871" s="5" t="s">
        <v>313</v>
      </c>
      <c r="J871" s="56"/>
      <c r="K871" s="5"/>
      <c r="L871" s="21" t="s">
        <v>3603</v>
      </c>
    </row>
    <row r="872" spans="1:12" ht="56.25">
      <c r="A872" s="84" t="s">
        <v>3599</v>
      </c>
      <c r="B872" s="5" t="s">
        <v>3590</v>
      </c>
      <c r="C872" s="5" t="s">
        <v>3604</v>
      </c>
      <c r="D872" s="6">
        <v>1632</v>
      </c>
      <c r="E872" s="5" t="s">
        <v>10480</v>
      </c>
      <c r="F872" s="84" t="s">
        <v>311</v>
      </c>
      <c r="G872" s="84" t="s">
        <v>3605</v>
      </c>
      <c r="H872" s="84" t="s">
        <v>3606</v>
      </c>
      <c r="I872" s="5" t="s">
        <v>313</v>
      </c>
      <c r="J872" s="56"/>
      <c r="K872" s="5"/>
      <c r="L872" s="21" t="s">
        <v>3603</v>
      </c>
    </row>
    <row r="873" spans="1:12" ht="93.75">
      <c r="A873" s="84" t="s">
        <v>3599</v>
      </c>
      <c r="B873" s="5" t="s">
        <v>3590</v>
      </c>
      <c r="C873" s="5" t="s">
        <v>3607</v>
      </c>
      <c r="D873" s="6">
        <v>22255</v>
      </c>
      <c r="E873" s="5" t="s">
        <v>10480</v>
      </c>
      <c r="F873" s="84" t="s">
        <v>665</v>
      </c>
      <c r="G873" s="84" t="s">
        <v>3608</v>
      </c>
      <c r="H873" s="84" t="s">
        <v>3609</v>
      </c>
      <c r="I873" s="5" t="s">
        <v>313</v>
      </c>
      <c r="J873" s="56"/>
      <c r="K873" s="5"/>
      <c r="L873" s="5" t="s">
        <v>3603</v>
      </c>
    </row>
    <row r="874" spans="1:12" ht="56.25">
      <c r="A874" s="84" t="s">
        <v>3153</v>
      </c>
      <c r="B874" s="5" t="s">
        <v>3610</v>
      </c>
      <c r="C874" s="5" t="s">
        <v>3611</v>
      </c>
      <c r="D874" s="6">
        <v>761</v>
      </c>
      <c r="E874" s="5" t="s">
        <v>10481</v>
      </c>
      <c r="F874" s="84" t="s">
        <v>311</v>
      </c>
      <c r="G874" s="84"/>
      <c r="H874" s="84" t="s">
        <v>3612</v>
      </c>
      <c r="I874" s="5" t="s">
        <v>1511</v>
      </c>
      <c r="J874" s="56"/>
      <c r="K874" s="18"/>
      <c r="L874" s="5" t="s">
        <v>3613</v>
      </c>
    </row>
    <row r="875" spans="1:12" ht="75">
      <c r="A875" s="84" t="s">
        <v>3153</v>
      </c>
      <c r="B875" s="5" t="s">
        <v>3610</v>
      </c>
      <c r="C875" s="5" t="s">
        <v>3614</v>
      </c>
      <c r="D875" s="2" t="s">
        <v>36</v>
      </c>
      <c r="E875" s="5" t="s">
        <v>5</v>
      </c>
      <c r="F875" s="84"/>
      <c r="G875" s="84"/>
      <c r="H875" s="84" t="s">
        <v>3615</v>
      </c>
      <c r="I875" s="5" t="s">
        <v>329</v>
      </c>
      <c r="J875" s="56"/>
      <c r="K875" s="18"/>
      <c r="L875" s="5" t="s">
        <v>10664</v>
      </c>
    </row>
    <row r="876" spans="1:12" ht="37.5">
      <c r="A876" s="84" t="s">
        <v>3153</v>
      </c>
      <c r="B876" s="5" t="s">
        <v>3610</v>
      </c>
      <c r="C876" s="5" t="s">
        <v>3616</v>
      </c>
      <c r="D876" s="2" t="s">
        <v>36</v>
      </c>
      <c r="E876" s="5" t="s">
        <v>5</v>
      </c>
      <c r="F876" s="84"/>
      <c r="G876" s="84"/>
      <c r="H876" s="84" t="s">
        <v>3617</v>
      </c>
      <c r="I876" s="5" t="s">
        <v>759</v>
      </c>
      <c r="J876" s="56"/>
      <c r="K876" s="5"/>
      <c r="L876" s="5" t="s">
        <v>10665</v>
      </c>
    </row>
    <row r="877" spans="1:12" ht="75">
      <c r="A877" s="84" t="s">
        <v>3153</v>
      </c>
      <c r="B877" s="5" t="s">
        <v>3610</v>
      </c>
      <c r="C877" s="5" t="s">
        <v>3618</v>
      </c>
      <c r="D877" s="2" t="s">
        <v>36</v>
      </c>
      <c r="E877" s="5" t="s">
        <v>5</v>
      </c>
      <c r="F877" s="84"/>
      <c r="G877" s="84"/>
      <c r="H877" s="84" t="s">
        <v>3619</v>
      </c>
      <c r="I877" s="5" t="s">
        <v>768</v>
      </c>
      <c r="J877" s="56"/>
      <c r="K877" s="5" t="s">
        <v>3620</v>
      </c>
      <c r="L877" s="5" t="s">
        <v>10666</v>
      </c>
    </row>
    <row r="878" spans="1:12" ht="150">
      <c r="A878" s="84" t="s">
        <v>3153</v>
      </c>
      <c r="B878" s="5" t="s">
        <v>3621</v>
      </c>
      <c r="C878" s="5" t="s">
        <v>3622</v>
      </c>
      <c r="D878" s="6">
        <v>6000</v>
      </c>
      <c r="E878" s="5" t="s">
        <v>10481</v>
      </c>
      <c r="F878" s="84" t="s">
        <v>660</v>
      </c>
      <c r="G878" s="84"/>
      <c r="H878" s="84" t="s">
        <v>3623</v>
      </c>
      <c r="I878" s="5" t="s">
        <v>1565</v>
      </c>
      <c r="J878" s="56"/>
      <c r="K878" s="5" t="s">
        <v>3624</v>
      </c>
      <c r="L878" s="5" t="s">
        <v>3625</v>
      </c>
    </row>
    <row r="879" spans="1:12" ht="37.5">
      <c r="A879" s="84" t="s">
        <v>3153</v>
      </c>
      <c r="B879" s="5" t="s">
        <v>3626</v>
      </c>
      <c r="C879" s="5" t="s">
        <v>3627</v>
      </c>
      <c r="D879" s="6">
        <v>612</v>
      </c>
      <c r="E879" s="5" t="s">
        <v>10481</v>
      </c>
      <c r="F879" s="84" t="s">
        <v>311</v>
      </c>
      <c r="G879" s="84" t="s">
        <v>3628</v>
      </c>
      <c r="H879" s="84" t="s">
        <v>3629</v>
      </c>
      <c r="I879" s="5" t="s">
        <v>313</v>
      </c>
      <c r="J879" s="56"/>
      <c r="K879" s="5"/>
      <c r="L879" s="5" t="s">
        <v>3630</v>
      </c>
    </row>
    <row r="880" spans="1:12" ht="56.25">
      <c r="A880" s="84" t="s">
        <v>3153</v>
      </c>
      <c r="B880" s="5" t="s">
        <v>3626</v>
      </c>
      <c r="C880" s="5" t="s">
        <v>3311</v>
      </c>
      <c r="D880" s="6">
        <v>52</v>
      </c>
      <c r="E880" s="5" t="s">
        <v>10481</v>
      </c>
      <c r="F880" s="84" t="s">
        <v>179</v>
      </c>
      <c r="G880" s="84"/>
      <c r="H880" s="84" t="s">
        <v>3631</v>
      </c>
      <c r="I880" s="5" t="s">
        <v>768</v>
      </c>
      <c r="J880" s="56"/>
      <c r="K880" s="5" t="s">
        <v>3632</v>
      </c>
      <c r="L880" s="5" t="s">
        <v>3633</v>
      </c>
    </row>
    <row r="881" spans="1:12" ht="56.25">
      <c r="A881" s="84" t="s">
        <v>3153</v>
      </c>
      <c r="B881" s="5" t="s">
        <v>3626</v>
      </c>
      <c r="C881" s="5" t="s">
        <v>3634</v>
      </c>
      <c r="D881" s="6">
        <v>750</v>
      </c>
      <c r="E881" s="5" t="s">
        <v>10481</v>
      </c>
      <c r="F881" s="84" t="s">
        <v>660</v>
      </c>
      <c r="G881" s="84"/>
      <c r="H881" s="84" t="s">
        <v>3635</v>
      </c>
      <c r="I881" s="5" t="s">
        <v>665</v>
      </c>
      <c r="J881" s="56" t="s">
        <v>3636</v>
      </c>
      <c r="K881" s="5" t="s">
        <v>3637</v>
      </c>
      <c r="L881" s="5" t="s">
        <v>3633</v>
      </c>
    </row>
    <row r="882" spans="1:12" ht="56.25">
      <c r="A882" s="84" t="s">
        <v>3153</v>
      </c>
      <c r="B882" s="5" t="s">
        <v>3626</v>
      </c>
      <c r="C882" s="5" t="s">
        <v>3211</v>
      </c>
      <c r="D882" s="2" t="s">
        <v>36</v>
      </c>
      <c r="E882" s="5" t="s">
        <v>5</v>
      </c>
      <c r="F882" s="84"/>
      <c r="G882" s="84"/>
      <c r="H882" s="84" t="s">
        <v>3638</v>
      </c>
      <c r="I882" s="5" t="s">
        <v>1565</v>
      </c>
      <c r="J882" s="56"/>
      <c r="K882" s="5"/>
      <c r="L882" s="5" t="s">
        <v>10667</v>
      </c>
    </row>
    <row r="883" spans="1:12" ht="37.5">
      <c r="A883" s="84" t="s">
        <v>3242</v>
      </c>
      <c r="B883" s="5" t="s">
        <v>3639</v>
      </c>
      <c r="C883" s="5" t="s">
        <v>3640</v>
      </c>
      <c r="D883" s="2" t="s">
        <v>36</v>
      </c>
      <c r="E883" s="5" t="s">
        <v>581</v>
      </c>
      <c r="F883" s="84"/>
      <c r="G883" s="84"/>
      <c r="H883" s="84" t="s">
        <v>3641</v>
      </c>
      <c r="I883" s="5" t="s">
        <v>487</v>
      </c>
      <c r="J883" s="56" t="s">
        <v>3642</v>
      </c>
      <c r="K883" s="5"/>
      <c r="L883" s="5" t="s">
        <v>10668</v>
      </c>
    </row>
    <row r="884" spans="1:12" ht="37.5">
      <c r="A884" s="84" t="s">
        <v>3153</v>
      </c>
      <c r="B884" s="5" t="s">
        <v>3643</v>
      </c>
      <c r="C884" s="5" t="s">
        <v>3644</v>
      </c>
      <c r="D884" s="6">
        <v>28223</v>
      </c>
      <c r="E884" s="5" t="s">
        <v>10481</v>
      </c>
      <c r="F884" s="84" t="s">
        <v>179</v>
      </c>
      <c r="G884" s="84"/>
      <c r="H884" s="84" t="s">
        <v>3645</v>
      </c>
      <c r="I884" s="5" t="s">
        <v>908</v>
      </c>
      <c r="J884" s="56"/>
      <c r="K884" s="5" t="s">
        <v>3646</v>
      </c>
      <c r="L884" s="5" t="s">
        <v>3647</v>
      </c>
    </row>
    <row r="885" spans="1:12" ht="37.5">
      <c r="A885" s="84" t="s">
        <v>3153</v>
      </c>
      <c r="B885" s="5" t="s">
        <v>3643</v>
      </c>
      <c r="C885" s="5" t="s">
        <v>1969</v>
      </c>
      <c r="D885" s="6">
        <v>1128</v>
      </c>
      <c r="E885" s="5" t="s">
        <v>10481</v>
      </c>
      <c r="F885" s="84" t="s">
        <v>179</v>
      </c>
      <c r="G885" s="84"/>
      <c r="H885" s="84" t="s">
        <v>10531</v>
      </c>
      <c r="I885" s="5" t="s">
        <v>181</v>
      </c>
      <c r="J885" s="56"/>
      <c r="K885" s="5"/>
      <c r="L885" s="5" t="s">
        <v>3648</v>
      </c>
    </row>
    <row r="886" spans="1:12" ht="56.25">
      <c r="A886" s="84" t="s">
        <v>3153</v>
      </c>
      <c r="B886" s="5" t="s">
        <v>3643</v>
      </c>
      <c r="C886" s="5" t="s">
        <v>3587</v>
      </c>
      <c r="D886" s="2" t="s">
        <v>36</v>
      </c>
      <c r="E886" s="5" t="s">
        <v>5</v>
      </c>
      <c r="F886" s="84"/>
      <c r="G886" s="84"/>
      <c r="H886" s="84" t="s">
        <v>3649</v>
      </c>
      <c r="I886" s="5" t="s">
        <v>768</v>
      </c>
      <c r="J886" s="56"/>
      <c r="K886" s="5"/>
      <c r="L886" s="5" t="s">
        <v>10669</v>
      </c>
    </row>
    <row r="887" spans="1:12" ht="56.25">
      <c r="A887" s="84" t="s">
        <v>3153</v>
      </c>
      <c r="B887" s="5" t="s">
        <v>3643</v>
      </c>
      <c r="C887" s="5" t="s">
        <v>3587</v>
      </c>
      <c r="D887" s="2" t="s">
        <v>36</v>
      </c>
      <c r="E887" s="5" t="s">
        <v>5</v>
      </c>
      <c r="F887" s="84"/>
      <c r="G887" s="84"/>
      <c r="H887" s="84" t="s">
        <v>3650</v>
      </c>
      <c r="I887" s="5" t="s">
        <v>768</v>
      </c>
      <c r="J887" s="56"/>
      <c r="K887" s="5"/>
      <c r="L887" s="5" t="s">
        <v>10669</v>
      </c>
    </row>
    <row r="888" spans="1:12" ht="75">
      <c r="A888" s="84" t="s">
        <v>3153</v>
      </c>
      <c r="B888" s="5" t="s">
        <v>3651</v>
      </c>
      <c r="C888" s="5" t="s">
        <v>3652</v>
      </c>
      <c r="D888" s="6">
        <v>13000</v>
      </c>
      <c r="E888" s="5" t="s">
        <v>10481</v>
      </c>
      <c r="F888" s="84" t="s">
        <v>179</v>
      </c>
      <c r="G888" s="84"/>
      <c r="H888" s="84" t="s">
        <v>3653</v>
      </c>
      <c r="I888" s="5" t="s">
        <v>3654</v>
      </c>
      <c r="J888" s="56"/>
      <c r="K888" s="5" t="s">
        <v>3655</v>
      </c>
      <c r="L888" s="5" t="s">
        <v>3656</v>
      </c>
    </row>
    <row r="889" spans="1:12" ht="37.5">
      <c r="A889" s="84" t="s">
        <v>3153</v>
      </c>
      <c r="B889" s="5" t="s">
        <v>3651</v>
      </c>
      <c r="C889" s="5" t="s">
        <v>3348</v>
      </c>
      <c r="D889" s="6">
        <v>6050</v>
      </c>
      <c r="E889" s="5" t="s">
        <v>10481</v>
      </c>
      <c r="F889" s="84" t="s">
        <v>179</v>
      </c>
      <c r="G889" s="84"/>
      <c r="H889" s="84" t="s">
        <v>3657</v>
      </c>
      <c r="I889" s="5" t="s">
        <v>3438</v>
      </c>
      <c r="J889" s="56"/>
      <c r="K889" s="5" t="s">
        <v>3655</v>
      </c>
      <c r="L889" s="5" t="s">
        <v>3658</v>
      </c>
    </row>
    <row r="890" spans="1:12" ht="37.5">
      <c r="A890" s="84" t="s">
        <v>3153</v>
      </c>
      <c r="B890" s="5" t="s">
        <v>3651</v>
      </c>
      <c r="C890" s="5" t="s">
        <v>3659</v>
      </c>
      <c r="D890" s="6">
        <v>500</v>
      </c>
      <c r="E890" s="5" t="s">
        <v>10481</v>
      </c>
      <c r="F890" s="84" t="s">
        <v>179</v>
      </c>
      <c r="G890" s="84"/>
      <c r="H890" s="84" t="s">
        <v>3660</v>
      </c>
      <c r="I890" s="5" t="s">
        <v>778</v>
      </c>
      <c r="J890" s="56"/>
      <c r="K890" s="5" t="s">
        <v>3655</v>
      </c>
      <c r="L890" s="5" t="s">
        <v>3656</v>
      </c>
    </row>
    <row r="891" spans="1:12" ht="56.25">
      <c r="A891" s="84" t="s">
        <v>3153</v>
      </c>
      <c r="B891" s="5" t="s">
        <v>3661</v>
      </c>
      <c r="C891" s="5" t="s">
        <v>3662</v>
      </c>
      <c r="D891" s="6">
        <v>1389</v>
      </c>
      <c r="E891" s="5" t="s">
        <v>10481</v>
      </c>
      <c r="F891" s="84" t="s">
        <v>311</v>
      </c>
      <c r="G891" s="84"/>
      <c r="H891" s="84" t="s">
        <v>3663</v>
      </c>
      <c r="I891" s="5" t="s">
        <v>313</v>
      </c>
      <c r="J891" s="56"/>
      <c r="K891" s="5"/>
      <c r="L891" s="5" t="s">
        <v>3664</v>
      </c>
    </row>
    <row r="892" spans="1:12" ht="56.25">
      <c r="A892" s="84" t="s">
        <v>3153</v>
      </c>
      <c r="B892" s="5" t="s">
        <v>3661</v>
      </c>
      <c r="C892" s="5" t="s">
        <v>3665</v>
      </c>
      <c r="D892" s="6">
        <v>278</v>
      </c>
      <c r="E892" s="5" t="s">
        <v>10481</v>
      </c>
      <c r="F892" s="84" t="s">
        <v>311</v>
      </c>
      <c r="G892" s="84"/>
      <c r="H892" s="84" t="s">
        <v>3666</v>
      </c>
      <c r="I892" s="5" t="s">
        <v>1511</v>
      </c>
      <c r="J892" s="56"/>
      <c r="K892" s="5" t="s">
        <v>3667</v>
      </c>
      <c r="L892" s="5" t="s">
        <v>3668</v>
      </c>
    </row>
    <row r="893" spans="1:12" ht="56.25">
      <c r="A893" s="84" t="s">
        <v>3540</v>
      </c>
      <c r="B893" s="5" t="s">
        <v>3669</v>
      </c>
      <c r="C893" s="5" t="s">
        <v>3670</v>
      </c>
      <c r="D893" s="6">
        <v>2062</v>
      </c>
      <c r="E893" s="5" t="s">
        <v>10481</v>
      </c>
      <c r="F893" s="84" t="s">
        <v>660</v>
      </c>
      <c r="G893" s="84"/>
      <c r="H893" s="84" t="s">
        <v>3671</v>
      </c>
      <c r="I893" s="5" t="s">
        <v>759</v>
      </c>
      <c r="J893" s="56"/>
      <c r="K893" s="5" t="s">
        <v>3672</v>
      </c>
      <c r="L893" s="5" t="s">
        <v>3673</v>
      </c>
    </row>
    <row r="894" spans="1:12" ht="56.25">
      <c r="A894" s="84" t="s">
        <v>3540</v>
      </c>
      <c r="B894" s="5" t="s">
        <v>3669</v>
      </c>
      <c r="C894" s="5" t="s">
        <v>1889</v>
      </c>
      <c r="D894" s="6">
        <v>5</v>
      </c>
      <c r="E894" s="5" t="s">
        <v>10481</v>
      </c>
      <c r="F894" s="84" t="s">
        <v>660</v>
      </c>
      <c r="G894" s="84"/>
      <c r="H894" s="84" t="s">
        <v>3674</v>
      </c>
      <c r="I894" s="5" t="s">
        <v>3538</v>
      </c>
      <c r="J894" s="56"/>
      <c r="K894" s="5"/>
      <c r="L894" s="5" t="s">
        <v>3675</v>
      </c>
    </row>
    <row r="895" spans="1:12" ht="37.5">
      <c r="A895" s="84" t="s">
        <v>3153</v>
      </c>
      <c r="B895" s="5" t="s">
        <v>3676</v>
      </c>
      <c r="C895" s="5" t="s">
        <v>1969</v>
      </c>
      <c r="D895" s="6">
        <v>35</v>
      </c>
      <c r="E895" s="5" t="s">
        <v>10481</v>
      </c>
      <c r="F895" s="84" t="s">
        <v>311</v>
      </c>
      <c r="G895" s="84"/>
      <c r="H895" s="84" t="s">
        <v>3677</v>
      </c>
      <c r="I895" s="5" t="s">
        <v>313</v>
      </c>
      <c r="J895" s="56"/>
      <c r="K895" s="5"/>
      <c r="L895" s="5" t="s">
        <v>3678</v>
      </c>
    </row>
    <row r="896" spans="1:12" ht="56.25">
      <c r="A896" s="84" t="s">
        <v>3153</v>
      </c>
      <c r="B896" s="5" t="s">
        <v>3676</v>
      </c>
      <c r="C896" s="5" t="s">
        <v>1468</v>
      </c>
      <c r="D896" s="2" t="s">
        <v>36</v>
      </c>
      <c r="E896" s="5" t="s">
        <v>5</v>
      </c>
      <c r="F896" s="84"/>
      <c r="G896" s="84"/>
      <c r="H896" s="84" t="s">
        <v>3679</v>
      </c>
      <c r="I896" s="5" t="s">
        <v>3258</v>
      </c>
      <c r="J896" s="56"/>
      <c r="K896" s="5"/>
      <c r="L896" s="5" t="s">
        <v>10670</v>
      </c>
    </row>
    <row r="897" spans="1:12" ht="56.25">
      <c r="A897" s="84" t="s">
        <v>3153</v>
      </c>
      <c r="B897" s="5" t="s">
        <v>3676</v>
      </c>
      <c r="C897" s="5" t="s">
        <v>3680</v>
      </c>
      <c r="D897" s="6">
        <v>34449</v>
      </c>
      <c r="E897" s="5" t="s">
        <v>10481</v>
      </c>
      <c r="F897" s="84" t="s">
        <v>179</v>
      </c>
      <c r="G897" s="84"/>
      <c r="H897" s="84" t="s">
        <v>3681</v>
      </c>
      <c r="I897" s="5" t="s">
        <v>3438</v>
      </c>
      <c r="J897" s="56"/>
      <c r="K897" s="5" t="s">
        <v>3682</v>
      </c>
      <c r="L897" s="5" t="s">
        <v>3683</v>
      </c>
    </row>
    <row r="898" spans="1:12" ht="37.5">
      <c r="A898" s="84" t="s">
        <v>3153</v>
      </c>
      <c r="B898" s="5" t="s">
        <v>3676</v>
      </c>
      <c r="C898" s="5" t="s">
        <v>3684</v>
      </c>
      <c r="D898" s="6">
        <v>8486</v>
      </c>
      <c r="E898" s="5" t="s">
        <v>10481</v>
      </c>
      <c r="F898" s="84" t="s">
        <v>660</v>
      </c>
      <c r="G898" s="84"/>
      <c r="H898" s="84" t="s">
        <v>3685</v>
      </c>
      <c r="I898" s="5" t="s">
        <v>1006</v>
      </c>
      <c r="J898" s="56"/>
      <c r="K898" s="5"/>
      <c r="L898" s="5" t="s">
        <v>3686</v>
      </c>
    </row>
    <row r="899" spans="1:12" ht="37.5">
      <c r="A899" s="84" t="s">
        <v>3153</v>
      </c>
      <c r="B899" s="5" t="s">
        <v>3676</v>
      </c>
      <c r="C899" s="5" t="s">
        <v>2318</v>
      </c>
      <c r="D899" s="6">
        <v>959</v>
      </c>
      <c r="E899" s="5" t="s">
        <v>10481</v>
      </c>
      <c r="F899" s="84" t="s">
        <v>311</v>
      </c>
      <c r="G899" s="84"/>
      <c r="H899" s="84" t="s">
        <v>3687</v>
      </c>
      <c r="I899" s="5" t="s">
        <v>313</v>
      </c>
      <c r="J899" s="56"/>
      <c r="K899" s="5" t="s">
        <v>3688</v>
      </c>
      <c r="L899" s="5" t="s">
        <v>3686</v>
      </c>
    </row>
    <row r="900" spans="1:12" ht="37.5">
      <c r="A900" s="84" t="s">
        <v>3242</v>
      </c>
      <c r="B900" s="5" t="s">
        <v>3689</v>
      </c>
      <c r="C900" s="5" t="s">
        <v>3690</v>
      </c>
      <c r="D900" s="6">
        <v>200</v>
      </c>
      <c r="E900" s="5" t="s">
        <v>10480</v>
      </c>
      <c r="F900" s="84" t="s">
        <v>665</v>
      </c>
      <c r="G900" s="84" t="s">
        <v>2274</v>
      </c>
      <c r="H900" s="84" t="s">
        <v>3691</v>
      </c>
      <c r="I900" s="5" t="s">
        <v>329</v>
      </c>
      <c r="J900" s="56"/>
      <c r="K900" s="5"/>
      <c r="L900" s="21" t="s">
        <v>3692</v>
      </c>
    </row>
    <row r="901" spans="1:12" ht="37.5">
      <c r="A901" s="84" t="s">
        <v>3242</v>
      </c>
      <c r="B901" s="5" t="s">
        <v>3689</v>
      </c>
      <c r="C901" s="5" t="s">
        <v>3693</v>
      </c>
      <c r="D901" s="6">
        <v>480</v>
      </c>
      <c r="E901" s="5" t="s">
        <v>10480</v>
      </c>
      <c r="F901" s="84" t="s">
        <v>311</v>
      </c>
      <c r="G901" s="84"/>
      <c r="H901" s="84" t="s">
        <v>3694</v>
      </c>
      <c r="I901" s="5" t="s">
        <v>313</v>
      </c>
      <c r="J901" s="56"/>
      <c r="K901" s="5" t="s">
        <v>3695</v>
      </c>
      <c r="L901" s="21" t="s">
        <v>3696</v>
      </c>
    </row>
    <row r="902" spans="1:12" ht="37.5">
      <c r="A902" s="84" t="s">
        <v>3242</v>
      </c>
      <c r="B902" s="5" t="s">
        <v>3689</v>
      </c>
      <c r="C902" s="5" t="s">
        <v>3697</v>
      </c>
      <c r="D902" s="6">
        <v>34871</v>
      </c>
      <c r="E902" s="5" t="s">
        <v>10480</v>
      </c>
      <c r="F902" s="84" t="s">
        <v>179</v>
      </c>
      <c r="G902" s="84"/>
      <c r="H902" s="84" t="s">
        <v>3698</v>
      </c>
      <c r="I902" s="5" t="s">
        <v>181</v>
      </c>
      <c r="J902" s="56"/>
      <c r="K902" s="5" t="s">
        <v>3699</v>
      </c>
      <c r="L902" s="5" t="s">
        <v>3700</v>
      </c>
    </row>
    <row r="903" spans="1:12" ht="37.5">
      <c r="A903" s="84" t="s">
        <v>3242</v>
      </c>
      <c r="B903" s="5" t="s">
        <v>3689</v>
      </c>
      <c r="C903" s="5" t="s">
        <v>3701</v>
      </c>
      <c r="D903" s="2" t="s">
        <v>36</v>
      </c>
      <c r="E903" s="5" t="s">
        <v>581</v>
      </c>
      <c r="F903" s="84"/>
      <c r="G903" s="84"/>
      <c r="H903" s="84" t="s">
        <v>3702</v>
      </c>
      <c r="I903" s="5" t="s">
        <v>264</v>
      </c>
      <c r="J903" s="56" t="s">
        <v>3703</v>
      </c>
      <c r="K903" s="5"/>
      <c r="L903" s="5" t="s">
        <v>10671</v>
      </c>
    </row>
    <row r="904" spans="1:12" ht="56.25">
      <c r="A904" s="84" t="s">
        <v>3153</v>
      </c>
      <c r="B904" s="5" t="s">
        <v>3704</v>
      </c>
      <c r="C904" s="5" t="s">
        <v>3705</v>
      </c>
      <c r="D904" s="6">
        <v>3509</v>
      </c>
      <c r="E904" s="5" t="s">
        <v>10481</v>
      </c>
      <c r="F904" s="84" t="s">
        <v>311</v>
      </c>
      <c r="G904" s="84"/>
      <c r="H904" s="84" t="s">
        <v>3706</v>
      </c>
      <c r="I904" s="5" t="s">
        <v>313</v>
      </c>
      <c r="J904" s="56"/>
      <c r="K904" s="5" t="s">
        <v>3707</v>
      </c>
      <c r="L904" s="5" t="s">
        <v>3708</v>
      </c>
    </row>
    <row r="905" spans="1:12" ht="37.5">
      <c r="A905" s="84" t="s">
        <v>3153</v>
      </c>
      <c r="B905" s="5" t="s">
        <v>3709</v>
      </c>
      <c r="C905" s="5" t="s">
        <v>1969</v>
      </c>
      <c r="D905" s="6">
        <v>23204</v>
      </c>
      <c r="E905" s="5" t="s">
        <v>10481</v>
      </c>
      <c r="F905" s="84" t="s">
        <v>179</v>
      </c>
      <c r="G905" s="84"/>
      <c r="H905" s="84" t="s">
        <v>3710</v>
      </c>
      <c r="I905" s="5" t="s">
        <v>759</v>
      </c>
      <c r="J905" s="56"/>
      <c r="K905" s="5" t="s">
        <v>3711</v>
      </c>
      <c r="L905" s="5" t="s">
        <v>3712</v>
      </c>
    </row>
    <row r="906" spans="1:12" ht="56.25">
      <c r="A906" s="84" t="s">
        <v>3153</v>
      </c>
      <c r="B906" s="5" t="s">
        <v>3709</v>
      </c>
      <c r="C906" s="5" t="s">
        <v>3256</v>
      </c>
      <c r="D906" s="6">
        <v>6850</v>
      </c>
      <c r="E906" s="5" t="s">
        <v>10481</v>
      </c>
      <c r="F906" s="84" t="s">
        <v>660</v>
      </c>
      <c r="G906" s="84"/>
      <c r="H906" s="84" t="s">
        <v>3713</v>
      </c>
      <c r="I906" s="5" t="s">
        <v>759</v>
      </c>
      <c r="J906" s="56"/>
      <c r="K906" s="5"/>
      <c r="L906" s="5" t="s">
        <v>3714</v>
      </c>
    </row>
    <row r="907" spans="1:12" ht="37.5">
      <c r="A907" s="84" t="s">
        <v>3153</v>
      </c>
      <c r="B907" s="5" t="s">
        <v>3715</v>
      </c>
      <c r="C907" s="5" t="s">
        <v>1969</v>
      </c>
      <c r="D907" s="6">
        <v>10320</v>
      </c>
      <c r="E907" s="5" t="s">
        <v>10481</v>
      </c>
      <c r="F907" s="84" t="s">
        <v>311</v>
      </c>
      <c r="G907" s="84"/>
      <c r="H907" s="84" t="s">
        <v>3716</v>
      </c>
      <c r="I907" s="5" t="s">
        <v>1511</v>
      </c>
      <c r="J907" s="56"/>
      <c r="K907" s="5" t="s">
        <v>3717</v>
      </c>
      <c r="L907" s="5" t="s">
        <v>3718</v>
      </c>
    </row>
    <row r="908" spans="1:12" ht="75">
      <c r="A908" s="84" t="s">
        <v>3153</v>
      </c>
      <c r="B908" s="5" t="s">
        <v>3715</v>
      </c>
      <c r="C908" s="5" t="s">
        <v>3719</v>
      </c>
      <c r="D908" s="6">
        <v>2669</v>
      </c>
      <c r="E908" s="5" t="s">
        <v>10481</v>
      </c>
      <c r="F908" s="84" t="s">
        <v>1288</v>
      </c>
      <c r="G908" s="84"/>
      <c r="H908" s="84" t="s">
        <v>3720</v>
      </c>
      <c r="I908" s="5" t="s">
        <v>3721</v>
      </c>
      <c r="J908" s="56"/>
      <c r="K908" s="5" t="s">
        <v>3722</v>
      </c>
      <c r="L908" s="5" t="s">
        <v>3723</v>
      </c>
    </row>
    <row r="909" spans="1:12" ht="37.5">
      <c r="A909" s="84" t="s">
        <v>3153</v>
      </c>
      <c r="B909" s="5" t="s">
        <v>3724</v>
      </c>
      <c r="C909" s="5" t="s">
        <v>3725</v>
      </c>
      <c r="D909" s="6">
        <v>9000</v>
      </c>
      <c r="E909" s="5" t="s">
        <v>10481</v>
      </c>
      <c r="F909" s="84" t="s">
        <v>179</v>
      </c>
      <c r="G909" s="84"/>
      <c r="H909" s="84" t="s">
        <v>3726</v>
      </c>
      <c r="I909" s="5" t="s">
        <v>313</v>
      </c>
      <c r="J909" s="56"/>
      <c r="K909" s="5"/>
      <c r="L909" s="5" t="s">
        <v>3727</v>
      </c>
    </row>
    <row r="910" spans="1:12" ht="75">
      <c r="A910" s="84" t="s">
        <v>3153</v>
      </c>
      <c r="B910" s="5" t="s">
        <v>3728</v>
      </c>
      <c r="C910" s="5" t="s">
        <v>3729</v>
      </c>
      <c r="D910" s="6">
        <v>15000</v>
      </c>
      <c r="E910" s="5" t="s">
        <v>10481</v>
      </c>
      <c r="F910" s="84" t="s">
        <v>179</v>
      </c>
      <c r="G910" s="84"/>
      <c r="H910" s="84" t="s">
        <v>3730</v>
      </c>
      <c r="I910" s="5" t="s">
        <v>908</v>
      </c>
      <c r="J910" s="56"/>
      <c r="K910" s="5" t="s">
        <v>3731</v>
      </c>
      <c r="L910" s="5" t="s">
        <v>3732</v>
      </c>
    </row>
    <row r="911" spans="1:12" ht="75">
      <c r="A911" s="84" t="s">
        <v>3153</v>
      </c>
      <c r="B911" s="5" t="s">
        <v>3733</v>
      </c>
      <c r="C911" s="5" t="s">
        <v>3734</v>
      </c>
      <c r="D911" s="6">
        <v>10835</v>
      </c>
      <c r="E911" s="5" t="s">
        <v>10481</v>
      </c>
      <c r="F911" s="84" t="s">
        <v>179</v>
      </c>
      <c r="G911" s="84"/>
      <c r="H911" s="84" t="s">
        <v>3735</v>
      </c>
      <c r="I911" s="5" t="s">
        <v>181</v>
      </c>
      <c r="J911" s="56"/>
      <c r="K911" s="5" t="s">
        <v>3736</v>
      </c>
      <c r="L911" s="5" t="s">
        <v>3737</v>
      </c>
    </row>
    <row r="912" spans="1:12" ht="56.25">
      <c r="A912" s="84" t="s">
        <v>3153</v>
      </c>
      <c r="B912" s="5" t="s">
        <v>3733</v>
      </c>
      <c r="C912" s="5" t="s">
        <v>1969</v>
      </c>
      <c r="D912" s="6">
        <v>77000</v>
      </c>
      <c r="E912" s="5" t="s">
        <v>10481</v>
      </c>
      <c r="F912" s="84" t="s">
        <v>311</v>
      </c>
      <c r="G912" s="84"/>
      <c r="H912" s="84" t="s">
        <v>3738</v>
      </c>
      <c r="I912" s="5" t="s">
        <v>313</v>
      </c>
      <c r="J912" s="56"/>
      <c r="K912" s="5" t="s">
        <v>3736</v>
      </c>
      <c r="L912" s="5" t="s">
        <v>3737</v>
      </c>
    </row>
    <row r="913" spans="1:12" ht="37.5">
      <c r="A913" s="84" t="s">
        <v>3153</v>
      </c>
      <c r="B913" s="5" t="s">
        <v>3739</v>
      </c>
      <c r="C913" s="5" t="s">
        <v>3740</v>
      </c>
      <c r="D913" s="2" t="s">
        <v>36</v>
      </c>
      <c r="E913" s="5" t="s">
        <v>5</v>
      </c>
      <c r="F913" s="84"/>
      <c r="G913" s="84"/>
      <c r="H913" s="84" t="s">
        <v>3741</v>
      </c>
      <c r="I913" s="5" t="s">
        <v>2191</v>
      </c>
      <c r="J913" s="56"/>
      <c r="K913" s="5" t="s">
        <v>10672</v>
      </c>
      <c r="L913" s="5" t="s">
        <v>10673</v>
      </c>
    </row>
    <row r="914" spans="1:12" ht="37.5">
      <c r="A914" s="84" t="s">
        <v>3153</v>
      </c>
      <c r="B914" s="5" t="s">
        <v>3739</v>
      </c>
      <c r="C914" s="5" t="s">
        <v>3742</v>
      </c>
      <c r="D914" s="6">
        <v>120</v>
      </c>
      <c r="E914" s="5" t="s">
        <v>10481</v>
      </c>
      <c r="F914" s="84" t="s">
        <v>311</v>
      </c>
      <c r="G914" s="84"/>
      <c r="H914" s="84" t="s">
        <v>3743</v>
      </c>
      <c r="I914" s="5" t="s">
        <v>313</v>
      </c>
      <c r="J914" s="56"/>
      <c r="K914" s="18"/>
      <c r="L914" s="5" t="s">
        <v>3744</v>
      </c>
    </row>
    <row r="915" spans="1:12" ht="37.5">
      <c r="A915" s="84" t="s">
        <v>3153</v>
      </c>
      <c r="B915" s="5" t="s">
        <v>3739</v>
      </c>
      <c r="C915" s="5" t="s">
        <v>3745</v>
      </c>
      <c r="D915" s="2" t="s">
        <v>36</v>
      </c>
      <c r="E915" s="5" t="s">
        <v>5</v>
      </c>
      <c r="F915" s="84" t="s">
        <v>665</v>
      </c>
      <c r="G915" s="84" t="s">
        <v>3746</v>
      </c>
      <c r="H915" s="84" t="s">
        <v>3747</v>
      </c>
      <c r="I915" s="5" t="s">
        <v>313</v>
      </c>
      <c r="J915" s="56"/>
      <c r="K915" s="5" t="s">
        <v>3748</v>
      </c>
      <c r="L915" s="5" t="s">
        <v>10674</v>
      </c>
    </row>
    <row r="916" spans="1:12" ht="37.5">
      <c r="A916" s="84" t="s">
        <v>3153</v>
      </c>
      <c r="B916" s="5" t="s">
        <v>3739</v>
      </c>
      <c r="C916" s="5" t="s">
        <v>3750</v>
      </c>
      <c r="D916" s="6">
        <v>21976</v>
      </c>
      <c r="E916" s="5" t="s">
        <v>10481</v>
      </c>
      <c r="F916" s="84" t="s">
        <v>179</v>
      </c>
      <c r="G916" s="84"/>
      <c r="H916" s="84" t="s">
        <v>3751</v>
      </c>
      <c r="I916" s="5" t="s">
        <v>313</v>
      </c>
      <c r="J916" s="56"/>
      <c r="K916" s="5" t="s">
        <v>3752</v>
      </c>
      <c r="L916" s="5" t="s">
        <v>3749</v>
      </c>
    </row>
    <row r="917" spans="1:12" ht="187.5">
      <c r="A917" s="88" t="s">
        <v>3753</v>
      </c>
      <c r="B917" s="8" t="s">
        <v>3753</v>
      </c>
      <c r="C917" s="5" t="s">
        <v>3754</v>
      </c>
      <c r="D917" s="6" t="s">
        <v>3755</v>
      </c>
      <c r="E917" s="5" t="s">
        <v>10481</v>
      </c>
      <c r="F917" s="84" t="s">
        <v>3756</v>
      </c>
      <c r="G917" s="88"/>
      <c r="H917" s="84" t="s">
        <v>3757</v>
      </c>
      <c r="I917" s="5" t="s">
        <v>665</v>
      </c>
      <c r="J917" s="5" t="s">
        <v>3758</v>
      </c>
      <c r="K917" s="5" t="s">
        <v>3759</v>
      </c>
      <c r="L917" s="5" t="s">
        <v>3760</v>
      </c>
    </row>
    <row r="918" spans="1:12" ht="37.5">
      <c r="A918" s="88" t="s">
        <v>3761</v>
      </c>
      <c r="B918" s="8" t="s">
        <v>3762</v>
      </c>
      <c r="C918" s="5" t="s">
        <v>3763</v>
      </c>
      <c r="D918" s="2"/>
      <c r="E918" s="5" t="s">
        <v>10485</v>
      </c>
      <c r="F918" s="84" t="s">
        <v>660</v>
      </c>
      <c r="G918" s="88"/>
      <c r="H918" s="84" t="s">
        <v>3764</v>
      </c>
      <c r="I918" s="5" t="s">
        <v>3765</v>
      </c>
      <c r="J918" s="5"/>
      <c r="K918" s="5" t="s">
        <v>3766</v>
      </c>
      <c r="L918" s="5" t="s">
        <v>3767</v>
      </c>
    </row>
    <row r="919" spans="1:12" ht="37.5">
      <c r="A919" s="88" t="s">
        <v>3753</v>
      </c>
      <c r="B919" s="8" t="s">
        <v>3768</v>
      </c>
      <c r="C919" s="5" t="s">
        <v>3769</v>
      </c>
      <c r="D919" s="2">
        <v>5070</v>
      </c>
      <c r="E919" s="5" t="s">
        <v>10481</v>
      </c>
      <c r="F919" s="84" t="s">
        <v>660</v>
      </c>
      <c r="G919" s="88"/>
      <c r="H919" s="84" t="s">
        <v>3770</v>
      </c>
      <c r="I919" s="5" t="s">
        <v>768</v>
      </c>
      <c r="J919" s="5"/>
      <c r="K919" s="5"/>
      <c r="L919" s="5" t="s">
        <v>3771</v>
      </c>
    </row>
    <row r="920" spans="1:12" ht="37.5">
      <c r="A920" s="88" t="s">
        <v>3753</v>
      </c>
      <c r="B920" s="8" t="s">
        <v>3768</v>
      </c>
      <c r="C920" s="5" t="s">
        <v>3772</v>
      </c>
      <c r="D920" s="2">
        <v>113718</v>
      </c>
      <c r="E920" s="5" t="s">
        <v>10481</v>
      </c>
      <c r="F920" s="84" t="s">
        <v>311</v>
      </c>
      <c r="G920" s="88"/>
      <c r="H920" s="84" t="s">
        <v>3773</v>
      </c>
      <c r="I920" s="8" t="s">
        <v>181</v>
      </c>
      <c r="J920" s="5"/>
      <c r="K920" s="5"/>
      <c r="L920" s="5" t="s">
        <v>3771</v>
      </c>
    </row>
    <row r="921" spans="1:12" ht="75">
      <c r="A921" s="88" t="s">
        <v>3753</v>
      </c>
      <c r="B921" s="8" t="s">
        <v>3774</v>
      </c>
      <c r="C921" s="5" t="s">
        <v>3775</v>
      </c>
      <c r="D921" s="2">
        <v>1600</v>
      </c>
      <c r="E921" s="5" t="s">
        <v>10481</v>
      </c>
      <c r="F921" s="84" t="s">
        <v>660</v>
      </c>
      <c r="G921" s="88"/>
      <c r="H921" s="84" t="s">
        <v>3776</v>
      </c>
      <c r="I921" s="8" t="s">
        <v>3777</v>
      </c>
      <c r="J921" s="5"/>
      <c r="K921" s="5"/>
      <c r="L921" s="5" t="s">
        <v>3778</v>
      </c>
    </row>
    <row r="922" spans="1:12" ht="56.25">
      <c r="A922" s="88" t="s">
        <v>3753</v>
      </c>
      <c r="B922" s="8" t="s">
        <v>3774</v>
      </c>
      <c r="C922" s="5" t="s">
        <v>3779</v>
      </c>
      <c r="D922" s="2" t="s">
        <v>36</v>
      </c>
      <c r="E922" s="5" t="s">
        <v>5</v>
      </c>
      <c r="F922" s="84" t="s">
        <v>660</v>
      </c>
      <c r="G922" s="88"/>
      <c r="H922" s="84" t="s">
        <v>3780</v>
      </c>
      <c r="I922" s="8" t="s">
        <v>313</v>
      </c>
      <c r="J922" s="5"/>
      <c r="K922" s="8"/>
      <c r="L922" s="5" t="s">
        <v>10675</v>
      </c>
    </row>
    <row r="923" spans="1:12" ht="56.25">
      <c r="A923" s="88" t="s">
        <v>3753</v>
      </c>
      <c r="B923" s="8" t="s">
        <v>3774</v>
      </c>
      <c r="C923" s="5" t="s">
        <v>3781</v>
      </c>
      <c r="D923" s="2">
        <v>143</v>
      </c>
      <c r="E923" s="5" t="s">
        <v>10481</v>
      </c>
      <c r="F923" s="84" t="s">
        <v>660</v>
      </c>
      <c r="G923" s="88"/>
      <c r="H923" s="84" t="s">
        <v>3782</v>
      </c>
      <c r="I923" s="5" t="s">
        <v>1565</v>
      </c>
      <c r="J923" s="5"/>
      <c r="K923" s="5"/>
      <c r="L923" s="5" t="s">
        <v>3783</v>
      </c>
    </row>
    <row r="924" spans="1:12" ht="56.25">
      <c r="A924" s="88" t="s">
        <v>3753</v>
      </c>
      <c r="B924" s="8" t="s">
        <v>3774</v>
      </c>
      <c r="C924" s="5" t="s">
        <v>3784</v>
      </c>
      <c r="D924" s="2">
        <v>94145</v>
      </c>
      <c r="E924" s="5" t="s">
        <v>10481</v>
      </c>
      <c r="F924" s="84" t="s">
        <v>179</v>
      </c>
      <c r="G924" s="88"/>
      <c r="H924" s="84" t="s">
        <v>3785</v>
      </c>
      <c r="I924" s="5" t="s">
        <v>1565</v>
      </c>
      <c r="J924" s="5"/>
      <c r="K924" s="5"/>
      <c r="L924" s="5" t="s">
        <v>3783</v>
      </c>
    </row>
    <row r="925" spans="1:12" ht="56.25">
      <c r="A925" s="88" t="s">
        <v>3753</v>
      </c>
      <c r="B925" s="8" t="s">
        <v>3774</v>
      </c>
      <c r="C925" s="5" t="s">
        <v>3786</v>
      </c>
      <c r="D925" s="2">
        <v>900</v>
      </c>
      <c r="E925" s="5" t="s">
        <v>10481</v>
      </c>
      <c r="F925" s="84" t="s">
        <v>661</v>
      </c>
      <c r="G925" s="88"/>
      <c r="H925" s="84" t="s">
        <v>3787</v>
      </c>
      <c r="I925" s="8" t="s">
        <v>1511</v>
      </c>
      <c r="J925" s="5"/>
      <c r="K925" s="5" t="s">
        <v>3788</v>
      </c>
      <c r="L925" s="5" t="s">
        <v>3789</v>
      </c>
    </row>
    <row r="926" spans="1:12" ht="75">
      <c r="A926" s="88" t="s">
        <v>3753</v>
      </c>
      <c r="B926" s="8" t="s">
        <v>3790</v>
      </c>
      <c r="C926" s="5" t="s">
        <v>3640</v>
      </c>
      <c r="D926" s="6" t="s">
        <v>3791</v>
      </c>
      <c r="E926" s="5" t="s">
        <v>10481</v>
      </c>
      <c r="F926" s="84" t="s">
        <v>660</v>
      </c>
      <c r="G926" s="88"/>
      <c r="H926" s="84" t="s">
        <v>3792</v>
      </c>
      <c r="I926" s="5" t="s">
        <v>2753</v>
      </c>
      <c r="J926" s="5"/>
      <c r="K926" s="5" t="s">
        <v>3793</v>
      </c>
      <c r="L926" s="5" t="s">
        <v>3794</v>
      </c>
    </row>
    <row r="927" spans="1:12" ht="75">
      <c r="A927" s="88" t="s">
        <v>3753</v>
      </c>
      <c r="B927" s="8" t="s">
        <v>3795</v>
      </c>
      <c r="C927" s="5" t="s">
        <v>3796</v>
      </c>
      <c r="D927" s="2">
        <v>50</v>
      </c>
      <c r="E927" s="5" t="s">
        <v>10481</v>
      </c>
      <c r="F927" s="84" t="s">
        <v>3756</v>
      </c>
      <c r="G927" s="88"/>
      <c r="H927" s="84" t="s">
        <v>3797</v>
      </c>
      <c r="I927" s="5" t="s">
        <v>665</v>
      </c>
      <c r="J927" s="5" t="s">
        <v>3321</v>
      </c>
      <c r="K927" s="5"/>
      <c r="L927" s="5" t="s">
        <v>3798</v>
      </c>
    </row>
    <row r="928" spans="1:12" ht="56.25">
      <c r="A928" s="88" t="s">
        <v>3753</v>
      </c>
      <c r="B928" s="8" t="s">
        <v>3799</v>
      </c>
      <c r="C928" s="8" t="s">
        <v>3800</v>
      </c>
      <c r="D928" s="2" t="s">
        <v>36</v>
      </c>
      <c r="E928" s="5" t="s">
        <v>5</v>
      </c>
      <c r="F928" s="84"/>
      <c r="G928" s="88"/>
      <c r="H928" s="84" t="s">
        <v>3801</v>
      </c>
      <c r="I928" s="5" t="s">
        <v>264</v>
      </c>
      <c r="J928" s="5" t="s">
        <v>3802</v>
      </c>
      <c r="K928" s="8"/>
      <c r="L928" s="5" t="s">
        <v>10676</v>
      </c>
    </row>
    <row r="929" spans="1:12" ht="37.5">
      <c r="A929" s="88" t="s">
        <v>10523</v>
      </c>
      <c r="B929" s="8" t="s">
        <v>3803</v>
      </c>
      <c r="C929" s="8" t="s">
        <v>3804</v>
      </c>
      <c r="D929" s="2" t="s">
        <v>36</v>
      </c>
      <c r="E929" s="5" t="s">
        <v>581</v>
      </c>
      <c r="F929" s="84"/>
      <c r="G929" s="88"/>
      <c r="H929" s="84" t="s">
        <v>3805</v>
      </c>
      <c r="I929" s="5" t="s">
        <v>1863</v>
      </c>
      <c r="J929" s="5"/>
      <c r="K929" s="8"/>
      <c r="L929" s="5" t="s">
        <v>10677</v>
      </c>
    </row>
    <row r="930" spans="1:12" ht="93.75">
      <c r="A930" s="88" t="s">
        <v>10523</v>
      </c>
      <c r="B930" s="8" t="s">
        <v>3806</v>
      </c>
      <c r="C930" s="5" t="s">
        <v>3807</v>
      </c>
      <c r="D930" s="2" t="s">
        <v>36</v>
      </c>
      <c r="E930" s="5" t="s">
        <v>2859</v>
      </c>
      <c r="F930" s="84"/>
      <c r="G930" s="88"/>
      <c r="H930" s="84" t="s">
        <v>3808</v>
      </c>
      <c r="I930" s="5" t="s">
        <v>264</v>
      </c>
      <c r="J930" s="5" t="s">
        <v>3809</v>
      </c>
      <c r="K930" s="5" t="s">
        <v>10678</v>
      </c>
      <c r="L930" s="5" t="s">
        <v>10679</v>
      </c>
    </row>
    <row r="931" spans="1:12" ht="56.25">
      <c r="A931" s="88" t="s">
        <v>3753</v>
      </c>
      <c r="B931" s="8" t="s">
        <v>3810</v>
      </c>
      <c r="C931" s="5" t="s">
        <v>3811</v>
      </c>
      <c r="D931" s="2" t="s">
        <v>36</v>
      </c>
      <c r="E931" s="5" t="s">
        <v>5</v>
      </c>
      <c r="F931" s="84"/>
      <c r="G931" s="88" t="s">
        <v>3812</v>
      </c>
      <c r="H931" s="84" t="s">
        <v>3813</v>
      </c>
      <c r="I931" s="5" t="s">
        <v>768</v>
      </c>
      <c r="J931" s="5"/>
      <c r="K931" s="18" t="s">
        <v>3814</v>
      </c>
      <c r="L931" s="5" t="s">
        <v>10680</v>
      </c>
    </row>
    <row r="932" spans="1:12" ht="56.25">
      <c r="A932" s="88" t="s">
        <v>3815</v>
      </c>
      <c r="B932" s="8" t="s">
        <v>3816</v>
      </c>
      <c r="C932" s="5" t="s">
        <v>3817</v>
      </c>
      <c r="D932" s="2">
        <v>4579</v>
      </c>
      <c r="E932" s="5" t="s">
        <v>10481</v>
      </c>
      <c r="F932" s="84" t="s">
        <v>179</v>
      </c>
      <c r="G932" s="88"/>
      <c r="H932" s="84" t="s">
        <v>3818</v>
      </c>
      <c r="I932" s="5" t="s">
        <v>76</v>
      </c>
      <c r="J932" s="5"/>
      <c r="K932" s="5"/>
      <c r="L932" s="5" t="s">
        <v>3819</v>
      </c>
    </row>
    <row r="933" spans="1:12" ht="56.25">
      <c r="A933" s="88" t="s">
        <v>3815</v>
      </c>
      <c r="B933" s="8" t="s">
        <v>3816</v>
      </c>
      <c r="C933" s="5" t="s">
        <v>3820</v>
      </c>
      <c r="D933" s="2">
        <v>37595</v>
      </c>
      <c r="E933" s="5" t="s">
        <v>10481</v>
      </c>
      <c r="F933" s="84" t="s">
        <v>660</v>
      </c>
      <c r="G933" s="88"/>
      <c r="H933" s="84" t="s">
        <v>3821</v>
      </c>
      <c r="I933" s="5" t="s">
        <v>76</v>
      </c>
      <c r="J933" s="5"/>
      <c r="K933" s="5"/>
      <c r="L933" s="5" t="s">
        <v>3819</v>
      </c>
    </row>
    <row r="934" spans="1:12" ht="56.25">
      <c r="A934" s="88" t="s">
        <v>3815</v>
      </c>
      <c r="B934" s="8" t="s">
        <v>3822</v>
      </c>
      <c r="C934" s="5" t="s">
        <v>3823</v>
      </c>
      <c r="D934" s="2">
        <v>6150</v>
      </c>
      <c r="E934" s="5" t="s">
        <v>10481</v>
      </c>
      <c r="F934" s="84" t="s">
        <v>660</v>
      </c>
      <c r="G934" s="88" t="s">
        <v>3824</v>
      </c>
      <c r="H934" s="84" t="s">
        <v>3825</v>
      </c>
      <c r="I934" s="5" t="s">
        <v>10</v>
      </c>
      <c r="J934" s="5"/>
      <c r="K934" s="18"/>
      <c r="L934" s="5" t="s">
        <v>3826</v>
      </c>
    </row>
    <row r="935" spans="1:12" ht="75">
      <c r="A935" s="88" t="s">
        <v>3827</v>
      </c>
      <c r="B935" s="8" t="s">
        <v>3827</v>
      </c>
      <c r="C935" s="5" t="s">
        <v>3828</v>
      </c>
      <c r="D935" s="6" t="s">
        <v>3829</v>
      </c>
      <c r="E935" s="5" t="s">
        <v>10481</v>
      </c>
      <c r="F935" s="84" t="s">
        <v>660</v>
      </c>
      <c r="G935" s="84" t="s">
        <v>3830</v>
      </c>
      <c r="H935" s="84" t="s">
        <v>3831</v>
      </c>
      <c r="I935" s="5" t="s">
        <v>665</v>
      </c>
      <c r="J935" s="5" t="s">
        <v>3832</v>
      </c>
      <c r="K935" s="18" t="s">
        <v>3833</v>
      </c>
      <c r="L935" s="5" t="s">
        <v>3834</v>
      </c>
    </row>
    <row r="936" spans="1:12" ht="112.5">
      <c r="A936" s="84" t="s">
        <v>3835</v>
      </c>
      <c r="B936" s="5" t="s">
        <v>3836</v>
      </c>
      <c r="C936" s="5" t="s">
        <v>3837</v>
      </c>
      <c r="D936" s="2">
        <v>2500</v>
      </c>
      <c r="E936" s="5" t="s">
        <v>10481</v>
      </c>
      <c r="F936" s="84" t="s">
        <v>327</v>
      </c>
      <c r="G936" s="84" t="s">
        <v>3838</v>
      </c>
      <c r="H936" s="84" t="s">
        <v>3839</v>
      </c>
      <c r="I936" s="5" t="s">
        <v>10500</v>
      </c>
      <c r="J936" s="5" t="s">
        <v>3840</v>
      </c>
      <c r="K936" s="18" t="s">
        <v>3841</v>
      </c>
      <c r="L936" s="5" t="s">
        <v>3842</v>
      </c>
    </row>
    <row r="937" spans="1:12" ht="75">
      <c r="A937" s="91" t="s">
        <v>3843</v>
      </c>
      <c r="B937" s="11" t="s">
        <v>3844</v>
      </c>
      <c r="C937" s="11" t="s">
        <v>3845</v>
      </c>
      <c r="D937" s="6">
        <v>11200</v>
      </c>
      <c r="E937" s="20" t="s">
        <v>10491</v>
      </c>
      <c r="F937" s="84" t="s">
        <v>660</v>
      </c>
      <c r="G937" s="88"/>
      <c r="H937" s="91" t="s">
        <v>3846</v>
      </c>
      <c r="I937" s="5" t="s">
        <v>264</v>
      </c>
      <c r="J937" s="5" t="s">
        <v>3847</v>
      </c>
      <c r="K937" s="18" t="s">
        <v>3848</v>
      </c>
      <c r="L937" s="21" t="s">
        <v>3849</v>
      </c>
    </row>
    <row r="938" spans="1:12" ht="56.25">
      <c r="A938" s="91" t="s">
        <v>3843</v>
      </c>
      <c r="B938" s="11" t="s">
        <v>3844</v>
      </c>
      <c r="C938" s="11" t="s">
        <v>3850</v>
      </c>
      <c r="D938" s="2" t="s">
        <v>36</v>
      </c>
      <c r="E938" s="20" t="s">
        <v>5</v>
      </c>
      <c r="F938" s="84"/>
      <c r="G938" s="88"/>
      <c r="H938" s="91" t="s">
        <v>3851</v>
      </c>
      <c r="I938" s="5" t="s">
        <v>1553</v>
      </c>
      <c r="J938" s="5"/>
      <c r="K938" s="18"/>
      <c r="L938" s="21" t="s">
        <v>10681</v>
      </c>
    </row>
    <row r="939" spans="1:12" ht="93.75">
      <c r="A939" s="88" t="s">
        <v>3835</v>
      </c>
      <c r="B939" s="8" t="s">
        <v>3852</v>
      </c>
      <c r="C939" s="5" t="s">
        <v>3853</v>
      </c>
      <c r="D939" s="2" t="s">
        <v>36</v>
      </c>
      <c r="E939" s="5" t="s">
        <v>5</v>
      </c>
      <c r="F939" s="84" t="s">
        <v>665</v>
      </c>
      <c r="G939" s="84" t="s">
        <v>3854</v>
      </c>
      <c r="H939" s="84" t="s">
        <v>3855</v>
      </c>
      <c r="I939" s="5" t="s">
        <v>10542</v>
      </c>
      <c r="J939" s="5" t="s">
        <v>3856</v>
      </c>
      <c r="K939" s="5"/>
      <c r="L939" s="5" t="s">
        <v>10682</v>
      </c>
    </row>
    <row r="940" spans="1:12" ht="56.25">
      <c r="A940" s="88" t="s">
        <v>3827</v>
      </c>
      <c r="B940" s="8" t="s">
        <v>3857</v>
      </c>
      <c r="C940" s="5" t="s">
        <v>3858</v>
      </c>
      <c r="D940" s="2">
        <v>339</v>
      </c>
      <c r="E940" s="5" t="s">
        <v>10481</v>
      </c>
      <c r="F940" s="84" t="s">
        <v>665</v>
      </c>
      <c r="G940" s="88" t="s">
        <v>3461</v>
      </c>
      <c r="H940" s="84" t="s">
        <v>3859</v>
      </c>
      <c r="I940" s="5" t="s">
        <v>1511</v>
      </c>
      <c r="J940" s="5"/>
      <c r="K940" s="18" t="s">
        <v>3860</v>
      </c>
      <c r="L940" s="5" t="s">
        <v>3861</v>
      </c>
    </row>
    <row r="941" spans="1:12" ht="56.25">
      <c r="A941" s="84" t="s">
        <v>3843</v>
      </c>
      <c r="B941" s="5" t="s">
        <v>3862</v>
      </c>
      <c r="C941" s="5" t="s">
        <v>3863</v>
      </c>
      <c r="D941" s="2">
        <v>134577</v>
      </c>
      <c r="E941" s="5" t="s">
        <v>10481</v>
      </c>
      <c r="F941" s="84" t="s">
        <v>665</v>
      </c>
      <c r="G941" s="111" t="s">
        <v>3864</v>
      </c>
      <c r="H941" s="84" t="s">
        <v>3865</v>
      </c>
      <c r="I941" s="5" t="s">
        <v>1511</v>
      </c>
      <c r="J941" s="5"/>
      <c r="K941" s="18" t="s">
        <v>3866</v>
      </c>
      <c r="L941" s="5" t="s">
        <v>3867</v>
      </c>
    </row>
    <row r="942" spans="1:12" ht="56.25">
      <c r="A942" s="88" t="s">
        <v>3827</v>
      </c>
      <c r="B942" s="8" t="s">
        <v>3868</v>
      </c>
      <c r="C942" s="5" t="s">
        <v>3869</v>
      </c>
      <c r="D942" s="2">
        <v>14263</v>
      </c>
      <c r="E942" s="5" t="s">
        <v>10481</v>
      </c>
      <c r="F942" s="84" t="s">
        <v>311</v>
      </c>
      <c r="G942" s="88"/>
      <c r="H942" s="84" t="s">
        <v>3870</v>
      </c>
      <c r="I942" s="5" t="s">
        <v>313</v>
      </c>
      <c r="J942" s="5"/>
      <c r="K942" s="18" t="s">
        <v>3871</v>
      </c>
      <c r="L942" s="5" t="s">
        <v>3872</v>
      </c>
    </row>
    <row r="943" spans="1:12" ht="75">
      <c r="A943" s="88" t="s">
        <v>3827</v>
      </c>
      <c r="B943" s="8" t="s">
        <v>3868</v>
      </c>
      <c r="C943" s="5" t="s">
        <v>3873</v>
      </c>
      <c r="D943" s="2" t="s">
        <v>36</v>
      </c>
      <c r="E943" s="5" t="s">
        <v>5</v>
      </c>
      <c r="F943" s="84" t="s">
        <v>665</v>
      </c>
      <c r="G943" s="88" t="s">
        <v>3461</v>
      </c>
      <c r="H943" s="84" t="s">
        <v>3874</v>
      </c>
      <c r="I943" s="5" t="s">
        <v>313</v>
      </c>
      <c r="J943" s="5"/>
      <c r="K943" s="8"/>
      <c r="L943" s="5" t="s">
        <v>10683</v>
      </c>
    </row>
    <row r="944" spans="1:12" ht="75">
      <c r="A944" s="88" t="s">
        <v>3827</v>
      </c>
      <c r="B944" s="8" t="s">
        <v>3868</v>
      </c>
      <c r="C944" s="8" t="s">
        <v>3875</v>
      </c>
      <c r="D944" s="2" t="s">
        <v>36</v>
      </c>
      <c r="E944" s="5" t="s">
        <v>5</v>
      </c>
      <c r="F944" s="84" t="s">
        <v>665</v>
      </c>
      <c r="G944" s="88" t="s">
        <v>3461</v>
      </c>
      <c r="H944" s="84" t="s">
        <v>3876</v>
      </c>
      <c r="I944" s="5" t="s">
        <v>313</v>
      </c>
      <c r="J944" s="5"/>
      <c r="K944" s="18" t="s">
        <v>3877</v>
      </c>
      <c r="L944" s="5" t="s">
        <v>10684</v>
      </c>
    </row>
    <row r="945" spans="1:12" ht="56.25">
      <c r="A945" s="88" t="s">
        <v>3827</v>
      </c>
      <c r="B945" s="8" t="s">
        <v>3878</v>
      </c>
      <c r="C945" s="5" t="s">
        <v>3879</v>
      </c>
      <c r="D945" s="2" t="s">
        <v>36</v>
      </c>
      <c r="E945" s="5" t="s">
        <v>5</v>
      </c>
      <c r="F945" s="84" t="s">
        <v>665</v>
      </c>
      <c r="G945" s="88" t="s">
        <v>3461</v>
      </c>
      <c r="H945" s="84" t="s">
        <v>3880</v>
      </c>
      <c r="I945" s="5" t="s">
        <v>1511</v>
      </c>
      <c r="J945" s="5"/>
      <c r="K945" s="18" t="s">
        <v>3881</v>
      </c>
      <c r="L945" s="21" t="s">
        <v>10685</v>
      </c>
    </row>
    <row r="946" spans="1:12" ht="56.25">
      <c r="A946" s="88" t="s">
        <v>3827</v>
      </c>
      <c r="B946" s="8" t="s">
        <v>3878</v>
      </c>
      <c r="C946" s="5" t="s">
        <v>3882</v>
      </c>
      <c r="D946" s="2" t="s">
        <v>36</v>
      </c>
      <c r="E946" s="5" t="s">
        <v>5</v>
      </c>
      <c r="F946" s="84" t="s">
        <v>665</v>
      </c>
      <c r="G946" s="88" t="s">
        <v>1791</v>
      </c>
      <c r="H946" s="84" t="s">
        <v>3883</v>
      </c>
      <c r="I946" s="5" t="s">
        <v>264</v>
      </c>
      <c r="J946" s="21" t="s">
        <v>3884</v>
      </c>
      <c r="K946" s="18" t="s">
        <v>3885</v>
      </c>
      <c r="L946" s="21" t="s">
        <v>10686</v>
      </c>
    </row>
    <row r="947" spans="1:12" ht="56.25">
      <c r="A947" s="88" t="s">
        <v>3827</v>
      </c>
      <c r="B947" s="8" t="s">
        <v>3878</v>
      </c>
      <c r="C947" s="5" t="s">
        <v>3886</v>
      </c>
      <c r="D947" s="6">
        <v>32340</v>
      </c>
      <c r="E947" s="5" t="s">
        <v>10481</v>
      </c>
      <c r="F947" s="84" t="s">
        <v>311</v>
      </c>
      <c r="G947" s="88"/>
      <c r="H947" s="84" t="s">
        <v>3887</v>
      </c>
      <c r="I947" s="5" t="s">
        <v>665</v>
      </c>
      <c r="J947" s="21" t="s">
        <v>3888</v>
      </c>
      <c r="K947" s="18" t="s">
        <v>3889</v>
      </c>
      <c r="L947" s="21" t="s">
        <v>3890</v>
      </c>
    </row>
    <row r="948" spans="1:12" ht="56.25">
      <c r="A948" s="88" t="s">
        <v>3835</v>
      </c>
      <c r="B948" s="8" t="s">
        <v>3891</v>
      </c>
      <c r="C948" s="5" t="s">
        <v>3892</v>
      </c>
      <c r="D948" s="6">
        <v>117527</v>
      </c>
      <c r="E948" s="5" t="s">
        <v>10481</v>
      </c>
      <c r="F948" s="84" t="s">
        <v>311</v>
      </c>
      <c r="G948" s="88"/>
      <c r="H948" s="84" t="s">
        <v>3893</v>
      </c>
      <c r="I948" s="5" t="s">
        <v>1511</v>
      </c>
      <c r="J948" s="5"/>
      <c r="K948" s="18" t="s">
        <v>3894</v>
      </c>
      <c r="L948" s="5" t="s">
        <v>3895</v>
      </c>
    </row>
    <row r="949" spans="1:12" ht="75">
      <c r="A949" s="88" t="s">
        <v>3835</v>
      </c>
      <c r="B949" s="8" t="s">
        <v>3891</v>
      </c>
      <c r="C949" s="5" t="s">
        <v>3896</v>
      </c>
      <c r="D949" s="2">
        <v>699</v>
      </c>
      <c r="E949" s="5" t="s">
        <v>10481</v>
      </c>
      <c r="F949" s="84" t="s">
        <v>311</v>
      </c>
      <c r="G949" s="88"/>
      <c r="H949" s="84" t="s">
        <v>3897</v>
      </c>
      <c r="I949" s="5" t="s">
        <v>908</v>
      </c>
      <c r="J949" s="5"/>
      <c r="K949" s="18" t="s">
        <v>3898</v>
      </c>
      <c r="L949" s="5" t="s">
        <v>3899</v>
      </c>
    </row>
    <row r="950" spans="1:12" ht="75">
      <c r="A950" s="84" t="s">
        <v>3843</v>
      </c>
      <c r="B950" s="5" t="s">
        <v>3900</v>
      </c>
      <c r="C950" s="5" t="s">
        <v>3901</v>
      </c>
      <c r="D950" s="6">
        <v>17445</v>
      </c>
      <c r="E950" s="5" t="s">
        <v>10481</v>
      </c>
      <c r="F950" s="84" t="s">
        <v>3902</v>
      </c>
      <c r="G950" s="84" t="s">
        <v>3903</v>
      </c>
      <c r="H950" s="84" t="s">
        <v>3904</v>
      </c>
      <c r="I950" s="5" t="s">
        <v>665</v>
      </c>
      <c r="J950" s="21" t="s">
        <v>3905</v>
      </c>
      <c r="K950" s="18" t="s">
        <v>3906</v>
      </c>
      <c r="L950" s="21" t="s">
        <v>3907</v>
      </c>
    </row>
    <row r="951" spans="1:12" ht="56.25">
      <c r="A951" s="88" t="s">
        <v>3827</v>
      </c>
      <c r="B951" s="8" t="s">
        <v>3908</v>
      </c>
      <c r="C951" s="5" t="s">
        <v>3909</v>
      </c>
      <c r="D951" s="2">
        <v>430</v>
      </c>
      <c r="E951" s="5" t="s">
        <v>10481</v>
      </c>
      <c r="F951" s="84" t="s">
        <v>660</v>
      </c>
      <c r="G951" s="88"/>
      <c r="H951" s="84" t="s">
        <v>3910</v>
      </c>
      <c r="I951" s="5" t="s">
        <v>665</v>
      </c>
      <c r="J951" s="5" t="s">
        <v>3911</v>
      </c>
      <c r="K951" s="18" t="s">
        <v>3906</v>
      </c>
      <c r="L951" s="5" t="s">
        <v>3912</v>
      </c>
    </row>
    <row r="952" spans="1:12" ht="75">
      <c r="A952" s="88" t="s">
        <v>3835</v>
      </c>
      <c r="B952" s="8" t="s">
        <v>3913</v>
      </c>
      <c r="C952" s="5" t="s">
        <v>3914</v>
      </c>
      <c r="D952" s="2">
        <v>2631</v>
      </c>
      <c r="E952" s="5" t="s">
        <v>10481</v>
      </c>
      <c r="F952" s="84" t="s">
        <v>660</v>
      </c>
      <c r="G952" s="84" t="s">
        <v>3915</v>
      </c>
      <c r="H952" s="84" t="s">
        <v>3916</v>
      </c>
      <c r="I952" s="5" t="s">
        <v>1535</v>
      </c>
      <c r="J952" s="5"/>
      <c r="K952" s="18" t="s">
        <v>3917</v>
      </c>
      <c r="L952" s="5" t="s">
        <v>3918</v>
      </c>
    </row>
    <row r="953" spans="1:12" ht="56.25">
      <c r="A953" s="88" t="s">
        <v>3919</v>
      </c>
      <c r="B953" s="8" t="s">
        <v>3920</v>
      </c>
      <c r="C953" s="5" t="s">
        <v>3921</v>
      </c>
      <c r="D953" s="2">
        <v>16493</v>
      </c>
      <c r="E953" s="5" t="s">
        <v>10481</v>
      </c>
      <c r="F953" s="84" t="s">
        <v>660</v>
      </c>
      <c r="G953" s="84" t="s">
        <v>3922</v>
      </c>
      <c r="H953" s="84" t="s">
        <v>3923</v>
      </c>
      <c r="I953" s="5" t="s">
        <v>3924</v>
      </c>
      <c r="J953" s="5"/>
      <c r="K953" s="18" t="s">
        <v>3925</v>
      </c>
      <c r="L953" s="5" t="s">
        <v>3926</v>
      </c>
    </row>
    <row r="954" spans="1:12" ht="168.75">
      <c r="A954" s="88" t="s">
        <v>3827</v>
      </c>
      <c r="B954" s="8" t="s">
        <v>3908</v>
      </c>
      <c r="C954" s="5" t="s">
        <v>3927</v>
      </c>
      <c r="D954" s="2">
        <v>46736</v>
      </c>
      <c r="E954" s="5" t="s">
        <v>10481</v>
      </c>
      <c r="F954" s="84" t="s">
        <v>2603</v>
      </c>
      <c r="G954" s="88"/>
      <c r="H954" s="84" t="s">
        <v>3928</v>
      </c>
      <c r="I954" s="5" t="s">
        <v>778</v>
      </c>
      <c r="J954" s="5"/>
      <c r="K954" s="18" t="s">
        <v>3929</v>
      </c>
      <c r="L954" s="5" t="s">
        <v>3930</v>
      </c>
    </row>
    <row r="955" spans="1:12" ht="75">
      <c r="A955" s="88" t="s">
        <v>3827</v>
      </c>
      <c r="B955" s="8" t="s">
        <v>3931</v>
      </c>
      <c r="C955" s="5" t="s">
        <v>3932</v>
      </c>
      <c r="D955" s="2">
        <v>31806</v>
      </c>
      <c r="E955" s="5" t="s">
        <v>10481</v>
      </c>
      <c r="F955" s="84" t="s">
        <v>311</v>
      </c>
      <c r="G955" s="88"/>
      <c r="H955" s="84" t="s">
        <v>3933</v>
      </c>
      <c r="I955" s="5" t="s">
        <v>313</v>
      </c>
      <c r="J955" s="5"/>
      <c r="K955" s="18" t="s">
        <v>3934</v>
      </c>
      <c r="L955" s="21" t="s">
        <v>3935</v>
      </c>
    </row>
    <row r="956" spans="1:12" ht="56.25">
      <c r="A956" s="88" t="s">
        <v>3827</v>
      </c>
      <c r="B956" s="8" t="s">
        <v>3931</v>
      </c>
      <c r="C956" s="5" t="s">
        <v>3936</v>
      </c>
      <c r="D956" s="2">
        <v>864</v>
      </c>
      <c r="E956" s="5" t="s">
        <v>10481</v>
      </c>
      <c r="F956" s="84" t="s">
        <v>311</v>
      </c>
      <c r="G956" s="88"/>
      <c r="H956" s="84" t="s">
        <v>3937</v>
      </c>
      <c r="I956" s="5" t="s">
        <v>313</v>
      </c>
      <c r="J956" s="5"/>
      <c r="K956" s="18" t="s">
        <v>3938</v>
      </c>
      <c r="L956" s="21" t="s">
        <v>3939</v>
      </c>
    </row>
    <row r="957" spans="1:12" ht="37.5">
      <c r="A957" s="88" t="s">
        <v>3827</v>
      </c>
      <c r="B957" s="8" t="s">
        <v>3931</v>
      </c>
      <c r="C957" s="5" t="s">
        <v>3940</v>
      </c>
      <c r="D957" s="2">
        <v>209</v>
      </c>
      <c r="E957" s="5" t="s">
        <v>10481</v>
      </c>
      <c r="F957" s="84" t="s">
        <v>665</v>
      </c>
      <c r="G957" s="88" t="s">
        <v>3941</v>
      </c>
      <c r="H957" s="84" t="s">
        <v>3942</v>
      </c>
      <c r="I957" s="5" t="s">
        <v>313</v>
      </c>
      <c r="J957" s="5"/>
      <c r="K957" s="18" t="s">
        <v>3943</v>
      </c>
      <c r="L957" s="5" t="s">
        <v>3944</v>
      </c>
    </row>
    <row r="958" spans="1:12" ht="93.75">
      <c r="A958" s="88" t="s">
        <v>3827</v>
      </c>
      <c r="B958" s="8" t="s">
        <v>3945</v>
      </c>
      <c r="C958" s="5" t="s">
        <v>3946</v>
      </c>
      <c r="D958" s="2" t="s">
        <v>36</v>
      </c>
      <c r="E958" s="5" t="s">
        <v>5</v>
      </c>
      <c r="F958" s="84"/>
      <c r="G958" s="88"/>
      <c r="H958" s="84" t="s">
        <v>3947</v>
      </c>
      <c r="I958" s="5" t="s">
        <v>1565</v>
      </c>
      <c r="J958" s="5"/>
      <c r="K958" s="8"/>
      <c r="L958" s="5" t="s">
        <v>10687</v>
      </c>
    </row>
    <row r="959" spans="1:12" ht="75">
      <c r="A959" s="84" t="s">
        <v>3948</v>
      </c>
      <c r="B959" s="5" t="s">
        <v>3949</v>
      </c>
      <c r="C959" s="5" t="s">
        <v>3950</v>
      </c>
      <c r="D959" s="6">
        <v>1606</v>
      </c>
      <c r="E959" s="5" t="s">
        <v>10481</v>
      </c>
      <c r="F959" s="84" t="s">
        <v>660</v>
      </c>
      <c r="G959" s="88"/>
      <c r="H959" s="84" t="s">
        <v>3951</v>
      </c>
      <c r="I959" s="5" t="s">
        <v>1565</v>
      </c>
      <c r="J959" s="5"/>
      <c r="K959" s="18" t="s">
        <v>3952</v>
      </c>
      <c r="L959" s="21" t="s">
        <v>3953</v>
      </c>
    </row>
    <row r="960" spans="1:12" ht="56.25">
      <c r="A960" s="88" t="s">
        <v>3827</v>
      </c>
      <c r="B960" s="8" t="s">
        <v>3954</v>
      </c>
      <c r="C960" s="5" t="s">
        <v>3955</v>
      </c>
      <c r="D960" s="2">
        <v>64723</v>
      </c>
      <c r="E960" s="5" t="s">
        <v>10481</v>
      </c>
      <c r="F960" s="84" t="s">
        <v>311</v>
      </c>
      <c r="G960" s="88"/>
      <c r="H960" s="84" t="s">
        <v>3956</v>
      </c>
      <c r="I960" s="5" t="s">
        <v>313</v>
      </c>
      <c r="J960" s="5"/>
      <c r="K960" s="18" t="s">
        <v>3957</v>
      </c>
      <c r="L960" s="5" t="s">
        <v>3958</v>
      </c>
    </row>
    <row r="961" spans="1:12" ht="75">
      <c r="A961" s="84" t="s">
        <v>3919</v>
      </c>
      <c r="B961" s="5" t="s">
        <v>3959</v>
      </c>
      <c r="C961" s="5" t="s">
        <v>3960</v>
      </c>
      <c r="D961" s="6">
        <v>17731</v>
      </c>
      <c r="E961" s="5" t="s">
        <v>10481</v>
      </c>
      <c r="F961" s="84" t="s">
        <v>311</v>
      </c>
      <c r="G961" s="84"/>
      <c r="H961" s="84" t="s">
        <v>3961</v>
      </c>
      <c r="I961" s="5" t="s">
        <v>181</v>
      </c>
      <c r="J961" s="5"/>
      <c r="K961" s="18" t="s">
        <v>3962</v>
      </c>
      <c r="L961" s="5" t="s">
        <v>3963</v>
      </c>
    </row>
    <row r="962" spans="1:12" ht="93.75">
      <c r="A962" s="84" t="s">
        <v>3919</v>
      </c>
      <c r="B962" s="5" t="s">
        <v>3959</v>
      </c>
      <c r="C962" s="5" t="s">
        <v>3964</v>
      </c>
      <c r="D962" s="6">
        <v>6828</v>
      </c>
      <c r="E962" s="5" t="s">
        <v>10481</v>
      </c>
      <c r="F962" s="84" t="s">
        <v>311</v>
      </c>
      <c r="G962" s="84"/>
      <c r="H962" s="84" t="s">
        <v>3965</v>
      </c>
      <c r="I962" s="5" t="s">
        <v>313</v>
      </c>
      <c r="J962" s="5"/>
      <c r="K962" s="18" t="s">
        <v>3966</v>
      </c>
      <c r="L962" s="5" t="s">
        <v>3963</v>
      </c>
    </row>
    <row r="963" spans="1:12" ht="75">
      <c r="A963" s="84" t="s">
        <v>3919</v>
      </c>
      <c r="B963" s="5" t="s">
        <v>3959</v>
      </c>
      <c r="C963" s="5" t="s">
        <v>3967</v>
      </c>
      <c r="D963" s="6">
        <v>400</v>
      </c>
      <c r="E963" s="5" t="s">
        <v>10481</v>
      </c>
      <c r="F963" s="84" t="s">
        <v>665</v>
      </c>
      <c r="G963" s="84" t="s">
        <v>3968</v>
      </c>
      <c r="H963" s="84" t="s">
        <v>3969</v>
      </c>
      <c r="I963" s="5" t="s">
        <v>742</v>
      </c>
      <c r="J963" s="5"/>
      <c r="K963" s="18" t="s">
        <v>3970</v>
      </c>
      <c r="L963" s="5" t="s">
        <v>3963</v>
      </c>
    </row>
    <row r="964" spans="1:12" ht="56.25">
      <c r="A964" s="88" t="s">
        <v>3827</v>
      </c>
      <c r="B964" s="8" t="s">
        <v>3971</v>
      </c>
      <c r="C964" s="5" t="s">
        <v>3972</v>
      </c>
      <c r="D964" s="2">
        <v>204</v>
      </c>
      <c r="E964" s="5" t="s">
        <v>10481</v>
      </c>
      <c r="F964" s="84" t="s">
        <v>179</v>
      </c>
      <c r="G964" s="88"/>
      <c r="H964" s="84" t="s">
        <v>3973</v>
      </c>
      <c r="I964" s="5" t="s">
        <v>10499</v>
      </c>
      <c r="J964" s="5" t="s">
        <v>3974</v>
      </c>
      <c r="K964" s="18" t="s">
        <v>3975</v>
      </c>
      <c r="L964" s="5" t="s">
        <v>3976</v>
      </c>
    </row>
    <row r="965" spans="1:12" ht="56.25">
      <c r="A965" s="88" t="s">
        <v>3827</v>
      </c>
      <c r="B965" s="8" t="s">
        <v>3977</v>
      </c>
      <c r="C965" s="5" t="s">
        <v>3978</v>
      </c>
      <c r="D965" s="2">
        <v>18910</v>
      </c>
      <c r="E965" s="5" t="s">
        <v>10481</v>
      </c>
      <c r="F965" s="84" t="s">
        <v>311</v>
      </c>
      <c r="G965" s="88"/>
      <c r="H965" s="84" t="s">
        <v>3979</v>
      </c>
      <c r="I965" s="5" t="s">
        <v>313</v>
      </c>
      <c r="J965" s="5"/>
      <c r="K965" s="18" t="s">
        <v>3980</v>
      </c>
      <c r="L965" s="5" t="s">
        <v>3981</v>
      </c>
    </row>
    <row r="966" spans="1:12" ht="56.25">
      <c r="A966" s="88" t="s">
        <v>3827</v>
      </c>
      <c r="B966" s="8" t="s">
        <v>3977</v>
      </c>
      <c r="C966" s="5" t="s">
        <v>3982</v>
      </c>
      <c r="D966" s="2">
        <v>10459</v>
      </c>
      <c r="E966" s="5" t="s">
        <v>10481</v>
      </c>
      <c r="F966" s="84" t="s">
        <v>311</v>
      </c>
      <c r="G966" s="88"/>
      <c r="H966" s="84" t="s">
        <v>3983</v>
      </c>
      <c r="I966" s="5" t="s">
        <v>313</v>
      </c>
      <c r="J966" s="5"/>
      <c r="K966" s="18" t="s">
        <v>3984</v>
      </c>
      <c r="L966" s="5" t="s">
        <v>3981</v>
      </c>
    </row>
    <row r="967" spans="1:12" ht="56.25">
      <c r="A967" s="88" t="s">
        <v>3827</v>
      </c>
      <c r="B967" s="8" t="s">
        <v>3977</v>
      </c>
      <c r="C967" s="5" t="s">
        <v>3985</v>
      </c>
      <c r="D967" s="2">
        <v>13032</v>
      </c>
      <c r="E967" s="5" t="s">
        <v>10481</v>
      </c>
      <c r="F967" s="84" t="s">
        <v>660</v>
      </c>
      <c r="G967" s="88"/>
      <c r="H967" s="84" t="s">
        <v>3986</v>
      </c>
      <c r="I967" s="5" t="s">
        <v>3987</v>
      </c>
      <c r="J967" s="5"/>
      <c r="K967" s="18" t="s">
        <v>3988</v>
      </c>
      <c r="L967" s="5" t="s">
        <v>3989</v>
      </c>
    </row>
    <row r="968" spans="1:12" ht="56.25">
      <c r="A968" s="88" t="s">
        <v>3990</v>
      </c>
      <c r="B968" s="8" t="s">
        <v>3991</v>
      </c>
      <c r="C968" s="5" t="s">
        <v>3992</v>
      </c>
      <c r="D968" s="2" t="s">
        <v>36</v>
      </c>
      <c r="E968" s="5" t="s">
        <v>5</v>
      </c>
      <c r="F968" s="84"/>
      <c r="G968" s="88"/>
      <c r="H968" s="84" t="s">
        <v>3993</v>
      </c>
      <c r="I968" s="5" t="s">
        <v>313</v>
      </c>
      <c r="J968" s="5"/>
      <c r="K968" s="18" t="s">
        <v>3994</v>
      </c>
      <c r="L968" s="5" t="s">
        <v>10688</v>
      </c>
    </row>
    <row r="969" spans="1:12" ht="75">
      <c r="A969" s="88" t="s">
        <v>3827</v>
      </c>
      <c r="B969" s="8" t="s">
        <v>3995</v>
      </c>
      <c r="C969" s="26" t="s">
        <v>3996</v>
      </c>
      <c r="D969" s="2">
        <v>560</v>
      </c>
      <c r="E969" s="5" t="s">
        <v>10481</v>
      </c>
      <c r="F969" s="84" t="s">
        <v>660</v>
      </c>
      <c r="G969" s="88"/>
      <c r="H969" s="84" t="s">
        <v>3997</v>
      </c>
      <c r="I969" s="5" t="s">
        <v>768</v>
      </c>
      <c r="J969" s="5"/>
      <c r="K969" s="26" t="s">
        <v>3998</v>
      </c>
      <c r="L969" s="5" t="s">
        <v>3999</v>
      </c>
    </row>
    <row r="970" spans="1:12" ht="56.25">
      <c r="A970" s="88" t="s">
        <v>3827</v>
      </c>
      <c r="B970" s="8" t="s">
        <v>3995</v>
      </c>
      <c r="C970" s="5" t="s">
        <v>4000</v>
      </c>
      <c r="D970" s="2">
        <v>3500</v>
      </c>
      <c r="E970" s="5" t="s">
        <v>10481</v>
      </c>
      <c r="F970" s="84" t="s">
        <v>665</v>
      </c>
      <c r="G970" s="88" t="s">
        <v>4001</v>
      </c>
      <c r="H970" s="84" t="s">
        <v>4002</v>
      </c>
      <c r="I970" s="5" t="s">
        <v>665</v>
      </c>
      <c r="J970" s="5" t="s">
        <v>4003</v>
      </c>
      <c r="K970" s="18"/>
      <c r="L970" s="5" t="s">
        <v>4004</v>
      </c>
    </row>
    <row r="971" spans="1:12" ht="56.25">
      <c r="A971" s="88" t="s">
        <v>3827</v>
      </c>
      <c r="B971" s="8" t="s">
        <v>3995</v>
      </c>
      <c r="C971" s="65" t="s">
        <v>4005</v>
      </c>
      <c r="D971" s="2">
        <v>26800</v>
      </c>
      <c r="E971" s="5" t="s">
        <v>10481</v>
      </c>
      <c r="F971" s="84" t="s">
        <v>311</v>
      </c>
      <c r="G971" s="88"/>
      <c r="H971" s="84" t="s">
        <v>4006</v>
      </c>
      <c r="I971" s="5" t="s">
        <v>313</v>
      </c>
      <c r="J971" s="5"/>
      <c r="K971" s="18" t="s">
        <v>4007</v>
      </c>
      <c r="L971" s="21" t="s">
        <v>4008</v>
      </c>
    </row>
    <row r="972" spans="1:12" ht="93.75">
      <c r="A972" s="88" t="s">
        <v>3827</v>
      </c>
      <c r="B972" s="8" t="s">
        <v>3995</v>
      </c>
      <c r="C972" s="5" t="s">
        <v>4009</v>
      </c>
      <c r="D972" s="2">
        <v>48855</v>
      </c>
      <c r="E972" s="5" t="s">
        <v>10481</v>
      </c>
      <c r="F972" s="84" t="s">
        <v>660</v>
      </c>
      <c r="G972" s="88"/>
      <c r="H972" s="84" t="s">
        <v>4010</v>
      </c>
      <c r="I972" s="5" t="s">
        <v>313</v>
      </c>
      <c r="J972" s="5"/>
      <c r="K972" s="18" t="s">
        <v>4011</v>
      </c>
      <c r="L972" s="5" t="s">
        <v>4012</v>
      </c>
    </row>
    <row r="973" spans="1:12" ht="75">
      <c r="A973" s="84" t="s">
        <v>3835</v>
      </c>
      <c r="B973" s="5" t="s">
        <v>4013</v>
      </c>
      <c r="C973" s="5" t="s">
        <v>4014</v>
      </c>
      <c r="D973" s="2">
        <v>25000</v>
      </c>
      <c r="E973" s="5" t="s">
        <v>10479</v>
      </c>
      <c r="F973" s="84" t="s">
        <v>311</v>
      </c>
      <c r="G973" s="111" t="s">
        <v>4015</v>
      </c>
      <c r="H973" s="84" t="s">
        <v>4016</v>
      </c>
      <c r="I973" s="5" t="s">
        <v>313</v>
      </c>
      <c r="J973" s="5"/>
      <c r="K973" s="18" t="s">
        <v>4017</v>
      </c>
      <c r="L973" s="5" t="s">
        <v>4018</v>
      </c>
    </row>
    <row r="974" spans="1:12" ht="56.25">
      <c r="A974" s="88" t="s">
        <v>3827</v>
      </c>
      <c r="B974" s="8" t="s">
        <v>4019</v>
      </c>
      <c r="C974" s="13" t="s">
        <v>4020</v>
      </c>
      <c r="D974" s="2">
        <v>630</v>
      </c>
      <c r="E974" s="5" t="s">
        <v>10481</v>
      </c>
      <c r="F974" s="84" t="s">
        <v>660</v>
      </c>
      <c r="G974" s="84" t="s">
        <v>4021</v>
      </c>
      <c r="H974" s="84" t="s">
        <v>4022</v>
      </c>
      <c r="I974" s="5" t="s">
        <v>665</v>
      </c>
      <c r="J974" s="5" t="s">
        <v>4020</v>
      </c>
      <c r="K974" s="5"/>
      <c r="L974" s="5" t="s">
        <v>4023</v>
      </c>
    </row>
    <row r="975" spans="1:12" ht="409.5">
      <c r="A975" s="88" t="s">
        <v>3827</v>
      </c>
      <c r="B975" s="8" t="s">
        <v>4019</v>
      </c>
      <c r="C975" s="5" t="s">
        <v>4024</v>
      </c>
      <c r="D975" s="2">
        <v>5257</v>
      </c>
      <c r="E975" s="5" t="s">
        <v>10481</v>
      </c>
      <c r="F975" s="84" t="s">
        <v>179</v>
      </c>
      <c r="G975" s="88" t="s">
        <v>4025</v>
      </c>
      <c r="H975" s="84" t="s">
        <v>4026</v>
      </c>
      <c r="I975" s="5" t="s">
        <v>313</v>
      </c>
      <c r="J975" s="5"/>
      <c r="K975" s="5" t="s">
        <v>4027</v>
      </c>
      <c r="L975" s="5" t="s">
        <v>4028</v>
      </c>
    </row>
    <row r="976" spans="1:12" ht="56.25">
      <c r="A976" s="88" t="s">
        <v>3827</v>
      </c>
      <c r="B976" s="8" t="s">
        <v>4019</v>
      </c>
      <c r="C976" s="8" t="s">
        <v>4029</v>
      </c>
      <c r="D976" s="2" t="s">
        <v>36</v>
      </c>
      <c r="E976" s="5" t="s">
        <v>5</v>
      </c>
      <c r="F976" s="84"/>
      <c r="G976" s="88"/>
      <c r="H976" s="84" t="s">
        <v>4030</v>
      </c>
      <c r="I976" s="5" t="s">
        <v>313</v>
      </c>
      <c r="J976" s="5"/>
      <c r="K976" s="18" t="s">
        <v>4031</v>
      </c>
      <c r="L976" s="5" t="s">
        <v>10689</v>
      </c>
    </row>
    <row r="977" spans="1:12" ht="75">
      <c r="A977" s="88" t="s">
        <v>3835</v>
      </c>
      <c r="B977" s="8" t="s">
        <v>4032</v>
      </c>
      <c r="C977" s="5" t="s">
        <v>4033</v>
      </c>
      <c r="D977" s="2">
        <v>6698</v>
      </c>
      <c r="E977" s="5" t="s">
        <v>10481</v>
      </c>
      <c r="F977" s="84" t="s">
        <v>660</v>
      </c>
      <c r="G977" s="88" t="s">
        <v>4034</v>
      </c>
      <c r="H977" s="84" t="s">
        <v>4035</v>
      </c>
      <c r="I977" s="5" t="s">
        <v>768</v>
      </c>
      <c r="J977" s="5"/>
      <c r="K977" s="5"/>
      <c r="L977" s="5" t="s">
        <v>4036</v>
      </c>
    </row>
    <row r="978" spans="1:12" ht="75">
      <c r="A978" s="88" t="s">
        <v>3835</v>
      </c>
      <c r="B978" s="8" t="s">
        <v>4032</v>
      </c>
      <c r="C978" s="5" t="s">
        <v>4037</v>
      </c>
      <c r="D978" s="2">
        <v>1047</v>
      </c>
      <c r="E978" s="5" t="s">
        <v>10481</v>
      </c>
      <c r="F978" s="84" t="s">
        <v>660</v>
      </c>
      <c r="G978" s="88" t="s">
        <v>4034</v>
      </c>
      <c r="H978" s="84" t="s">
        <v>4038</v>
      </c>
      <c r="I978" s="5" t="s">
        <v>665</v>
      </c>
      <c r="J978" s="5" t="s">
        <v>4039</v>
      </c>
      <c r="K978" s="5"/>
      <c r="L978" s="5" t="s">
        <v>4036</v>
      </c>
    </row>
    <row r="979" spans="1:12" ht="75">
      <c r="A979" s="88" t="s">
        <v>3835</v>
      </c>
      <c r="B979" s="8" t="s">
        <v>4032</v>
      </c>
      <c r="C979" s="5" t="s">
        <v>4040</v>
      </c>
      <c r="D979" s="2">
        <v>23815</v>
      </c>
      <c r="E979" s="5" t="s">
        <v>10481</v>
      </c>
      <c r="F979" s="84" t="s">
        <v>311</v>
      </c>
      <c r="G979" s="88"/>
      <c r="H979" s="84" t="s">
        <v>4041</v>
      </c>
      <c r="I979" s="5" t="s">
        <v>1511</v>
      </c>
      <c r="J979" s="5"/>
      <c r="K979" s="5"/>
      <c r="L979" s="5" t="s">
        <v>4036</v>
      </c>
    </row>
    <row r="980" spans="1:12" ht="75">
      <c r="A980" s="88" t="s">
        <v>3919</v>
      </c>
      <c r="B980" s="8" t="s">
        <v>4042</v>
      </c>
      <c r="C980" s="5" t="s">
        <v>4043</v>
      </c>
      <c r="D980" s="2">
        <v>2050</v>
      </c>
      <c r="E980" s="5" t="s">
        <v>10481</v>
      </c>
      <c r="F980" s="84" t="s">
        <v>660</v>
      </c>
      <c r="G980" s="88" t="s">
        <v>4044</v>
      </c>
      <c r="H980" s="108" t="s">
        <v>4045</v>
      </c>
      <c r="I980" s="5" t="s">
        <v>313</v>
      </c>
      <c r="J980" s="5"/>
      <c r="K980" s="5"/>
      <c r="L980" s="5" t="s">
        <v>4046</v>
      </c>
    </row>
    <row r="981" spans="1:12" ht="75">
      <c r="A981" s="88" t="s">
        <v>3919</v>
      </c>
      <c r="B981" s="8" t="s">
        <v>4042</v>
      </c>
      <c r="C981" s="5" t="s">
        <v>4047</v>
      </c>
      <c r="D981" s="2">
        <v>600</v>
      </c>
      <c r="E981" s="5" t="s">
        <v>10481</v>
      </c>
      <c r="F981" s="84" t="s">
        <v>665</v>
      </c>
      <c r="G981" s="112" t="s">
        <v>4048</v>
      </c>
      <c r="H981" s="84" t="s">
        <v>4049</v>
      </c>
      <c r="I981" s="5" t="s">
        <v>313</v>
      </c>
      <c r="J981" s="5"/>
      <c r="K981" s="5"/>
      <c r="L981" s="5" t="s">
        <v>4046</v>
      </c>
    </row>
    <row r="982" spans="1:12" ht="37.5">
      <c r="A982" s="88" t="s">
        <v>3827</v>
      </c>
      <c r="B982" s="8" t="s">
        <v>4050</v>
      </c>
      <c r="C982" s="5" t="s">
        <v>4051</v>
      </c>
      <c r="D982" s="2">
        <v>3102</v>
      </c>
      <c r="E982" s="5" t="s">
        <v>10481</v>
      </c>
      <c r="F982" s="84" t="s">
        <v>660</v>
      </c>
      <c r="G982" s="88"/>
      <c r="H982" s="84" t="s">
        <v>4052</v>
      </c>
      <c r="I982" s="5" t="s">
        <v>313</v>
      </c>
      <c r="J982" s="5"/>
      <c r="K982" s="5"/>
      <c r="L982" s="5" t="s">
        <v>4053</v>
      </c>
    </row>
    <row r="983" spans="1:12" ht="187.5">
      <c r="A983" s="88" t="s">
        <v>3827</v>
      </c>
      <c r="B983" s="8" t="s">
        <v>4054</v>
      </c>
      <c r="C983" s="5" t="s">
        <v>4055</v>
      </c>
      <c r="D983" s="2">
        <v>770</v>
      </c>
      <c r="E983" s="5" t="s">
        <v>10481</v>
      </c>
      <c r="F983" s="84" t="s">
        <v>179</v>
      </c>
      <c r="G983" s="88"/>
      <c r="H983" s="84" t="s">
        <v>4056</v>
      </c>
      <c r="I983" s="5" t="s">
        <v>313</v>
      </c>
      <c r="J983" s="5"/>
      <c r="K983" s="18" t="s">
        <v>4057</v>
      </c>
      <c r="L983" s="5" t="s">
        <v>4058</v>
      </c>
    </row>
    <row r="984" spans="1:12" ht="75">
      <c r="A984" s="84" t="s">
        <v>3843</v>
      </c>
      <c r="B984" s="5" t="s">
        <v>4059</v>
      </c>
      <c r="C984" s="5" t="s">
        <v>4060</v>
      </c>
      <c r="D984" s="6">
        <v>701</v>
      </c>
      <c r="E984" s="5" t="s">
        <v>10481</v>
      </c>
      <c r="F984" s="84" t="s">
        <v>660</v>
      </c>
      <c r="G984" s="88"/>
      <c r="H984" s="84" t="s">
        <v>4061</v>
      </c>
      <c r="I984" s="5" t="s">
        <v>1511</v>
      </c>
      <c r="J984" s="5"/>
      <c r="K984" s="18" t="s">
        <v>4062</v>
      </c>
      <c r="L984" s="5" t="s">
        <v>4063</v>
      </c>
    </row>
    <row r="985" spans="1:12" ht="56.25">
      <c r="A985" s="84" t="s">
        <v>3843</v>
      </c>
      <c r="B985" s="5" t="s">
        <v>4064</v>
      </c>
      <c r="C985" s="5" t="s">
        <v>4065</v>
      </c>
      <c r="D985" s="6">
        <v>146</v>
      </c>
      <c r="E985" s="5" t="s">
        <v>10481</v>
      </c>
      <c r="F985" s="84" t="s">
        <v>660</v>
      </c>
      <c r="G985" s="84"/>
      <c r="H985" s="84" t="s">
        <v>4066</v>
      </c>
      <c r="I985" s="5" t="s">
        <v>1565</v>
      </c>
      <c r="J985" s="21"/>
      <c r="K985" s="18" t="s">
        <v>4067</v>
      </c>
      <c r="L985" s="20" t="s">
        <v>4068</v>
      </c>
    </row>
    <row r="986" spans="1:12" ht="75">
      <c r="A986" s="84" t="s">
        <v>3843</v>
      </c>
      <c r="B986" s="5" t="s">
        <v>4064</v>
      </c>
      <c r="C986" s="13" t="s">
        <v>4069</v>
      </c>
      <c r="D986" s="2">
        <v>18065</v>
      </c>
      <c r="E986" s="5" t="s">
        <v>10481</v>
      </c>
      <c r="F986" s="84" t="s">
        <v>179</v>
      </c>
      <c r="G986" s="88"/>
      <c r="H986" s="84" t="s">
        <v>4070</v>
      </c>
      <c r="I986" s="5" t="s">
        <v>908</v>
      </c>
      <c r="J986" s="5"/>
      <c r="K986" s="18" t="s">
        <v>4071</v>
      </c>
      <c r="L986" s="5" t="s">
        <v>4072</v>
      </c>
    </row>
    <row r="987" spans="1:12" ht="75">
      <c r="A987" s="84" t="s">
        <v>3843</v>
      </c>
      <c r="B987" s="8" t="s">
        <v>4073</v>
      </c>
      <c r="C987" s="5" t="s">
        <v>1206</v>
      </c>
      <c r="D987" s="2">
        <v>1719</v>
      </c>
      <c r="E987" s="5" t="s">
        <v>10481</v>
      </c>
      <c r="F987" s="84" t="s">
        <v>179</v>
      </c>
      <c r="G987" s="88"/>
      <c r="H987" s="84" t="s">
        <v>4074</v>
      </c>
      <c r="I987" s="5" t="s">
        <v>908</v>
      </c>
      <c r="J987" s="5"/>
      <c r="K987" s="18" t="s">
        <v>4075</v>
      </c>
      <c r="L987" s="5" t="s">
        <v>4076</v>
      </c>
    </row>
    <row r="988" spans="1:12" ht="37.5">
      <c r="A988" s="84" t="s">
        <v>3843</v>
      </c>
      <c r="B988" s="5" t="s">
        <v>4077</v>
      </c>
      <c r="C988" s="5" t="s">
        <v>4078</v>
      </c>
      <c r="D988" s="6">
        <v>734</v>
      </c>
      <c r="E988" s="5" t="s">
        <v>10481</v>
      </c>
      <c r="F988" s="84" t="s">
        <v>179</v>
      </c>
      <c r="G988" s="84"/>
      <c r="H988" s="84" t="s">
        <v>4079</v>
      </c>
      <c r="I988" s="5" t="s">
        <v>4080</v>
      </c>
      <c r="J988" s="21"/>
      <c r="K988" s="18" t="s">
        <v>4081</v>
      </c>
      <c r="L988" s="5" t="s">
        <v>4082</v>
      </c>
    </row>
    <row r="989" spans="1:12" ht="37.5">
      <c r="A989" s="84" t="s">
        <v>3843</v>
      </c>
      <c r="B989" s="5" t="s">
        <v>4077</v>
      </c>
      <c r="C989" s="5" t="s">
        <v>4083</v>
      </c>
      <c r="D989" s="2">
        <v>2496</v>
      </c>
      <c r="E989" s="5" t="s">
        <v>10481</v>
      </c>
      <c r="F989" s="84" t="s">
        <v>179</v>
      </c>
      <c r="G989" s="88"/>
      <c r="H989" s="84" t="s">
        <v>4084</v>
      </c>
      <c r="I989" s="5" t="s">
        <v>908</v>
      </c>
      <c r="J989" s="5"/>
      <c r="K989" s="18" t="s">
        <v>4085</v>
      </c>
      <c r="L989" s="5" t="s">
        <v>4082</v>
      </c>
    </row>
    <row r="990" spans="1:12" ht="37.5">
      <c r="A990" s="84" t="s">
        <v>3843</v>
      </c>
      <c r="B990" s="5" t="s">
        <v>4077</v>
      </c>
      <c r="C990" s="5" t="s">
        <v>4086</v>
      </c>
      <c r="D990" s="2">
        <v>2366</v>
      </c>
      <c r="E990" s="5" t="s">
        <v>10481</v>
      </c>
      <c r="F990" s="84" t="s">
        <v>179</v>
      </c>
      <c r="G990" s="88"/>
      <c r="H990" s="84" t="s">
        <v>4087</v>
      </c>
      <c r="I990" s="5" t="s">
        <v>908</v>
      </c>
      <c r="J990" s="5"/>
      <c r="K990" s="18" t="s">
        <v>4088</v>
      </c>
      <c r="L990" s="5" t="s">
        <v>4089</v>
      </c>
    </row>
    <row r="991" spans="1:12" ht="56.25">
      <c r="A991" s="85" t="s">
        <v>4090</v>
      </c>
      <c r="B991" s="20" t="s">
        <v>4091</v>
      </c>
      <c r="C991" s="20" t="s">
        <v>4092</v>
      </c>
      <c r="D991" s="30">
        <v>30000</v>
      </c>
      <c r="E991" s="5" t="s">
        <v>10481</v>
      </c>
      <c r="F991" s="84" t="s">
        <v>179</v>
      </c>
      <c r="G991" s="88"/>
      <c r="H991" s="85" t="s">
        <v>4093</v>
      </c>
      <c r="I991" s="5" t="s">
        <v>908</v>
      </c>
      <c r="J991" s="20"/>
      <c r="K991" s="66" t="s">
        <v>4094</v>
      </c>
      <c r="L991" s="20" t="s">
        <v>4095</v>
      </c>
    </row>
    <row r="992" spans="1:12" ht="75">
      <c r="A992" s="84" t="s">
        <v>3843</v>
      </c>
      <c r="B992" s="5" t="s">
        <v>4096</v>
      </c>
      <c r="C992" s="5" t="s">
        <v>4097</v>
      </c>
      <c r="D992" s="6">
        <v>3000</v>
      </c>
      <c r="E992" s="5" t="s">
        <v>10481</v>
      </c>
      <c r="F992" s="84" t="s">
        <v>660</v>
      </c>
      <c r="G992" s="88"/>
      <c r="H992" s="84" t="s">
        <v>4098</v>
      </c>
      <c r="I992" s="8" t="s">
        <v>759</v>
      </c>
      <c r="J992" s="21"/>
      <c r="K992" s="66" t="s">
        <v>4099</v>
      </c>
      <c r="L992" s="5" t="s">
        <v>4100</v>
      </c>
    </row>
    <row r="993" spans="1:12" ht="56.25">
      <c r="A993" s="89" t="s">
        <v>3843</v>
      </c>
      <c r="B993" s="5" t="s">
        <v>4096</v>
      </c>
      <c r="C993" s="5" t="s">
        <v>4101</v>
      </c>
      <c r="D993" s="6">
        <v>666</v>
      </c>
      <c r="E993" s="5" t="s">
        <v>10481</v>
      </c>
      <c r="F993" s="84" t="s">
        <v>311</v>
      </c>
      <c r="G993" s="103" t="s">
        <v>4102</v>
      </c>
      <c r="H993" s="84" t="s">
        <v>4103</v>
      </c>
      <c r="I993" s="8" t="s">
        <v>313</v>
      </c>
      <c r="J993" s="5"/>
      <c r="K993" s="66" t="s">
        <v>4104</v>
      </c>
      <c r="L993" s="5" t="s">
        <v>4100</v>
      </c>
    </row>
    <row r="994" spans="1:12" ht="56.25">
      <c r="A994" s="88" t="s">
        <v>3827</v>
      </c>
      <c r="B994" s="8" t="s">
        <v>4105</v>
      </c>
      <c r="C994" s="5" t="s">
        <v>4106</v>
      </c>
      <c r="D994" s="2" t="s">
        <v>36</v>
      </c>
      <c r="E994" s="5" t="s">
        <v>5</v>
      </c>
      <c r="F994" s="84"/>
      <c r="G994" s="88"/>
      <c r="H994" s="84" t="s">
        <v>4107</v>
      </c>
      <c r="I994" s="5" t="s">
        <v>1511</v>
      </c>
      <c r="J994" s="5"/>
      <c r="K994" s="18" t="s">
        <v>4108</v>
      </c>
      <c r="L994" s="5" t="s">
        <v>10690</v>
      </c>
    </row>
    <row r="995" spans="1:12" ht="75">
      <c r="A995" s="88" t="s">
        <v>3827</v>
      </c>
      <c r="B995" s="8" t="s">
        <v>4105</v>
      </c>
      <c r="C995" s="5" t="s">
        <v>4110</v>
      </c>
      <c r="D995" s="2">
        <v>1886</v>
      </c>
      <c r="E995" s="5" t="s">
        <v>10481</v>
      </c>
      <c r="F995" s="84" t="s">
        <v>311</v>
      </c>
      <c r="G995" s="88"/>
      <c r="H995" s="84" t="s">
        <v>4111</v>
      </c>
      <c r="I995" s="5" t="s">
        <v>313</v>
      </c>
      <c r="J995" s="5"/>
      <c r="K995" s="5"/>
      <c r="L995" s="5" t="s">
        <v>4109</v>
      </c>
    </row>
    <row r="996" spans="1:12" ht="56.25">
      <c r="A996" s="84" t="s">
        <v>3835</v>
      </c>
      <c r="B996" s="5" t="s">
        <v>4112</v>
      </c>
      <c r="C996" s="5" t="s">
        <v>1136</v>
      </c>
      <c r="D996" s="2">
        <v>720</v>
      </c>
      <c r="E996" s="5" t="s">
        <v>10479</v>
      </c>
      <c r="F996" s="84" t="s">
        <v>660</v>
      </c>
      <c r="G996" s="111"/>
      <c r="H996" s="84" t="s">
        <v>4113</v>
      </c>
      <c r="I996" s="5" t="s">
        <v>768</v>
      </c>
      <c r="J996" s="5"/>
      <c r="K996" s="18" t="s">
        <v>4114</v>
      </c>
      <c r="L996" s="5" t="s">
        <v>4115</v>
      </c>
    </row>
    <row r="997" spans="1:12" ht="56.25">
      <c r="A997" s="88" t="s">
        <v>3827</v>
      </c>
      <c r="B997" s="8" t="s">
        <v>4116</v>
      </c>
      <c r="C997" s="13" t="s">
        <v>4117</v>
      </c>
      <c r="D997" s="2">
        <v>1373</v>
      </c>
      <c r="E997" s="5" t="s">
        <v>10481</v>
      </c>
      <c r="F997" s="84" t="s">
        <v>179</v>
      </c>
      <c r="G997" s="88"/>
      <c r="H997" s="84" t="s">
        <v>4118</v>
      </c>
      <c r="I997" s="5" t="s">
        <v>3538</v>
      </c>
      <c r="J997" s="5"/>
      <c r="K997" s="5"/>
      <c r="L997" s="5" t="s">
        <v>4119</v>
      </c>
    </row>
    <row r="998" spans="1:12" ht="56.25">
      <c r="A998" s="88" t="s">
        <v>3827</v>
      </c>
      <c r="B998" s="8" t="s">
        <v>4116</v>
      </c>
      <c r="C998" s="13" t="s">
        <v>4120</v>
      </c>
      <c r="D998" s="2">
        <v>1800</v>
      </c>
      <c r="E998" s="5" t="s">
        <v>10481</v>
      </c>
      <c r="F998" s="84" t="s">
        <v>311</v>
      </c>
      <c r="G998" s="88"/>
      <c r="H998" s="84" t="s">
        <v>4121</v>
      </c>
      <c r="I998" s="5" t="s">
        <v>665</v>
      </c>
      <c r="J998" s="5" t="s">
        <v>4122</v>
      </c>
      <c r="K998" s="5"/>
      <c r="L998" s="5" t="s">
        <v>4119</v>
      </c>
    </row>
    <row r="999" spans="1:12" ht="56.25">
      <c r="A999" s="88" t="s">
        <v>3827</v>
      </c>
      <c r="B999" s="8" t="s">
        <v>4116</v>
      </c>
      <c r="C999" s="13" t="s">
        <v>4123</v>
      </c>
      <c r="D999" s="2">
        <v>1500</v>
      </c>
      <c r="E999" s="5" t="s">
        <v>10481</v>
      </c>
      <c r="F999" s="84" t="s">
        <v>311</v>
      </c>
      <c r="G999" s="88"/>
      <c r="H999" s="84" t="s">
        <v>4124</v>
      </c>
      <c r="I999" s="5" t="s">
        <v>665</v>
      </c>
      <c r="J999" s="5" t="s">
        <v>4125</v>
      </c>
      <c r="K999" s="5"/>
      <c r="L999" s="5" t="s">
        <v>4119</v>
      </c>
    </row>
    <row r="1000" spans="1:12" ht="56.25">
      <c r="A1000" s="88" t="s">
        <v>3827</v>
      </c>
      <c r="B1000" s="8" t="s">
        <v>4116</v>
      </c>
      <c r="C1000" s="13" t="s">
        <v>4126</v>
      </c>
      <c r="D1000" s="2">
        <v>0</v>
      </c>
      <c r="E1000" s="5" t="s">
        <v>10481</v>
      </c>
      <c r="F1000" s="84" t="s">
        <v>311</v>
      </c>
      <c r="G1000" s="88"/>
      <c r="H1000" s="84" t="s">
        <v>4127</v>
      </c>
      <c r="I1000" s="8" t="s">
        <v>665</v>
      </c>
      <c r="J1000" s="5" t="s">
        <v>4128</v>
      </c>
      <c r="K1000" s="5"/>
      <c r="L1000" s="5" t="s">
        <v>4119</v>
      </c>
    </row>
    <row r="1001" spans="1:12" ht="112.5">
      <c r="A1001" s="84" t="s">
        <v>3827</v>
      </c>
      <c r="B1001" s="5" t="s">
        <v>4116</v>
      </c>
      <c r="C1001" s="5" t="s">
        <v>4129</v>
      </c>
      <c r="D1001" s="2" t="s">
        <v>36</v>
      </c>
      <c r="E1001" s="5" t="s">
        <v>5</v>
      </c>
      <c r="F1001" s="84" t="s">
        <v>660</v>
      </c>
      <c r="G1001" s="84"/>
      <c r="H1001" s="84" t="s">
        <v>4130</v>
      </c>
      <c r="I1001" s="5" t="s">
        <v>768</v>
      </c>
      <c r="J1001" s="5" t="s">
        <v>4131</v>
      </c>
      <c r="K1001" s="5" t="s">
        <v>10691</v>
      </c>
      <c r="L1001" s="5" t="s">
        <v>10692</v>
      </c>
    </row>
    <row r="1002" spans="1:12" ht="37.5">
      <c r="A1002" s="88" t="s">
        <v>3827</v>
      </c>
      <c r="B1002" s="8" t="s">
        <v>4132</v>
      </c>
      <c r="C1002" s="5" t="s">
        <v>451</v>
      </c>
      <c r="D1002" s="2">
        <v>2364</v>
      </c>
      <c r="E1002" s="5" t="s">
        <v>10481</v>
      </c>
      <c r="F1002" s="84" t="s">
        <v>660</v>
      </c>
      <c r="G1002" s="88"/>
      <c r="H1002" s="84" t="s">
        <v>4133</v>
      </c>
      <c r="I1002" s="5" t="s">
        <v>313</v>
      </c>
      <c r="J1002" s="5"/>
      <c r="K1002" s="5"/>
      <c r="L1002" s="5" t="s">
        <v>4134</v>
      </c>
    </row>
    <row r="1003" spans="1:12" ht="56.25">
      <c r="A1003" s="88" t="s">
        <v>3827</v>
      </c>
      <c r="B1003" s="8" t="s">
        <v>4132</v>
      </c>
      <c r="C1003" s="5" t="s">
        <v>4135</v>
      </c>
      <c r="D1003" s="2">
        <v>4079</v>
      </c>
      <c r="E1003" s="5" t="s">
        <v>10481</v>
      </c>
      <c r="F1003" s="84" t="s">
        <v>4136</v>
      </c>
      <c r="G1003" s="88"/>
      <c r="H1003" s="84" t="s">
        <v>4137</v>
      </c>
      <c r="I1003" s="5" t="s">
        <v>313</v>
      </c>
      <c r="J1003" s="5"/>
      <c r="K1003" s="5"/>
      <c r="L1003" s="5" t="s">
        <v>4134</v>
      </c>
    </row>
    <row r="1004" spans="1:12" ht="37.5">
      <c r="A1004" s="88" t="s">
        <v>3827</v>
      </c>
      <c r="B1004" s="8" t="s">
        <v>4132</v>
      </c>
      <c r="C1004" s="8" t="s">
        <v>4138</v>
      </c>
      <c r="D1004" s="6" t="s">
        <v>36</v>
      </c>
      <c r="E1004" s="5" t="s">
        <v>5</v>
      </c>
      <c r="F1004" s="84" t="s">
        <v>660</v>
      </c>
      <c r="G1004" s="88"/>
      <c r="H1004" s="84" t="s">
        <v>4139</v>
      </c>
      <c r="I1004" s="5" t="s">
        <v>1565</v>
      </c>
      <c r="J1004" s="5" t="s">
        <v>4140</v>
      </c>
      <c r="K1004" s="8"/>
      <c r="L1004" s="5" t="s">
        <v>10693</v>
      </c>
    </row>
    <row r="1005" spans="1:12" ht="56.25">
      <c r="A1005" s="84" t="s">
        <v>4141</v>
      </c>
      <c r="B1005" s="5" t="s">
        <v>4142</v>
      </c>
      <c r="C1005" s="5" t="s">
        <v>4143</v>
      </c>
      <c r="D1005" s="6" t="s">
        <v>36</v>
      </c>
      <c r="E1005" s="5" t="s">
        <v>5</v>
      </c>
      <c r="F1005" s="84"/>
      <c r="G1005" s="111"/>
      <c r="H1005" s="84" t="s">
        <v>4144</v>
      </c>
      <c r="I1005" s="5" t="s">
        <v>4145</v>
      </c>
      <c r="J1005" s="5"/>
      <c r="K1005" s="18"/>
      <c r="L1005" s="21" t="s">
        <v>10694</v>
      </c>
    </row>
    <row r="1006" spans="1:12" ht="56.25">
      <c r="A1006" s="84" t="s">
        <v>4141</v>
      </c>
      <c r="B1006" s="5" t="s">
        <v>4146</v>
      </c>
      <c r="C1006" s="5" t="s">
        <v>4147</v>
      </c>
      <c r="D1006" s="2">
        <v>24123</v>
      </c>
      <c r="E1006" s="5" t="s">
        <v>10481</v>
      </c>
      <c r="F1006" s="84" t="s">
        <v>179</v>
      </c>
      <c r="G1006" s="111"/>
      <c r="H1006" s="84" t="s">
        <v>4148</v>
      </c>
      <c r="I1006" s="5" t="s">
        <v>181</v>
      </c>
      <c r="J1006" s="5"/>
      <c r="K1006" s="18"/>
      <c r="L1006" s="21" t="s">
        <v>4149</v>
      </c>
    </row>
    <row r="1007" spans="1:12" ht="112.5">
      <c r="A1007" s="88" t="s">
        <v>3827</v>
      </c>
      <c r="B1007" s="8" t="s">
        <v>4150</v>
      </c>
      <c r="C1007" s="5" t="s">
        <v>4151</v>
      </c>
      <c r="D1007" s="2">
        <v>12252</v>
      </c>
      <c r="E1007" s="5" t="s">
        <v>10481</v>
      </c>
      <c r="F1007" s="84" t="s">
        <v>179</v>
      </c>
      <c r="G1007" s="88"/>
      <c r="H1007" s="84" t="s">
        <v>4152</v>
      </c>
      <c r="I1007" s="5" t="s">
        <v>181</v>
      </c>
      <c r="J1007" s="5"/>
      <c r="K1007" s="5" t="s">
        <v>4153</v>
      </c>
      <c r="L1007" s="5" t="s">
        <v>4154</v>
      </c>
    </row>
    <row r="1008" spans="1:12" ht="56.25">
      <c r="A1008" s="84" t="s">
        <v>3948</v>
      </c>
      <c r="B1008" s="5" t="s">
        <v>4155</v>
      </c>
      <c r="C1008" s="5" t="s">
        <v>4156</v>
      </c>
      <c r="D1008" s="2">
        <v>3071</v>
      </c>
      <c r="E1008" s="5" t="s">
        <v>10481</v>
      </c>
      <c r="F1008" s="84" t="s">
        <v>311</v>
      </c>
      <c r="G1008" s="88"/>
      <c r="H1008" s="84" t="s">
        <v>4157</v>
      </c>
      <c r="I1008" s="5" t="s">
        <v>1511</v>
      </c>
      <c r="J1008" s="5"/>
      <c r="K1008" s="18" t="s">
        <v>4158</v>
      </c>
      <c r="L1008" s="5" t="s">
        <v>4159</v>
      </c>
    </row>
    <row r="1009" spans="1:12" ht="37.5">
      <c r="A1009" s="89" t="s">
        <v>3919</v>
      </c>
      <c r="B1009" s="7" t="s">
        <v>4160</v>
      </c>
      <c r="C1009" s="7" t="s">
        <v>4161</v>
      </c>
      <c r="D1009" s="6" t="s">
        <v>36</v>
      </c>
      <c r="E1009" s="13" t="s">
        <v>5</v>
      </c>
      <c r="F1009" s="84"/>
      <c r="G1009" s="89"/>
      <c r="H1009" s="84" t="s">
        <v>4162</v>
      </c>
      <c r="I1009" s="7" t="s">
        <v>768</v>
      </c>
      <c r="J1009" s="5"/>
      <c r="K1009" s="8"/>
      <c r="L1009" s="5" t="s">
        <v>10695</v>
      </c>
    </row>
    <row r="1010" spans="1:12" ht="56.25">
      <c r="A1010" s="89" t="s">
        <v>3919</v>
      </c>
      <c r="B1010" s="7" t="s">
        <v>4160</v>
      </c>
      <c r="C1010" s="13" t="s">
        <v>4164</v>
      </c>
      <c r="D1010" s="36">
        <v>5379</v>
      </c>
      <c r="E1010" s="13" t="s">
        <v>10481</v>
      </c>
      <c r="F1010" s="84" t="s">
        <v>660</v>
      </c>
      <c r="G1010" s="89"/>
      <c r="H1010" s="84" t="s">
        <v>4165</v>
      </c>
      <c r="I1010" s="7" t="s">
        <v>759</v>
      </c>
      <c r="J1010" s="5"/>
      <c r="K1010" s="5"/>
      <c r="L1010" s="5" t="s">
        <v>4163</v>
      </c>
    </row>
    <row r="1011" spans="1:12" ht="56.25">
      <c r="A1011" s="89" t="s">
        <v>3919</v>
      </c>
      <c r="B1011" s="7" t="s">
        <v>4160</v>
      </c>
      <c r="C1011" s="13" t="s">
        <v>4166</v>
      </c>
      <c r="D1011" s="36">
        <v>610</v>
      </c>
      <c r="E1011" s="13" t="s">
        <v>10481</v>
      </c>
      <c r="F1011" s="84" t="s">
        <v>311</v>
      </c>
      <c r="G1011" s="89" t="s">
        <v>4167</v>
      </c>
      <c r="H1011" s="84" t="s">
        <v>4168</v>
      </c>
      <c r="I1011" s="7" t="s">
        <v>181</v>
      </c>
      <c r="J1011" s="5"/>
      <c r="K1011" s="5"/>
      <c r="L1011" s="5" t="s">
        <v>4163</v>
      </c>
    </row>
    <row r="1012" spans="1:12" ht="37.5">
      <c r="A1012" s="89" t="s">
        <v>3919</v>
      </c>
      <c r="B1012" s="7" t="s">
        <v>4160</v>
      </c>
      <c r="C1012" s="13" t="s">
        <v>4169</v>
      </c>
      <c r="D1012" s="36">
        <v>1214</v>
      </c>
      <c r="E1012" s="13" t="s">
        <v>10481</v>
      </c>
      <c r="F1012" s="84" t="s">
        <v>311</v>
      </c>
      <c r="G1012" s="89" t="s">
        <v>4167</v>
      </c>
      <c r="H1012" s="84" t="s">
        <v>4170</v>
      </c>
      <c r="I1012" s="7" t="s">
        <v>181</v>
      </c>
      <c r="J1012" s="5"/>
      <c r="K1012" s="5"/>
      <c r="L1012" s="5" t="s">
        <v>4163</v>
      </c>
    </row>
    <row r="1013" spans="1:12" ht="56.25">
      <c r="A1013" s="89" t="s">
        <v>3919</v>
      </c>
      <c r="B1013" s="7" t="s">
        <v>4160</v>
      </c>
      <c r="C1013" s="13" t="s">
        <v>4171</v>
      </c>
      <c r="D1013" s="36">
        <v>6526</v>
      </c>
      <c r="E1013" s="13" t="s">
        <v>10481</v>
      </c>
      <c r="F1013" s="84" t="s">
        <v>311</v>
      </c>
      <c r="G1013" s="89" t="s">
        <v>4167</v>
      </c>
      <c r="H1013" s="84" t="s">
        <v>4172</v>
      </c>
      <c r="I1013" s="7" t="s">
        <v>181</v>
      </c>
      <c r="J1013" s="5"/>
      <c r="K1013" s="5"/>
      <c r="L1013" s="5" t="s">
        <v>4163</v>
      </c>
    </row>
    <row r="1014" spans="1:12" ht="37.5">
      <c r="A1014" s="89" t="s">
        <v>3919</v>
      </c>
      <c r="B1014" s="7" t="s">
        <v>4160</v>
      </c>
      <c r="C1014" s="13" t="s">
        <v>4173</v>
      </c>
      <c r="D1014" s="36">
        <v>200</v>
      </c>
      <c r="E1014" s="13" t="s">
        <v>10481</v>
      </c>
      <c r="F1014" s="84" t="s">
        <v>665</v>
      </c>
      <c r="G1014" s="89" t="s">
        <v>4167</v>
      </c>
      <c r="H1014" s="84" t="s">
        <v>4174</v>
      </c>
      <c r="I1014" s="7" t="s">
        <v>768</v>
      </c>
      <c r="J1014" s="5"/>
      <c r="K1014" s="5"/>
      <c r="L1014" s="5" t="s">
        <v>4163</v>
      </c>
    </row>
    <row r="1015" spans="1:12" ht="225">
      <c r="A1015" s="88" t="s">
        <v>3827</v>
      </c>
      <c r="B1015" s="8" t="s">
        <v>4175</v>
      </c>
      <c r="C1015" s="5" t="s">
        <v>4176</v>
      </c>
      <c r="D1015" s="2">
        <v>5578</v>
      </c>
      <c r="E1015" s="5" t="s">
        <v>10481</v>
      </c>
      <c r="F1015" s="84" t="s">
        <v>311</v>
      </c>
      <c r="G1015" s="84" t="s">
        <v>4177</v>
      </c>
      <c r="H1015" s="84" t="s">
        <v>4178</v>
      </c>
      <c r="I1015" s="5" t="s">
        <v>10503</v>
      </c>
      <c r="J1015" s="5" t="s">
        <v>4179</v>
      </c>
      <c r="K1015" s="18" t="s">
        <v>4180</v>
      </c>
      <c r="L1015" s="5" t="s">
        <v>4181</v>
      </c>
    </row>
    <row r="1016" spans="1:12" ht="75">
      <c r="A1016" s="84" t="s">
        <v>4182</v>
      </c>
      <c r="B1016" s="5" t="s">
        <v>4182</v>
      </c>
      <c r="C1016" s="13" t="s">
        <v>4183</v>
      </c>
      <c r="D1016" s="6">
        <v>6000</v>
      </c>
      <c r="E1016" s="5" t="s">
        <v>10481</v>
      </c>
      <c r="F1016" s="84" t="s">
        <v>3156</v>
      </c>
      <c r="G1016" s="84"/>
      <c r="H1016" s="84" t="s">
        <v>4184</v>
      </c>
      <c r="I1016" s="5" t="s">
        <v>4185</v>
      </c>
      <c r="J1016" s="5"/>
      <c r="K1016" s="18" t="s">
        <v>4186</v>
      </c>
      <c r="L1016" s="5" t="s">
        <v>4187</v>
      </c>
    </row>
    <row r="1017" spans="1:12" ht="75">
      <c r="A1017" s="84" t="s">
        <v>4182</v>
      </c>
      <c r="B1017" s="5" t="s">
        <v>4182</v>
      </c>
      <c r="C1017" s="13" t="s">
        <v>4189</v>
      </c>
      <c r="D1017" s="6" t="s">
        <v>36</v>
      </c>
      <c r="E1017" s="5" t="s">
        <v>5</v>
      </c>
      <c r="F1017" s="84"/>
      <c r="G1017" s="84"/>
      <c r="H1017" s="84" t="s">
        <v>4190</v>
      </c>
      <c r="I1017" s="5" t="s">
        <v>4188</v>
      </c>
      <c r="J1017" s="5"/>
      <c r="K1017" s="18" t="s">
        <v>4191</v>
      </c>
      <c r="L1017" s="5" t="s">
        <v>10696</v>
      </c>
    </row>
    <row r="1018" spans="1:12" ht="75">
      <c r="A1018" s="88" t="s">
        <v>4182</v>
      </c>
      <c r="B1018" s="8" t="s">
        <v>4192</v>
      </c>
      <c r="C1018" s="5" t="s">
        <v>4193</v>
      </c>
      <c r="D1018" s="2">
        <v>75000</v>
      </c>
      <c r="E1018" s="5" t="s">
        <v>10481</v>
      </c>
      <c r="F1018" s="84" t="s">
        <v>327</v>
      </c>
      <c r="G1018" s="88"/>
      <c r="H1018" s="84" t="s">
        <v>4194</v>
      </c>
      <c r="I1018" s="5" t="s">
        <v>10504</v>
      </c>
      <c r="J1018" s="5" t="s">
        <v>4195</v>
      </c>
      <c r="K1018" s="18" t="s">
        <v>4196</v>
      </c>
      <c r="L1018" s="5" t="s">
        <v>4197</v>
      </c>
    </row>
    <row r="1019" spans="1:12" ht="37.5">
      <c r="A1019" s="88" t="s">
        <v>4182</v>
      </c>
      <c r="B1019" s="8" t="s">
        <v>4198</v>
      </c>
      <c r="C1019" s="5" t="s">
        <v>4199</v>
      </c>
      <c r="D1019" s="2">
        <v>2374</v>
      </c>
      <c r="E1019" s="5" t="s">
        <v>10481</v>
      </c>
      <c r="F1019" s="84" t="s">
        <v>660</v>
      </c>
      <c r="G1019" s="88"/>
      <c r="H1019" s="84" t="s">
        <v>4200</v>
      </c>
      <c r="I1019" s="5" t="s">
        <v>4201</v>
      </c>
      <c r="J1019" s="5"/>
      <c r="K1019" s="5" t="s">
        <v>4202</v>
      </c>
      <c r="L1019" s="5" t="s">
        <v>4203</v>
      </c>
    </row>
    <row r="1020" spans="1:12" ht="75">
      <c r="A1020" s="88" t="s">
        <v>4182</v>
      </c>
      <c r="B1020" s="8" t="s">
        <v>4198</v>
      </c>
      <c r="C1020" s="5" t="s">
        <v>4204</v>
      </c>
      <c r="D1020" s="2">
        <v>1830</v>
      </c>
      <c r="E1020" s="5" t="s">
        <v>10481</v>
      </c>
      <c r="F1020" s="84" t="s">
        <v>179</v>
      </c>
      <c r="G1020" s="88"/>
      <c r="H1020" s="84" t="s">
        <v>4205</v>
      </c>
      <c r="I1020" s="5" t="s">
        <v>8</v>
      </c>
      <c r="J1020" s="5"/>
      <c r="K1020" s="5"/>
      <c r="L1020" s="5" t="s">
        <v>4203</v>
      </c>
    </row>
    <row r="1021" spans="1:12" ht="75">
      <c r="A1021" s="88" t="s">
        <v>4182</v>
      </c>
      <c r="B1021" s="8" t="s">
        <v>4198</v>
      </c>
      <c r="C1021" s="5" t="s">
        <v>4206</v>
      </c>
      <c r="D1021" s="2">
        <v>36748</v>
      </c>
      <c r="E1021" s="5" t="s">
        <v>10481</v>
      </c>
      <c r="F1021" s="84" t="s">
        <v>179</v>
      </c>
      <c r="G1021" s="88"/>
      <c r="H1021" s="84" t="s">
        <v>4207</v>
      </c>
      <c r="I1021" s="5" t="s">
        <v>4125</v>
      </c>
      <c r="J1021" s="5"/>
      <c r="K1021" s="5" t="s">
        <v>4208</v>
      </c>
      <c r="L1021" s="5" t="s">
        <v>4209</v>
      </c>
    </row>
    <row r="1022" spans="1:12" ht="131.25">
      <c r="A1022" s="88" t="s">
        <v>4210</v>
      </c>
      <c r="B1022" s="8" t="s">
        <v>4211</v>
      </c>
      <c r="C1022" s="5" t="s">
        <v>4212</v>
      </c>
      <c r="D1022" s="2">
        <v>540</v>
      </c>
      <c r="E1022" s="5" t="s">
        <v>10480</v>
      </c>
      <c r="F1022" s="84" t="s">
        <v>660</v>
      </c>
      <c r="G1022" s="88" t="s">
        <v>670</v>
      </c>
      <c r="H1022" s="84" t="s">
        <v>4213</v>
      </c>
      <c r="I1022" s="5" t="s">
        <v>264</v>
      </c>
      <c r="J1022" s="5" t="s">
        <v>4214</v>
      </c>
      <c r="K1022" s="5" t="s">
        <v>670</v>
      </c>
      <c r="L1022" s="5" t="s">
        <v>4215</v>
      </c>
    </row>
    <row r="1023" spans="1:12" ht="56.25">
      <c r="A1023" s="88" t="s">
        <v>4182</v>
      </c>
      <c r="B1023" s="8" t="s">
        <v>4216</v>
      </c>
      <c r="C1023" s="5" t="s">
        <v>4217</v>
      </c>
      <c r="D1023" s="2">
        <v>7441</v>
      </c>
      <c r="E1023" s="5" t="s">
        <v>10481</v>
      </c>
      <c r="F1023" s="84" t="s">
        <v>660</v>
      </c>
      <c r="G1023" s="88"/>
      <c r="H1023" s="84" t="s">
        <v>4218</v>
      </c>
      <c r="I1023" s="5" t="s">
        <v>759</v>
      </c>
      <c r="J1023" s="5"/>
      <c r="K1023" s="18" t="s">
        <v>4219</v>
      </c>
      <c r="L1023" s="21" t="s">
        <v>4220</v>
      </c>
    </row>
    <row r="1024" spans="1:12" ht="75">
      <c r="A1024" s="88" t="s">
        <v>4182</v>
      </c>
      <c r="B1024" s="8" t="s">
        <v>4221</v>
      </c>
      <c r="C1024" s="8" t="s">
        <v>1893</v>
      </c>
      <c r="D1024" s="6" t="s">
        <v>36</v>
      </c>
      <c r="E1024" s="5" t="s">
        <v>5</v>
      </c>
      <c r="F1024" s="84"/>
      <c r="G1024" s="88"/>
      <c r="H1024" s="84" t="s">
        <v>4222</v>
      </c>
      <c r="I1024" s="5" t="s">
        <v>754</v>
      </c>
      <c r="J1024" s="5"/>
      <c r="K1024" s="18" t="s">
        <v>4223</v>
      </c>
      <c r="L1024" s="21" t="s">
        <v>10697</v>
      </c>
    </row>
    <row r="1025" spans="1:12" ht="56.25">
      <c r="A1025" s="88" t="s">
        <v>4224</v>
      </c>
      <c r="B1025" s="8" t="s">
        <v>4225</v>
      </c>
      <c r="C1025" s="8" t="s">
        <v>4226</v>
      </c>
      <c r="D1025" s="6" t="s">
        <v>36</v>
      </c>
      <c r="E1025" s="5" t="s">
        <v>5</v>
      </c>
      <c r="F1025" s="84"/>
      <c r="G1025" s="88"/>
      <c r="H1025" s="84" t="s">
        <v>4227</v>
      </c>
      <c r="I1025" s="5" t="s">
        <v>4228</v>
      </c>
      <c r="J1025" s="5"/>
      <c r="K1025" s="18" t="s">
        <v>4223</v>
      </c>
      <c r="L1025" s="21" t="s">
        <v>10697</v>
      </c>
    </row>
    <row r="1026" spans="1:12" ht="56.25">
      <c r="A1026" s="88" t="s">
        <v>4182</v>
      </c>
      <c r="B1026" s="8" t="s">
        <v>4221</v>
      </c>
      <c r="C1026" s="5" t="s">
        <v>4229</v>
      </c>
      <c r="D1026" s="2">
        <v>9750</v>
      </c>
      <c r="E1026" s="5" t="s">
        <v>10481</v>
      </c>
      <c r="F1026" s="84" t="s">
        <v>311</v>
      </c>
      <c r="G1026" s="88"/>
      <c r="H1026" s="84" t="s">
        <v>4230</v>
      </c>
      <c r="I1026" s="8" t="s">
        <v>313</v>
      </c>
      <c r="J1026" s="5"/>
      <c r="K1026" s="18" t="s">
        <v>4231</v>
      </c>
      <c r="L1026" s="5" t="s">
        <v>4232</v>
      </c>
    </row>
    <row r="1027" spans="1:12" ht="56.25">
      <c r="A1027" s="84" t="s">
        <v>4233</v>
      </c>
      <c r="B1027" s="5" t="s">
        <v>4234</v>
      </c>
      <c r="C1027" s="13" t="s">
        <v>4235</v>
      </c>
      <c r="D1027" s="6">
        <v>16305</v>
      </c>
      <c r="E1027" s="5" t="s">
        <v>10481</v>
      </c>
      <c r="F1027" s="84" t="s">
        <v>660</v>
      </c>
      <c r="G1027" s="84"/>
      <c r="H1027" s="84" t="s">
        <v>4236</v>
      </c>
      <c r="I1027" s="5" t="s">
        <v>1511</v>
      </c>
      <c r="J1027" s="5"/>
      <c r="K1027" s="18" t="s">
        <v>4237</v>
      </c>
      <c r="L1027" s="5" t="s">
        <v>4238</v>
      </c>
    </row>
    <row r="1028" spans="1:12" ht="56.25">
      <c r="A1028" s="84" t="s">
        <v>4233</v>
      </c>
      <c r="B1028" s="5" t="s">
        <v>4234</v>
      </c>
      <c r="C1028" s="5" t="s">
        <v>4239</v>
      </c>
      <c r="D1028" s="6" t="s">
        <v>36</v>
      </c>
      <c r="E1028" s="5" t="s">
        <v>581</v>
      </c>
      <c r="F1028" s="84"/>
      <c r="G1028" s="84"/>
      <c r="H1028" s="84" t="s">
        <v>4240</v>
      </c>
      <c r="I1028" s="5" t="s">
        <v>313</v>
      </c>
      <c r="J1028" s="5"/>
      <c r="K1028" s="18" t="s">
        <v>4241</v>
      </c>
      <c r="L1028" s="5" t="s">
        <v>10698</v>
      </c>
    </row>
    <row r="1029" spans="1:12" ht="37.5">
      <c r="A1029" s="84" t="s">
        <v>4242</v>
      </c>
      <c r="B1029" s="5" t="s">
        <v>4243</v>
      </c>
      <c r="C1029" s="5" t="s">
        <v>4244</v>
      </c>
      <c r="D1029" s="6">
        <v>20000</v>
      </c>
      <c r="E1029" s="5" t="s">
        <v>10481</v>
      </c>
      <c r="F1029" s="84" t="s">
        <v>179</v>
      </c>
      <c r="G1029" s="84"/>
      <c r="H1029" s="84" t="s">
        <v>4245</v>
      </c>
      <c r="I1029" s="5" t="s">
        <v>4246</v>
      </c>
      <c r="J1029" s="5"/>
      <c r="K1029" s="5" t="s">
        <v>4247</v>
      </c>
      <c r="L1029" s="5" t="s">
        <v>4248</v>
      </c>
    </row>
    <row r="1030" spans="1:12" ht="37.5">
      <c r="A1030" s="84" t="s">
        <v>4242</v>
      </c>
      <c r="B1030" s="5" t="s">
        <v>4243</v>
      </c>
      <c r="C1030" s="5" t="s">
        <v>4249</v>
      </c>
      <c r="D1030" s="6">
        <v>10238</v>
      </c>
      <c r="E1030" s="5" t="s">
        <v>10481</v>
      </c>
      <c r="F1030" s="84" t="s">
        <v>660</v>
      </c>
      <c r="G1030" s="84"/>
      <c r="H1030" s="84" t="s">
        <v>4250</v>
      </c>
      <c r="I1030" s="5" t="s">
        <v>4251</v>
      </c>
      <c r="J1030" s="5"/>
      <c r="K1030" s="5" t="s">
        <v>4247</v>
      </c>
      <c r="L1030" s="5" t="s">
        <v>4248</v>
      </c>
    </row>
    <row r="1031" spans="1:12" ht="56.25">
      <c r="A1031" s="88" t="s">
        <v>4182</v>
      </c>
      <c r="B1031" s="8" t="s">
        <v>4252</v>
      </c>
      <c r="C1031" s="5" t="s">
        <v>4253</v>
      </c>
      <c r="D1031" s="2">
        <v>2000</v>
      </c>
      <c r="E1031" s="5" t="s">
        <v>10481</v>
      </c>
      <c r="F1031" s="84" t="s">
        <v>661</v>
      </c>
      <c r="G1031" s="88"/>
      <c r="H1031" s="84" t="s">
        <v>4254</v>
      </c>
      <c r="I1031" s="5" t="s">
        <v>10</v>
      </c>
      <c r="J1031" s="5"/>
      <c r="K1031" s="18" t="s">
        <v>4255</v>
      </c>
      <c r="L1031" s="5" t="s">
        <v>4256</v>
      </c>
    </row>
    <row r="1032" spans="1:12" ht="75">
      <c r="A1032" s="88" t="s">
        <v>4182</v>
      </c>
      <c r="B1032" s="8" t="s">
        <v>4252</v>
      </c>
      <c r="C1032" s="5" t="s">
        <v>4257</v>
      </c>
      <c r="D1032" s="2">
        <v>2000</v>
      </c>
      <c r="E1032" s="5" t="s">
        <v>10481</v>
      </c>
      <c r="F1032" s="84" t="s">
        <v>661</v>
      </c>
      <c r="G1032" s="88"/>
      <c r="H1032" s="84" t="s">
        <v>4258</v>
      </c>
      <c r="I1032" s="5" t="s">
        <v>10</v>
      </c>
      <c r="J1032" s="5"/>
      <c r="K1032" s="18" t="s">
        <v>4259</v>
      </c>
      <c r="L1032" s="5" t="s">
        <v>4256</v>
      </c>
    </row>
    <row r="1033" spans="1:12" ht="56.25">
      <c r="A1033" s="84" t="s">
        <v>4260</v>
      </c>
      <c r="B1033" s="5" t="s">
        <v>4261</v>
      </c>
      <c r="C1033" s="5" t="s">
        <v>4262</v>
      </c>
      <c r="D1033" s="6">
        <v>9880</v>
      </c>
      <c r="E1033" s="5" t="s">
        <v>10481</v>
      </c>
      <c r="F1033" s="84" t="s">
        <v>179</v>
      </c>
      <c r="G1033" s="84"/>
      <c r="H1033" s="84" t="s">
        <v>4263</v>
      </c>
      <c r="I1033" s="5" t="s">
        <v>908</v>
      </c>
      <c r="J1033" s="5"/>
      <c r="K1033" s="18" t="s">
        <v>4264</v>
      </c>
      <c r="L1033" s="5" t="s">
        <v>4265</v>
      </c>
    </row>
    <row r="1034" spans="1:12" ht="75">
      <c r="A1034" s="88" t="s">
        <v>4182</v>
      </c>
      <c r="B1034" s="8" t="s">
        <v>4266</v>
      </c>
      <c r="C1034" s="5" t="s">
        <v>4267</v>
      </c>
      <c r="D1034" s="2">
        <v>7777</v>
      </c>
      <c r="E1034" s="5" t="s">
        <v>10481</v>
      </c>
      <c r="F1034" s="84" t="s">
        <v>311</v>
      </c>
      <c r="G1034" s="88"/>
      <c r="H1034" s="84" t="s">
        <v>4268</v>
      </c>
      <c r="I1034" s="5" t="s">
        <v>181</v>
      </c>
      <c r="J1034" s="5"/>
      <c r="K1034" s="18" t="s">
        <v>4269</v>
      </c>
      <c r="L1034" s="5" t="s">
        <v>4270</v>
      </c>
    </row>
    <row r="1035" spans="1:12" ht="75">
      <c r="A1035" s="88" t="s">
        <v>4182</v>
      </c>
      <c r="B1035" s="8" t="s">
        <v>4266</v>
      </c>
      <c r="C1035" s="5" t="s">
        <v>4271</v>
      </c>
      <c r="D1035" s="2">
        <v>3581</v>
      </c>
      <c r="E1035" s="5" t="s">
        <v>10481</v>
      </c>
      <c r="F1035" s="84" t="s">
        <v>311</v>
      </c>
      <c r="G1035" s="88"/>
      <c r="H1035" s="84" t="s">
        <v>4272</v>
      </c>
      <c r="I1035" s="5" t="s">
        <v>10505</v>
      </c>
      <c r="J1035" s="5" t="s">
        <v>4273</v>
      </c>
      <c r="K1035" s="18" t="s">
        <v>4274</v>
      </c>
      <c r="L1035" s="5" t="s">
        <v>4275</v>
      </c>
    </row>
    <row r="1036" spans="1:12" ht="37.5">
      <c r="A1036" s="88" t="s">
        <v>4182</v>
      </c>
      <c r="B1036" s="8" t="s">
        <v>4276</v>
      </c>
      <c r="C1036" s="5" t="s">
        <v>4277</v>
      </c>
      <c r="D1036" s="2">
        <v>10415</v>
      </c>
      <c r="E1036" s="5" t="s">
        <v>10481</v>
      </c>
      <c r="F1036" s="84" t="s">
        <v>661</v>
      </c>
      <c r="G1036" s="88"/>
      <c r="H1036" s="84" t="s">
        <v>4278</v>
      </c>
      <c r="I1036" s="5" t="s">
        <v>4276</v>
      </c>
      <c r="J1036" s="5"/>
      <c r="K1036" s="18" t="s">
        <v>4279</v>
      </c>
      <c r="L1036" s="5" t="s">
        <v>4280</v>
      </c>
    </row>
    <row r="1037" spans="1:12" ht="37.5">
      <c r="A1037" s="88" t="s">
        <v>4182</v>
      </c>
      <c r="B1037" s="8" t="s">
        <v>4276</v>
      </c>
      <c r="C1037" s="5" t="s">
        <v>4281</v>
      </c>
      <c r="D1037" s="2">
        <v>580</v>
      </c>
      <c r="E1037" s="5" t="s">
        <v>10481</v>
      </c>
      <c r="F1037" s="84" t="s">
        <v>665</v>
      </c>
      <c r="G1037" s="88"/>
      <c r="H1037" s="84" t="s">
        <v>4282</v>
      </c>
      <c r="I1037" s="5" t="s">
        <v>4276</v>
      </c>
      <c r="J1037" s="5"/>
      <c r="K1037" s="5"/>
      <c r="L1037" s="5" t="s">
        <v>4280</v>
      </c>
    </row>
    <row r="1038" spans="1:12" ht="56.25">
      <c r="A1038" s="88" t="s">
        <v>4182</v>
      </c>
      <c r="B1038" s="8" t="s">
        <v>4276</v>
      </c>
      <c r="C1038" s="5" t="s">
        <v>451</v>
      </c>
      <c r="D1038" s="2">
        <v>4438</v>
      </c>
      <c r="E1038" s="5" t="s">
        <v>10481</v>
      </c>
      <c r="F1038" s="84" t="s">
        <v>660</v>
      </c>
      <c r="G1038" s="88"/>
      <c r="H1038" s="84" t="s">
        <v>4283</v>
      </c>
      <c r="I1038" s="5" t="s">
        <v>8</v>
      </c>
      <c r="J1038" s="5"/>
      <c r="K1038" s="18" t="s">
        <v>4284</v>
      </c>
      <c r="L1038" s="5" t="s">
        <v>4285</v>
      </c>
    </row>
    <row r="1039" spans="1:12" ht="37.5">
      <c r="A1039" s="88" t="s">
        <v>4210</v>
      </c>
      <c r="B1039" s="8" t="s">
        <v>4286</v>
      </c>
      <c r="C1039" s="5" t="s">
        <v>4287</v>
      </c>
      <c r="D1039" s="2">
        <v>7440</v>
      </c>
      <c r="E1039" s="5" t="s">
        <v>10479</v>
      </c>
      <c r="F1039" s="84" t="s">
        <v>179</v>
      </c>
      <c r="G1039" s="88"/>
      <c r="H1039" s="84" t="s">
        <v>4288</v>
      </c>
      <c r="I1039" s="8" t="s">
        <v>4289</v>
      </c>
      <c r="J1039" s="5"/>
      <c r="K1039" s="5"/>
      <c r="L1039" s="5" t="s">
        <v>4290</v>
      </c>
    </row>
    <row r="1040" spans="1:12" ht="37.5">
      <c r="A1040" s="84" t="s">
        <v>4182</v>
      </c>
      <c r="B1040" s="5" t="s">
        <v>4276</v>
      </c>
      <c r="C1040" s="5" t="s">
        <v>4291</v>
      </c>
      <c r="D1040" s="6">
        <v>1282</v>
      </c>
      <c r="E1040" s="5" t="s">
        <v>10481</v>
      </c>
      <c r="F1040" s="84" t="s">
        <v>179</v>
      </c>
      <c r="G1040" s="84"/>
      <c r="H1040" s="84" t="s">
        <v>4292</v>
      </c>
      <c r="I1040" s="5" t="s">
        <v>6</v>
      </c>
      <c r="J1040" s="5" t="s">
        <v>4293</v>
      </c>
      <c r="K1040" s="26" t="s">
        <v>4294</v>
      </c>
      <c r="L1040" s="5" t="s">
        <v>4295</v>
      </c>
    </row>
    <row r="1041" spans="1:12" ht="37.5">
      <c r="A1041" s="84" t="s">
        <v>4182</v>
      </c>
      <c r="B1041" s="5" t="s">
        <v>4296</v>
      </c>
      <c r="C1041" s="5" t="s">
        <v>3344</v>
      </c>
      <c r="D1041" s="6">
        <v>5966</v>
      </c>
      <c r="E1041" s="5" t="s">
        <v>10481</v>
      </c>
      <c r="F1041" s="84" t="s">
        <v>311</v>
      </c>
      <c r="G1041" s="84" t="s">
        <v>4297</v>
      </c>
      <c r="H1041" s="84" t="s">
        <v>4298</v>
      </c>
      <c r="I1041" s="5" t="s">
        <v>1511</v>
      </c>
      <c r="J1041" s="5"/>
      <c r="K1041" s="5"/>
      <c r="L1041" s="5" t="s">
        <v>4299</v>
      </c>
    </row>
    <row r="1042" spans="1:12" ht="56.25">
      <c r="A1042" s="88" t="s">
        <v>4182</v>
      </c>
      <c r="B1042" s="8" t="s">
        <v>4296</v>
      </c>
      <c r="C1042" s="5" t="s">
        <v>4300</v>
      </c>
      <c r="D1042" s="2">
        <v>30379</v>
      </c>
      <c r="E1042" s="5" t="s">
        <v>10481</v>
      </c>
      <c r="F1042" s="84" t="s">
        <v>660</v>
      </c>
      <c r="G1042" s="88"/>
      <c r="H1042" s="84" t="s">
        <v>4301</v>
      </c>
      <c r="I1042" s="5" t="s">
        <v>1511</v>
      </c>
      <c r="J1042" s="5"/>
      <c r="K1042" s="5"/>
      <c r="L1042" s="5" t="s">
        <v>4302</v>
      </c>
    </row>
    <row r="1043" spans="1:12" ht="37.5">
      <c r="A1043" s="88" t="s">
        <v>4182</v>
      </c>
      <c r="B1043" s="8" t="s">
        <v>4296</v>
      </c>
      <c r="C1043" s="5" t="s">
        <v>4303</v>
      </c>
      <c r="D1043" s="6" t="s">
        <v>36</v>
      </c>
      <c r="E1043" s="5" t="s">
        <v>5</v>
      </c>
      <c r="F1043" s="84" t="s">
        <v>179</v>
      </c>
      <c r="G1043" s="88"/>
      <c r="H1043" s="84" t="s">
        <v>4304</v>
      </c>
      <c r="I1043" s="5" t="s">
        <v>264</v>
      </c>
      <c r="J1043" s="5" t="s">
        <v>4305</v>
      </c>
      <c r="K1043" s="8"/>
      <c r="L1043" s="5" t="s">
        <v>10699</v>
      </c>
    </row>
    <row r="1044" spans="1:12" ht="56.25">
      <c r="A1044" s="88" t="s">
        <v>4182</v>
      </c>
      <c r="B1044" s="8" t="s">
        <v>4296</v>
      </c>
      <c r="C1044" s="5" t="s">
        <v>4306</v>
      </c>
      <c r="D1044" s="2">
        <v>38742</v>
      </c>
      <c r="E1044" s="5" t="s">
        <v>10481</v>
      </c>
      <c r="F1044" s="84" t="s">
        <v>179</v>
      </c>
      <c r="G1044" s="88"/>
      <c r="H1044" s="84" t="s">
        <v>4307</v>
      </c>
      <c r="I1044" s="5" t="s">
        <v>181</v>
      </c>
      <c r="J1044" s="5"/>
      <c r="K1044" s="18" t="s">
        <v>4308</v>
      </c>
      <c r="L1044" s="5" t="s">
        <v>4309</v>
      </c>
    </row>
    <row r="1045" spans="1:12" ht="56.25">
      <c r="A1045" s="88" t="s">
        <v>4182</v>
      </c>
      <c r="B1045" s="8" t="s">
        <v>4296</v>
      </c>
      <c r="C1045" s="5" t="s">
        <v>4310</v>
      </c>
      <c r="D1045" s="2">
        <v>4916</v>
      </c>
      <c r="E1045" s="5" t="s">
        <v>10481</v>
      </c>
      <c r="F1045" s="84" t="s">
        <v>660</v>
      </c>
      <c r="G1045" s="88"/>
      <c r="H1045" s="84" t="s">
        <v>4311</v>
      </c>
      <c r="I1045" s="5" t="s">
        <v>4312</v>
      </c>
      <c r="J1045" s="5"/>
      <c r="K1045" s="18" t="s">
        <v>4313</v>
      </c>
      <c r="L1045" s="5" t="s">
        <v>4314</v>
      </c>
    </row>
    <row r="1046" spans="1:12" ht="168.75">
      <c r="A1046" s="84" t="s">
        <v>4182</v>
      </c>
      <c r="B1046" s="5" t="s">
        <v>4315</v>
      </c>
      <c r="C1046" s="5" t="s">
        <v>4316</v>
      </c>
      <c r="D1046" s="6">
        <v>11000</v>
      </c>
      <c r="E1046" s="5" t="s">
        <v>10481</v>
      </c>
      <c r="F1046" s="84" t="s">
        <v>660</v>
      </c>
      <c r="G1046" s="84"/>
      <c r="H1046" s="84" t="s">
        <v>4317</v>
      </c>
      <c r="I1046" s="5" t="s">
        <v>313</v>
      </c>
      <c r="J1046" s="5"/>
      <c r="K1046" s="18" t="s">
        <v>4318</v>
      </c>
      <c r="L1046" s="5" t="s">
        <v>4319</v>
      </c>
    </row>
    <row r="1047" spans="1:12" ht="37.5">
      <c r="A1047" s="88" t="s">
        <v>4320</v>
      </c>
      <c r="B1047" s="8" t="s">
        <v>4296</v>
      </c>
      <c r="C1047" s="8" t="s">
        <v>4321</v>
      </c>
      <c r="D1047" s="6" t="s">
        <v>36</v>
      </c>
      <c r="E1047" s="5" t="s">
        <v>5</v>
      </c>
      <c r="F1047" s="84"/>
      <c r="G1047" s="88"/>
      <c r="H1047" s="84" t="s">
        <v>4322</v>
      </c>
      <c r="I1047" s="5" t="s">
        <v>742</v>
      </c>
      <c r="J1047" s="5"/>
      <c r="K1047" s="8"/>
      <c r="L1047" s="5" t="s">
        <v>10700</v>
      </c>
    </row>
    <row r="1048" spans="1:12" ht="37.5">
      <c r="A1048" s="88" t="s">
        <v>4320</v>
      </c>
      <c r="B1048" s="8" t="s">
        <v>4296</v>
      </c>
      <c r="C1048" s="8" t="s">
        <v>4323</v>
      </c>
      <c r="D1048" s="6" t="s">
        <v>36</v>
      </c>
      <c r="E1048" s="5" t="s">
        <v>5</v>
      </c>
      <c r="F1048" s="84"/>
      <c r="G1048" s="88"/>
      <c r="H1048" s="84" t="s">
        <v>4324</v>
      </c>
      <c r="I1048" s="5" t="s">
        <v>742</v>
      </c>
      <c r="J1048" s="5"/>
      <c r="K1048" s="8"/>
      <c r="L1048" s="5" t="s">
        <v>10700</v>
      </c>
    </row>
    <row r="1049" spans="1:12" ht="37.5">
      <c r="A1049" s="88" t="s">
        <v>4182</v>
      </c>
      <c r="B1049" s="8" t="s">
        <v>4325</v>
      </c>
      <c r="C1049" s="5" t="s">
        <v>4326</v>
      </c>
      <c r="D1049" s="2">
        <v>39772</v>
      </c>
      <c r="E1049" s="5" t="s">
        <v>10481</v>
      </c>
      <c r="F1049" s="84" t="s">
        <v>179</v>
      </c>
      <c r="G1049" s="88" t="s">
        <v>4327</v>
      </c>
      <c r="H1049" s="84" t="s">
        <v>4328</v>
      </c>
      <c r="I1049" s="5" t="s">
        <v>10501</v>
      </c>
      <c r="J1049" s="5" t="s">
        <v>4329</v>
      </c>
      <c r="K1049" s="5" t="s">
        <v>4330</v>
      </c>
      <c r="L1049" s="5" t="s">
        <v>4331</v>
      </c>
    </row>
    <row r="1050" spans="1:12" ht="56.25">
      <c r="A1050" s="88" t="s">
        <v>4182</v>
      </c>
      <c r="B1050" s="8" t="s">
        <v>4332</v>
      </c>
      <c r="C1050" s="5" t="s">
        <v>4333</v>
      </c>
      <c r="D1050" s="2">
        <v>3480</v>
      </c>
      <c r="E1050" s="5" t="s">
        <v>10481</v>
      </c>
      <c r="F1050" s="84" t="s">
        <v>660</v>
      </c>
      <c r="G1050" s="88"/>
      <c r="H1050" s="84" t="s">
        <v>4334</v>
      </c>
      <c r="I1050" s="5" t="s">
        <v>313</v>
      </c>
      <c r="J1050" s="5"/>
      <c r="K1050" s="5"/>
      <c r="L1050" s="21" t="s">
        <v>4335</v>
      </c>
    </row>
    <row r="1051" spans="1:12" ht="56.25">
      <c r="A1051" s="88" t="s">
        <v>4182</v>
      </c>
      <c r="B1051" s="8" t="s">
        <v>4332</v>
      </c>
      <c r="C1051" s="5" t="s">
        <v>4336</v>
      </c>
      <c r="D1051" s="2">
        <v>8470</v>
      </c>
      <c r="E1051" s="5" t="s">
        <v>10481</v>
      </c>
      <c r="F1051" s="84" t="s">
        <v>311</v>
      </c>
      <c r="G1051" s="88"/>
      <c r="H1051" s="84" t="s">
        <v>4337</v>
      </c>
      <c r="I1051" s="5" t="s">
        <v>313</v>
      </c>
      <c r="J1051" s="5"/>
      <c r="K1051" s="5"/>
      <c r="L1051" s="5" t="s">
        <v>4338</v>
      </c>
    </row>
    <row r="1052" spans="1:12" ht="56.25">
      <c r="A1052" s="88" t="s">
        <v>4182</v>
      </c>
      <c r="B1052" s="8" t="s">
        <v>4332</v>
      </c>
      <c r="C1052" s="5" t="s">
        <v>4339</v>
      </c>
      <c r="D1052" s="2">
        <v>12995</v>
      </c>
      <c r="E1052" s="5" t="s">
        <v>10481</v>
      </c>
      <c r="F1052" s="84" t="s">
        <v>311</v>
      </c>
      <c r="G1052" s="88"/>
      <c r="H1052" s="84" t="s">
        <v>4340</v>
      </c>
      <c r="I1052" s="5" t="s">
        <v>313</v>
      </c>
      <c r="J1052" s="5"/>
      <c r="K1052" s="5"/>
      <c r="L1052" s="5" t="s">
        <v>4338</v>
      </c>
    </row>
    <row r="1053" spans="1:12" ht="93.75">
      <c r="A1053" s="84" t="s">
        <v>4341</v>
      </c>
      <c r="B1053" s="5" t="s">
        <v>4342</v>
      </c>
      <c r="C1053" s="5" t="s">
        <v>4343</v>
      </c>
      <c r="D1053" s="6">
        <v>1800</v>
      </c>
      <c r="E1053" s="5" t="s">
        <v>10481</v>
      </c>
      <c r="F1053" s="84" t="s">
        <v>665</v>
      </c>
      <c r="G1053" s="88" t="s">
        <v>4344</v>
      </c>
      <c r="H1053" s="84" t="s">
        <v>4345</v>
      </c>
      <c r="I1053" s="5" t="s">
        <v>1302</v>
      </c>
      <c r="J1053" s="5"/>
      <c r="K1053" s="5"/>
      <c r="L1053" s="21" t="s">
        <v>4346</v>
      </c>
    </row>
    <row r="1054" spans="1:12" ht="75">
      <c r="A1054" s="84" t="s">
        <v>4341</v>
      </c>
      <c r="B1054" s="5" t="s">
        <v>4342</v>
      </c>
      <c r="C1054" s="5" t="s">
        <v>4347</v>
      </c>
      <c r="D1054" s="6">
        <v>8400</v>
      </c>
      <c r="E1054" s="5" t="s">
        <v>10481</v>
      </c>
      <c r="F1054" s="84" t="s">
        <v>660</v>
      </c>
      <c r="G1054" s="88" t="s">
        <v>4348</v>
      </c>
      <c r="H1054" s="84" t="s">
        <v>4349</v>
      </c>
      <c r="I1054" s="5" t="s">
        <v>6</v>
      </c>
      <c r="J1054" s="5" t="s">
        <v>3561</v>
      </c>
      <c r="K1054" s="26" t="s">
        <v>4350</v>
      </c>
      <c r="L1054" s="21" t="s">
        <v>4346</v>
      </c>
    </row>
    <row r="1055" spans="1:12" ht="56.25">
      <c r="A1055" s="84" t="s">
        <v>4182</v>
      </c>
      <c r="B1055" s="5" t="s">
        <v>4351</v>
      </c>
      <c r="C1055" s="5" t="s">
        <v>4352</v>
      </c>
      <c r="D1055" s="6" t="s">
        <v>36</v>
      </c>
      <c r="E1055" s="5" t="s">
        <v>5</v>
      </c>
      <c r="F1055" s="84"/>
      <c r="G1055" s="84"/>
      <c r="H1055" s="84" t="s">
        <v>4353</v>
      </c>
      <c r="I1055" s="5" t="s">
        <v>768</v>
      </c>
      <c r="J1055" s="5"/>
      <c r="K1055" s="5"/>
      <c r="L1055" s="5" t="s">
        <v>10701</v>
      </c>
    </row>
    <row r="1056" spans="1:12" ht="75">
      <c r="A1056" s="88" t="s">
        <v>4182</v>
      </c>
      <c r="B1056" s="8" t="s">
        <v>4354</v>
      </c>
      <c r="C1056" s="5" t="s">
        <v>4355</v>
      </c>
      <c r="D1056" s="2">
        <v>10000</v>
      </c>
      <c r="E1056" s="5" t="s">
        <v>10481</v>
      </c>
      <c r="F1056" s="84" t="s">
        <v>665</v>
      </c>
      <c r="G1056" s="84" t="s">
        <v>4356</v>
      </c>
      <c r="H1056" s="84" t="s">
        <v>4357</v>
      </c>
      <c r="I1056" s="5" t="s">
        <v>4358</v>
      </c>
      <c r="J1056" s="5"/>
      <c r="K1056" s="18" t="s">
        <v>4359</v>
      </c>
      <c r="L1056" s="5" t="s">
        <v>4360</v>
      </c>
    </row>
    <row r="1057" spans="1:12" ht="56.25">
      <c r="A1057" s="88" t="s">
        <v>4182</v>
      </c>
      <c r="B1057" s="8" t="s">
        <v>4354</v>
      </c>
      <c r="C1057" s="5" t="s">
        <v>4362</v>
      </c>
      <c r="D1057" s="6" t="s">
        <v>36</v>
      </c>
      <c r="E1057" s="5" t="s">
        <v>5</v>
      </c>
      <c r="F1057" s="84"/>
      <c r="G1057" s="88"/>
      <c r="H1057" s="84" t="s">
        <v>4363</v>
      </c>
      <c r="I1057" s="5" t="s">
        <v>4354</v>
      </c>
      <c r="J1057" s="5"/>
      <c r="K1057" s="18" t="s">
        <v>4364</v>
      </c>
      <c r="L1057" s="21" t="s">
        <v>10702</v>
      </c>
    </row>
    <row r="1058" spans="1:12" ht="56.25">
      <c r="A1058" s="88" t="s">
        <v>4182</v>
      </c>
      <c r="B1058" s="8" t="s">
        <v>4354</v>
      </c>
      <c r="C1058" s="8" t="s">
        <v>4365</v>
      </c>
      <c r="D1058" s="6" t="s">
        <v>36</v>
      </c>
      <c r="E1058" s="5" t="s">
        <v>5</v>
      </c>
      <c r="F1058" s="84"/>
      <c r="G1058" s="88"/>
      <c r="H1058" s="84" t="s">
        <v>4366</v>
      </c>
      <c r="I1058" s="8" t="s">
        <v>4354</v>
      </c>
      <c r="J1058" s="5"/>
      <c r="K1058" s="18" t="s">
        <v>4367</v>
      </c>
      <c r="L1058" s="5" t="s">
        <v>10703</v>
      </c>
    </row>
    <row r="1059" spans="1:12" ht="56.25">
      <c r="A1059" s="88" t="s">
        <v>4182</v>
      </c>
      <c r="B1059" s="8" t="s">
        <v>4354</v>
      </c>
      <c r="C1059" s="5" t="s">
        <v>4369</v>
      </c>
      <c r="D1059" s="2">
        <v>1870</v>
      </c>
      <c r="E1059" s="5" t="s">
        <v>10481</v>
      </c>
      <c r="F1059" s="84" t="s">
        <v>311</v>
      </c>
      <c r="G1059" s="88" t="s">
        <v>4370</v>
      </c>
      <c r="H1059" s="84" t="s">
        <v>4371</v>
      </c>
      <c r="I1059" s="8" t="s">
        <v>4354</v>
      </c>
      <c r="J1059" s="5"/>
      <c r="K1059" s="18" t="s">
        <v>4372</v>
      </c>
      <c r="L1059" s="5" t="s">
        <v>4368</v>
      </c>
    </row>
    <row r="1060" spans="1:12" ht="56.25">
      <c r="A1060" s="84" t="s">
        <v>4373</v>
      </c>
      <c r="B1060" s="5" t="s">
        <v>4374</v>
      </c>
      <c r="C1060" s="5" t="s">
        <v>4375</v>
      </c>
      <c r="D1060" s="6">
        <v>20</v>
      </c>
      <c r="E1060" s="5" t="s">
        <v>10480</v>
      </c>
      <c r="F1060" s="84" t="s">
        <v>660</v>
      </c>
      <c r="G1060" s="84"/>
      <c r="H1060" s="84" t="s">
        <v>4376</v>
      </c>
      <c r="I1060" s="5" t="s">
        <v>4377</v>
      </c>
      <c r="J1060" s="5"/>
      <c r="K1060" s="5" t="s">
        <v>4378</v>
      </c>
      <c r="L1060" s="5" t="s">
        <v>4379</v>
      </c>
    </row>
    <row r="1061" spans="1:12" ht="56.25">
      <c r="A1061" s="84" t="s">
        <v>4373</v>
      </c>
      <c r="B1061" s="5" t="s">
        <v>4374</v>
      </c>
      <c r="C1061" s="5" t="s">
        <v>4380</v>
      </c>
      <c r="D1061" s="6">
        <v>75841</v>
      </c>
      <c r="E1061" s="5" t="s">
        <v>10480</v>
      </c>
      <c r="F1061" s="84" t="s">
        <v>179</v>
      </c>
      <c r="G1061" s="84"/>
      <c r="H1061" s="84" t="s">
        <v>4381</v>
      </c>
      <c r="I1061" s="5" t="s">
        <v>181</v>
      </c>
      <c r="J1061" s="5"/>
      <c r="K1061" s="5" t="s">
        <v>4382</v>
      </c>
      <c r="L1061" s="5" t="s">
        <v>4383</v>
      </c>
    </row>
    <row r="1062" spans="1:12" ht="37.5">
      <c r="A1062" s="84" t="s">
        <v>4373</v>
      </c>
      <c r="B1062" s="5" t="s">
        <v>4374</v>
      </c>
      <c r="C1062" s="5" t="s">
        <v>4384</v>
      </c>
      <c r="D1062" s="6">
        <v>3000</v>
      </c>
      <c r="E1062" s="5" t="s">
        <v>10480</v>
      </c>
      <c r="F1062" s="84" t="s">
        <v>311</v>
      </c>
      <c r="G1062" s="84"/>
      <c r="H1062" s="84" t="s">
        <v>4385</v>
      </c>
      <c r="I1062" s="5" t="s">
        <v>665</v>
      </c>
      <c r="J1062" s="5" t="s">
        <v>4386</v>
      </c>
      <c r="K1062" s="5" t="s">
        <v>4387</v>
      </c>
      <c r="L1062" s="5" t="s">
        <v>4383</v>
      </c>
    </row>
    <row r="1063" spans="1:12" ht="56.25">
      <c r="A1063" s="84" t="s">
        <v>4373</v>
      </c>
      <c r="B1063" s="5" t="s">
        <v>4374</v>
      </c>
      <c r="C1063" s="5" t="s">
        <v>4388</v>
      </c>
      <c r="D1063" s="6">
        <v>400</v>
      </c>
      <c r="E1063" s="5" t="s">
        <v>10480</v>
      </c>
      <c r="F1063" s="84" t="s">
        <v>660</v>
      </c>
      <c r="G1063" s="84"/>
      <c r="H1063" s="84" t="s">
        <v>4389</v>
      </c>
      <c r="I1063" s="5" t="s">
        <v>313</v>
      </c>
      <c r="J1063" s="5"/>
      <c r="K1063" s="5" t="s">
        <v>4390</v>
      </c>
      <c r="L1063" s="5" t="s">
        <v>4391</v>
      </c>
    </row>
    <row r="1064" spans="1:12" ht="56.25">
      <c r="A1064" s="88" t="s">
        <v>4182</v>
      </c>
      <c r="B1064" s="8" t="s">
        <v>4392</v>
      </c>
      <c r="C1064" s="5" t="s">
        <v>4393</v>
      </c>
      <c r="D1064" s="2">
        <v>4700</v>
      </c>
      <c r="E1064" s="5" t="s">
        <v>10481</v>
      </c>
      <c r="F1064" s="84" t="s">
        <v>660</v>
      </c>
      <c r="G1064" s="88"/>
      <c r="H1064" s="84" t="s">
        <v>4394</v>
      </c>
      <c r="I1064" s="5" t="s">
        <v>1565</v>
      </c>
      <c r="J1064" s="5"/>
      <c r="K1064" s="5"/>
      <c r="L1064" s="5" t="s">
        <v>4395</v>
      </c>
    </row>
    <row r="1065" spans="1:12" ht="56.25">
      <c r="A1065" s="84" t="s">
        <v>4182</v>
      </c>
      <c r="B1065" s="5" t="s">
        <v>4396</v>
      </c>
      <c r="C1065" s="5" t="s">
        <v>4397</v>
      </c>
      <c r="D1065" s="6">
        <v>1000</v>
      </c>
      <c r="E1065" s="5" t="s">
        <v>10479</v>
      </c>
      <c r="F1065" s="84" t="s">
        <v>824</v>
      </c>
      <c r="G1065" s="84"/>
      <c r="H1065" s="84" t="s">
        <v>4398</v>
      </c>
      <c r="I1065" s="5" t="s">
        <v>665</v>
      </c>
      <c r="J1065" s="5" t="s">
        <v>4399</v>
      </c>
      <c r="K1065" s="18" t="s">
        <v>4400</v>
      </c>
      <c r="L1065" s="5" t="s">
        <v>4401</v>
      </c>
    </row>
    <row r="1066" spans="1:12" ht="56.25">
      <c r="A1066" s="84" t="s">
        <v>4182</v>
      </c>
      <c r="B1066" s="5" t="s">
        <v>4396</v>
      </c>
      <c r="C1066" s="5" t="s">
        <v>4402</v>
      </c>
      <c r="D1066" s="6">
        <v>849</v>
      </c>
      <c r="E1066" s="5" t="s">
        <v>10479</v>
      </c>
      <c r="F1066" s="84" t="s">
        <v>660</v>
      </c>
      <c r="G1066" s="84"/>
      <c r="H1066" s="84" t="s">
        <v>4403</v>
      </c>
      <c r="I1066" s="5" t="s">
        <v>742</v>
      </c>
      <c r="J1066" s="5"/>
      <c r="K1066" s="18" t="s">
        <v>4404</v>
      </c>
      <c r="L1066" s="5" t="s">
        <v>4405</v>
      </c>
    </row>
    <row r="1067" spans="1:12" ht="112.5">
      <c r="A1067" s="88" t="s">
        <v>4182</v>
      </c>
      <c r="B1067" s="8" t="s">
        <v>4406</v>
      </c>
      <c r="C1067" s="5" t="s">
        <v>4407</v>
      </c>
      <c r="D1067" s="2">
        <v>4163</v>
      </c>
      <c r="E1067" s="5" t="s">
        <v>10481</v>
      </c>
      <c r="F1067" s="84" t="s">
        <v>311</v>
      </c>
      <c r="G1067" s="88"/>
      <c r="H1067" s="84" t="s">
        <v>4408</v>
      </c>
      <c r="I1067" s="5" t="s">
        <v>181</v>
      </c>
      <c r="J1067" s="5"/>
      <c r="K1067" s="18" t="s">
        <v>4409</v>
      </c>
      <c r="L1067" s="5" t="s">
        <v>4410</v>
      </c>
    </row>
    <row r="1068" spans="1:12" ht="93.75">
      <c r="A1068" s="88" t="s">
        <v>4182</v>
      </c>
      <c r="B1068" s="8" t="s">
        <v>4406</v>
      </c>
      <c r="C1068" s="5" t="s">
        <v>4411</v>
      </c>
      <c r="D1068" s="2">
        <v>12710</v>
      </c>
      <c r="E1068" s="5" t="s">
        <v>10481</v>
      </c>
      <c r="F1068" s="84" t="s">
        <v>311</v>
      </c>
      <c r="G1068" s="88"/>
      <c r="H1068" s="84" t="s">
        <v>4412</v>
      </c>
      <c r="I1068" s="5" t="s">
        <v>181</v>
      </c>
      <c r="J1068" s="5"/>
      <c r="K1068" s="18" t="s">
        <v>4413</v>
      </c>
      <c r="L1068" s="5" t="s">
        <v>4414</v>
      </c>
    </row>
    <row r="1069" spans="1:12" ht="56.25">
      <c r="A1069" s="88" t="s">
        <v>4182</v>
      </c>
      <c r="B1069" s="8" t="s">
        <v>4415</v>
      </c>
      <c r="C1069" s="5" t="s">
        <v>4416</v>
      </c>
      <c r="D1069" s="2">
        <v>7953</v>
      </c>
      <c r="E1069" s="5" t="s">
        <v>10481</v>
      </c>
      <c r="F1069" s="84" t="s">
        <v>179</v>
      </c>
      <c r="G1069" s="88" t="s">
        <v>3968</v>
      </c>
      <c r="H1069" s="84" t="s">
        <v>4417</v>
      </c>
      <c r="I1069" s="5" t="s">
        <v>6</v>
      </c>
      <c r="J1069" s="5" t="s">
        <v>4418</v>
      </c>
      <c r="K1069" s="18" t="s">
        <v>4419</v>
      </c>
      <c r="L1069" s="5" t="s">
        <v>4420</v>
      </c>
    </row>
    <row r="1070" spans="1:12" ht="75">
      <c r="A1070" s="88" t="s">
        <v>4182</v>
      </c>
      <c r="B1070" s="8" t="s">
        <v>4415</v>
      </c>
      <c r="C1070" s="5" t="s">
        <v>3734</v>
      </c>
      <c r="D1070" s="2">
        <v>1109</v>
      </c>
      <c r="E1070" s="5" t="s">
        <v>10481</v>
      </c>
      <c r="F1070" s="84" t="s">
        <v>4421</v>
      </c>
      <c r="G1070" s="88"/>
      <c r="H1070" s="84" t="s">
        <v>4422</v>
      </c>
      <c r="I1070" s="5" t="s">
        <v>4423</v>
      </c>
      <c r="J1070" s="5"/>
      <c r="K1070" s="18" t="s">
        <v>4424</v>
      </c>
      <c r="L1070" s="5" t="s">
        <v>4425</v>
      </c>
    </row>
    <row r="1071" spans="1:12" ht="75">
      <c r="A1071" s="88" t="s">
        <v>4182</v>
      </c>
      <c r="B1071" s="8" t="s">
        <v>4415</v>
      </c>
      <c r="C1071" s="5" t="s">
        <v>451</v>
      </c>
      <c r="D1071" s="2">
        <v>12438</v>
      </c>
      <c r="E1071" s="5" t="s">
        <v>10481</v>
      </c>
      <c r="F1071" s="84" t="s">
        <v>660</v>
      </c>
      <c r="G1071" s="88"/>
      <c r="H1071" s="84" t="s">
        <v>4426</v>
      </c>
      <c r="I1071" s="5" t="s">
        <v>4427</v>
      </c>
      <c r="J1071" s="5"/>
      <c r="K1071" s="18" t="s">
        <v>4424</v>
      </c>
      <c r="L1071" s="5" t="s">
        <v>4425</v>
      </c>
    </row>
    <row r="1072" spans="1:12" ht="56.25">
      <c r="A1072" s="88" t="s">
        <v>4182</v>
      </c>
      <c r="B1072" s="5" t="s">
        <v>4428</v>
      </c>
      <c r="C1072" s="5" t="s">
        <v>4429</v>
      </c>
      <c r="D1072" s="6">
        <v>300</v>
      </c>
      <c r="E1072" s="5" t="s">
        <v>10481</v>
      </c>
      <c r="F1072" s="84" t="s">
        <v>311</v>
      </c>
      <c r="G1072" s="84"/>
      <c r="H1072" s="84" t="s">
        <v>4430</v>
      </c>
      <c r="I1072" s="5" t="s">
        <v>4431</v>
      </c>
      <c r="J1072" s="5"/>
      <c r="K1072" s="18" t="s">
        <v>4432</v>
      </c>
      <c r="L1072" s="5" t="s">
        <v>4433</v>
      </c>
    </row>
    <row r="1073" spans="1:12" ht="56.25">
      <c r="A1073" s="88" t="s">
        <v>4182</v>
      </c>
      <c r="B1073" s="8" t="s">
        <v>4434</v>
      </c>
      <c r="C1073" s="5" t="s">
        <v>4435</v>
      </c>
      <c r="D1073" s="2">
        <v>5699</v>
      </c>
      <c r="E1073" s="5" t="s">
        <v>10481</v>
      </c>
      <c r="F1073" s="84" t="s">
        <v>660</v>
      </c>
      <c r="G1073" s="88"/>
      <c r="H1073" s="84" t="s">
        <v>4436</v>
      </c>
      <c r="I1073" s="5" t="s">
        <v>1503</v>
      </c>
      <c r="J1073" s="5"/>
      <c r="K1073" s="18" t="s">
        <v>4437</v>
      </c>
      <c r="L1073" s="5" t="s">
        <v>4438</v>
      </c>
    </row>
    <row r="1074" spans="1:12" ht="56.25">
      <c r="A1074" s="88" t="s">
        <v>4182</v>
      </c>
      <c r="B1074" s="8" t="s">
        <v>4439</v>
      </c>
      <c r="C1074" s="5" t="s">
        <v>4440</v>
      </c>
      <c r="D1074" s="2">
        <v>5110</v>
      </c>
      <c r="E1074" s="5" t="s">
        <v>10481</v>
      </c>
      <c r="F1074" s="84" t="s">
        <v>660</v>
      </c>
      <c r="G1074" s="88"/>
      <c r="H1074" s="84" t="s">
        <v>4441</v>
      </c>
      <c r="I1074" s="5" t="s">
        <v>759</v>
      </c>
      <c r="J1074" s="5"/>
      <c r="K1074" s="5"/>
      <c r="L1074" s="5" t="s">
        <v>4442</v>
      </c>
    </row>
    <row r="1075" spans="1:12" ht="56.25">
      <c r="A1075" s="88" t="s">
        <v>4182</v>
      </c>
      <c r="B1075" s="8" t="s">
        <v>4439</v>
      </c>
      <c r="C1075" s="5" t="s">
        <v>4443</v>
      </c>
      <c r="D1075" s="2">
        <v>90</v>
      </c>
      <c r="E1075" s="5" t="s">
        <v>10481</v>
      </c>
      <c r="F1075" s="84" t="s">
        <v>311</v>
      </c>
      <c r="G1075" s="88"/>
      <c r="H1075" s="84" t="s">
        <v>4444</v>
      </c>
      <c r="I1075" s="5" t="s">
        <v>313</v>
      </c>
      <c r="J1075" s="5"/>
      <c r="K1075" s="5"/>
      <c r="L1075" s="5" t="s">
        <v>4445</v>
      </c>
    </row>
    <row r="1076" spans="1:12" ht="75">
      <c r="A1076" s="88" t="s">
        <v>4182</v>
      </c>
      <c r="B1076" s="8" t="s">
        <v>4439</v>
      </c>
      <c r="C1076" s="5" t="s">
        <v>4446</v>
      </c>
      <c r="D1076" s="6" t="s">
        <v>6017</v>
      </c>
      <c r="E1076" s="5" t="s">
        <v>5</v>
      </c>
      <c r="F1076" s="84"/>
      <c r="G1076" s="88"/>
      <c r="H1076" s="84" t="s">
        <v>4447</v>
      </c>
      <c r="I1076" s="5" t="s">
        <v>768</v>
      </c>
      <c r="J1076" s="5"/>
      <c r="K1076" s="26" t="s">
        <v>4448</v>
      </c>
      <c r="L1076" s="5" t="s">
        <v>10704</v>
      </c>
    </row>
    <row r="1077" spans="1:12" ht="56.25">
      <c r="A1077" s="88" t="s">
        <v>4182</v>
      </c>
      <c r="B1077" s="8" t="s">
        <v>4449</v>
      </c>
      <c r="C1077" s="13" t="s">
        <v>4450</v>
      </c>
      <c r="D1077" s="2">
        <v>12166</v>
      </c>
      <c r="E1077" s="5" t="s">
        <v>10481</v>
      </c>
      <c r="F1077" s="84" t="s">
        <v>179</v>
      </c>
      <c r="G1077" s="88"/>
      <c r="H1077" s="84" t="s">
        <v>4451</v>
      </c>
      <c r="I1077" s="5" t="s">
        <v>4452</v>
      </c>
      <c r="J1077" s="5"/>
      <c r="K1077" s="18" t="s">
        <v>4453</v>
      </c>
      <c r="L1077" s="5" t="s">
        <v>4454</v>
      </c>
    </row>
    <row r="1078" spans="1:12" ht="37.5">
      <c r="A1078" s="88" t="s">
        <v>4182</v>
      </c>
      <c r="B1078" s="8" t="s">
        <v>4449</v>
      </c>
      <c r="C1078" s="8" t="s">
        <v>4455</v>
      </c>
      <c r="D1078" s="6" t="s">
        <v>36</v>
      </c>
      <c r="E1078" s="5" t="s">
        <v>5</v>
      </c>
      <c r="F1078" s="84"/>
      <c r="G1078" s="88"/>
      <c r="H1078" s="84" t="s">
        <v>4456</v>
      </c>
      <c r="I1078" s="5" t="s">
        <v>4457</v>
      </c>
      <c r="J1078" s="5"/>
      <c r="K1078" s="8"/>
      <c r="L1078" s="5"/>
    </row>
    <row r="1079" spans="1:12" ht="56.25">
      <c r="A1079" s="88" t="s">
        <v>4260</v>
      </c>
      <c r="B1079" s="8" t="s">
        <v>4458</v>
      </c>
      <c r="C1079" s="5" t="s">
        <v>4459</v>
      </c>
      <c r="D1079" s="2">
        <v>2700</v>
      </c>
      <c r="E1079" s="5" t="s">
        <v>10481</v>
      </c>
      <c r="F1079" s="84" t="s">
        <v>179</v>
      </c>
      <c r="G1079" s="88" t="s">
        <v>4460</v>
      </c>
      <c r="H1079" s="84" t="s">
        <v>4461</v>
      </c>
      <c r="I1079" s="5" t="s">
        <v>908</v>
      </c>
      <c r="J1079" s="5"/>
      <c r="K1079" s="5" t="s">
        <v>4462</v>
      </c>
      <c r="L1079" s="5" t="s">
        <v>4463</v>
      </c>
    </row>
    <row r="1080" spans="1:12" ht="75">
      <c r="A1080" s="88" t="s">
        <v>4260</v>
      </c>
      <c r="B1080" s="8" t="s">
        <v>4458</v>
      </c>
      <c r="C1080" s="5" t="s">
        <v>4464</v>
      </c>
      <c r="D1080" s="2">
        <v>960</v>
      </c>
      <c r="E1080" s="5" t="s">
        <v>10481</v>
      </c>
      <c r="F1080" s="84" t="s">
        <v>179</v>
      </c>
      <c r="G1080" s="88" t="s">
        <v>4465</v>
      </c>
      <c r="H1080" s="84" t="s">
        <v>4466</v>
      </c>
      <c r="I1080" s="5" t="s">
        <v>181</v>
      </c>
      <c r="J1080" s="5"/>
      <c r="K1080" s="5" t="s">
        <v>4467</v>
      </c>
      <c r="L1080" s="5" t="s">
        <v>4463</v>
      </c>
    </row>
    <row r="1081" spans="1:12" ht="56.25">
      <c r="A1081" s="88" t="s">
        <v>4260</v>
      </c>
      <c r="B1081" s="8" t="s">
        <v>4458</v>
      </c>
      <c r="C1081" s="5" t="s">
        <v>4468</v>
      </c>
      <c r="D1081" s="2">
        <v>1788</v>
      </c>
      <c r="E1081" s="5" t="s">
        <v>10481</v>
      </c>
      <c r="F1081" s="84" t="s">
        <v>179</v>
      </c>
      <c r="G1081" s="88"/>
      <c r="H1081" s="84" t="s">
        <v>4469</v>
      </c>
      <c r="I1081" s="5" t="s">
        <v>754</v>
      </c>
      <c r="J1081" s="5"/>
      <c r="K1081" s="5" t="s">
        <v>4470</v>
      </c>
      <c r="L1081" s="5" t="s">
        <v>4463</v>
      </c>
    </row>
    <row r="1082" spans="1:12" ht="56.25">
      <c r="A1082" s="88" t="s">
        <v>4182</v>
      </c>
      <c r="B1082" s="8" t="s">
        <v>4471</v>
      </c>
      <c r="C1082" s="5" t="s">
        <v>4472</v>
      </c>
      <c r="D1082" s="2">
        <v>19300</v>
      </c>
      <c r="E1082" s="5" t="s">
        <v>10481</v>
      </c>
      <c r="F1082" s="84" t="s">
        <v>179</v>
      </c>
      <c r="G1082" s="88"/>
      <c r="H1082" s="84" t="s">
        <v>4473</v>
      </c>
      <c r="I1082" s="5" t="s">
        <v>264</v>
      </c>
      <c r="J1082" s="5" t="s">
        <v>4474</v>
      </c>
      <c r="K1082" s="5" t="s">
        <v>4475</v>
      </c>
      <c r="L1082" s="5" t="s">
        <v>4476</v>
      </c>
    </row>
    <row r="1083" spans="1:12" ht="56.25">
      <c r="A1083" s="88" t="s">
        <v>4182</v>
      </c>
      <c r="B1083" s="8" t="s">
        <v>4471</v>
      </c>
      <c r="C1083" s="5" t="s">
        <v>4440</v>
      </c>
      <c r="D1083" s="2">
        <v>2660</v>
      </c>
      <c r="E1083" s="5" t="s">
        <v>10481</v>
      </c>
      <c r="F1083" s="84" t="s">
        <v>660</v>
      </c>
      <c r="G1083" s="88"/>
      <c r="H1083" s="84" t="s">
        <v>4477</v>
      </c>
      <c r="I1083" s="5" t="s">
        <v>12</v>
      </c>
      <c r="J1083" s="5"/>
      <c r="K1083" s="5" t="s">
        <v>4478</v>
      </c>
      <c r="L1083" s="5" t="s">
        <v>4479</v>
      </c>
    </row>
    <row r="1084" spans="1:12" ht="56.25">
      <c r="A1084" s="84" t="s">
        <v>4182</v>
      </c>
      <c r="B1084" s="5" t="s">
        <v>4480</v>
      </c>
      <c r="C1084" s="5" t="s">
        <v>4481</v>
      </c>
      <c r="D1084" s="6">
        <v>1380</v>
      </c>
      <c r="E1084" s="5" t="s">
        <v>10481</v>
      </c>
      <c r="F1084" s="84" t="s">
        <v>179</v>
      </c>
      <c r="G1084" s="84"/>
      <c r="H1084" s="84" t="s">
        <v>4482</v>
      </c>
      <c r="I1084" s="5" t="s">
        <v>313</v>
      </c>
      <c r="J1084" s="5"/>
      <c r="K1084" s="5"/>
      <c r="L1084" s="5" t="s">
        <v>4483</v>
      </c>
    </row>
    <row r="1085" spans="1:12" ht="56.25">
      <c r="A1085" s="88" t="s">
        <v>4182</v>
      </c>
      <c r="B1085" s="8" t="s">
        <v>4484</v>
      </c>
      <c r="C1085" s="5" t="s">
        <v>1681</v>
      </c>
      <c r="D1085" s="2">
        <v>3160</v>
      </c>
      <c r="E1085" s="5" t="s">
        <v>10481</v>
      </c>
      <c r="F1085" s="84" t="s">
        <v>660</v>
      </c>
      <c r="G1085" s="88"/>
      <c r="H1085" s="84" t="s">
        <v>4485</v>
      </c>
      <c r="I1085" s="5" t="s">
        <v>768</v>
      </c>
      <c r="J1085" s="5"/>
      <c r="K1085" s="18" t="s">
        <v>4486</v>
      </c>
      <c r="L1085" s="5" t="s">
        <v>4487</v>
      </c>
    </row>
    <row r="1086" spans="1:12" ht="56.25">
      <c r="A1086" s="88" t="s">
        <v>4488</v>
      </c>
      <c r="B1086" s="8" t="s">
        <v>4488</v>
      </c>
      <c r="C1086" s="5" t="s">
        <v>4489</v>
      </c>
      <c r="D1086" s="2">
        <v>1300</v>
      </c>
      <c r="E1086" s="5" t="s">
        <v>10481</v>
      </c>
      <c r="F1086" s="84" t="s">
        <v>660</v>
      </c>
      <c r="G1086" s="88"/>
      <c r="H1086" s="84" t="s">
        <v>4490</v>
      </c>
      <c r="I1086" s="5" t="s">
        <v>1043</v>
      </c>
      <c r="J1086" s="5"/>
      <c r="K1086" s="18" t="s">
        <v>4491</v>
      </c>
      <c r="L1086" s="5" t="s">
        <v>4492</v>
      </c>
    </row>
    <row r="1087" spans="1:12" ht="75">
      <c r="A1087" s="88" t="s">
        <v>4488</v>
      </c>
      <c r="B1087" s="8" t="s">
        <v>4493</v>
      </c>
      <c r="C1087" s="5" t="s">
        <v>4494</v>
      </c>
      <c r="D1087" s="2">
        <v>3855</v>
      </c>
      <c r="E1087" s="5" t="s">
        <v>10481</v>
      </c>
      <c r="F1087" s="84" t="s">
        <v>660</v>
      </c>
      <c r="G1087" s="88"/>
      <c r="H1087" s="84" t="s">
        <v>4495</v>
      </c>
      <c r="I1087" s="5" t="s">
        <v>768</v>
      </c>
      <c r="J1087" s="5"/>
      <c r="K1087" s="5"/>
      <c r="L1087" s="5" t="s">
        <v>4496</v>
      </c>
    </row>
    <row r="1088" spans="1:12" ht="56.25">
      <c r="A1088" s="88" t="s">
        <v>4497</v>
      </c>
      <c r="B1088" s="8" t="s">
        <v>4498</v>
      </c>
      <c r="C1088" s="5" t="s">
        <v>4499</v>
      </c>
      <c r="D1088" s="2">
        <v>3436</v>
      </c>
      <c r="E1088" s="5" t="s">
        <v>10481</v>
      </c>
      <c r="F1088" s="84" t="s">
        <v>660</v>
      </c>
      <c r="G1088" s="88"/>
      <c r="H1088" s="84" t="s">
        <v>4500</v>
      </c>
      <c r="I1088" s="5" t="s">
        <v>768</v>
      </c>
      <c r="J1088" s="5"/>
      <c r="K1088" s="5"/>
      <c r="L1088" s="5" t="s">
        <v>4501</v>
      </c>
    </row>
    <row r="1089" spans="1:12" ht="56.25">
      <c r="A1089" s="88" t="s">
        <v>4497</v>
      </c>
      <c r="B1089" s="8" t="s">
        <v>4498</v>
      </c>
      <c r="C1089" s="5" t="s">
        <v>4502</v>
      </c>
      <c r="D1089" s="2">
        <v>250</v>
      </c>
      <c r="E1089" s="5" t="s">
        <v>10481</v>
      </c>
      <c r="F1089" s="84" t="s">
        <v>3902</v>
      </c>
      <c r="G1089" s="84" t="s">
        <v>4503</v>
      </c>
      <c r="H1089" s="84" t="s">
        <v>4504</v>
      </c>
      <c r="I1089" s="5" t="s">
        <v>665</v>
      </c>
      <c r="J1089" s="5" t="s">
        <v>4505</v>
      </c>
      <c r="K1089" s="5"/>
      <c r="L1089" s="5" t="s">
        <v>4501</v>
      </c>
    </row>
    <row r="1090" spans="1:12" ht="112.5">
      <c r="A1090" s="88" t="s">
        <v>4506</v>
      </c>
      <c r="B1090" s="8" t="s">
        <v>4507</v>
      </c>
      <c r="C1090" s="5" t="s">
        <v>4508</v>
      </c>
      <c r="D1090" s="2">
        <v>12000</v>
      </c>
      <c r="E1090" s="5" t="s">
        <v>10481</v>
      </c>
      <c r="F1090" s="84" t="s">
        <v>665</v>
      </c>
      <c r="G1090" s="84" t="s">
        <v>4509</v>
      </c>
      <c r="H1090" s="84" t="s">
        <v>4510</v>
      </c>
      <c r="I1090" s="5" t="s">
        <v>10502</v>
      </c>
      <c r="J1090" s="5" t="s">
        <v>4511</v>
      </c>
      <c r="K1090" s="5"/>
      <c r="L1090" s="21" t="s">
        <v>4512</v>
      </c>
    </row>
    <row r="1091" spans="1:12" ht="56.25">
      <c r="A1091" s="88" t="s">
        <v>4513</v>
      </c>
      <c r="B1091" s="8" t="s">
        <v>4514</v>
      </c>
      <c r="C1091" s="5" t="s">
        <v>1893</v>
      </c>
      <c r="D1091" s="2" t="s">
        <v>4515</v>
      </c>
      <c r="E1091" s="5" t="s">
        <v>10481</v>
      </c>
      <c r="F1091" s="84" t="s">
        <v>660</v>
      </c>
      <c r="G1091" s="88"/>
      <c r="H1091" s="84" t="s">
        <v>4516</v>
      </c>
      <c r="I1091" s="5" t="s">
        <v>768</v>
      </c>
      <c r="J1091" s="5"/>
      <c r="K1091" s="18" t="s">
        <v>4517</v>
      </c>
      <c r="L1091" s="5" t="s">
        <v>10532</v>
      </c>
    </row>
    <row r="1092" spans="1:12" ht="56.25">
      <c r="A1092" s="88" t="s">
        <v>4488</v>
      </c>
      <c r="B1092" s="8" t="s">
        <v>4518</v>
      </c>
      <c r="C1092" s="5" t="s">
        <v>4519</v>
      </c>
      <c r="D1092" s="2">
        <v>3000</v>
      </c>
      <c r="E1092" s="5" t="s">
        <v>10481</v>
      </c>
      <c r="F1092" s="84" t="s">
        <v>660</v>
      </c>
      <c r="G1092" s="88"/>
      <c r="H1092" s="84" t="s">
        <v>4520</v>
      </c>
      <c r="I1092" s="5" t="s">
        <v>759</v>
      </c>
      <c r="J1092" s="5"/>
      <c r="K1092" s="5"/>
      <c r="L1092" s="5" t="s">
        <v>4521</v>
      </c>
    </row>
    <row r="1093" spans="1:12" ht="37.5">
      <c r="A1093" s="88" t="s">
        <v>4488</v>
      </c>
      <c r="B1093" s="8" t="s">
        <v>4518</v>
      </c>
      <c r="C1093" s="5" t="s">
        <v>4522</v>
      </c>
      <c r="D1093" s="2">
        <v>0</v>
      </c>
      <c r="E1093" s="5" t="s">
        <v>10481</v>
      </c>
      <c r="F1093" s="84" t="s">
        <v>660</v>
      </c>
      <c r="G1093" s="88"/>
      <c r="H1093" s="84" t="s">
        <v>4523</v>
      </c>
      <c r="I1093" s="5" t="s">
        <v>768</v>
      </c>
      <c r="J1093" s="5"/>
      <c r="K1093" s="5"/>
      <c r="L1093" s="5" t="s">
        <v>4524</v>
      </c>
    </row>
    <row r="1094" spans="1:12" ht="56.25">
      <c r="A1094" s="88" t="s">
        <v>4488</v>
      </c>
      <c r="B1094" s="8" t="s">
        <v>4518</v>
      </c>
      <c r="C1094" s="5" t="s">
        <v>4525</v>
      </c>
      <c r="D1094" s="2">
        <v>29043</v>
      </c>
      <c r="E1094" s="5" t="s">
        <v>10481</v>
      </c>
      <c r="F1094" s="84" t="s">
        <v>179</v>
      </c>
      <c r="G1094" s="88"/>
      <c r="H1094" s="84" t="s">
        <v>4526</v>
      </c>
      <c r="I1094" s="5" t="s">
        <v>2112</v>
      </c>
      <c r="J1094" s="5"/>
      <c r="K1094" s="5"/>
      <c r="L1094" s="5" t="s">
        <v>4527</v>
      </c>
    </row>
    <row r="1095" spans="1:12" ht="37.5">
      <c r="A1095" s="88" t="s">
        <v>4528</v>
      </c>
      <c r="B1095" s="8" t="s">
        <v>4529</v>
      </c>
      <c r="C1095" s="5" t="s">
        <v>4530</v>
      </c>
      <c r="D1095" s="2">
        <v>39363</v>
      </c>
      <c r="E1095" s="5" t="s">
        <v>10480</v>
      </c>
      <c r="F1095" s="84" t="s">
        <v>179</v>
      </c>
      <c r="G1095" s="88"/>
      <c r="H1095" s="84" t="s">
        <v>4531</v>
      </c>
      <c r="I1095" s="5" t="s">
        <v>181</v>
      </c>
      <c r="J1095" s="5"/>
      <c r="K1095" s="18" t="s">
        <v>4532</v>
      </c>
      <c r="L1095" s="5" t="s">
        <v>4533</v>
      </c>
    </row>
    <row r="1096" spans="1:12" ht="75">
      <c r="A1096" s="88" t="s">
        <v>4528</v>
      </c>
      <c r="B1096" s="8" t="s">
        <v>4529</v>
      </c>
      <c r="C1096" s="5" t="s">
        <v>4534</v>
      </c>
      <c r="D1096" s="2">
        <v>1257</v>
      </c>
      <c r="E1096" s="5" t="s">
        <v>10480</v>
      </c>
      <c r="F1096" s="84" t="s">
        <v>311</v>
      </c>
      <c r="G1096" s="88" t="s">
        <v>4535</v>
      </c>
      <c r="H1096" s="84" t="s">
        <v>4536</v>
      </c>
      <c r="I1096" s="5" t="s">
        <v>313</v>
      </c>
      <c r="J1096" s="5"/>
      <c r="K1096" s="18" t="s">
        <v>4537</v>
      </c>
      <c r="L1096" s="5" t="s">
        <v>4533</v>
      </c>
    </row>
    <row r="1097" spans="1:12" ht="56.25">
      <c r="A1097" s="88" t="s">
        <v>4488</v>
      </c>
      <c r="B1097" s="8" t="s">
        <v>4538</v>
      </c>
      <c r="C1097" s="5" t="s">
        <v>4539</v>
      </c>
      <c r="D1097" s="2">
        <v>645</v>
      </c>
      <c r="E1097" s="5" t="s">
        <v>10481</v>
      </c>
      <c r="F1097" s="84" t="s">
        <v>660</v>
      </c>
      <c r="G1097" s="88"/>
      <c r="H1097" s="84" t="s">
        <v>4540</v>
      </c>
      <c r="I1097" s="5" t="s">
        <v>768</v>
      </c>
      <c r="J1097" s="5"/>
      <c r="K1097" s="18" t="s">
        <v>4541</v>
      </c>
      <c r="L1097" s="5" t="s">
        <v>4542</v>
      </c>
    </row>
    <row r="1098" spans="1:12" ht="56.25">
      <c r="A1098" s="88" t="s">
        <v>4488</v>
      </c>
      <c r="B1098" s="8" t="s">
        <v>4538</v>
      </c>
      <c r="C1098" s="5" t="s">
        <v>4543</v>
      </c>
      <c r="D1098" s="2">
        <v>1013</v>
      </c>
      <c r="E1098" s="5" t="s">
        <v>10481</v>
      </c>
      <c r="F1098" s="84" t="s">
        <v>179</v>
      </c>
      <c r="G1098" s="88"/>
      <c r="H1098" s="84" t="s">
        <v>4544</v>
      </c>
      <c r="I1098" s="5" t="s">
        <v>181</v>
      </c>
      <c r="J1098" s="5"/>
      <c r="K1098" s="18" t="s">
        <v>4545</v>
      </c>
      <c r="L1098" s="5" t="s">
        <v>4546</v>
      </c>
    </row>
    <row r="1099" spans="1:12" ht="131.25">
      <c r="A1099" s="95" t="s">
        <v>4547</v>
      </c>
      <c r="B1099" s="10" t="s">
        <v>4548</v>
      </c>
      <c r="C1099" s="11" t="s">
        <v>4549</v>
      </c>
      <c r="D1099" s="2" t="s">
        <v>4550</v>
      </c>
      <c r="E1099" s="11" t="s">
        <v>10480</v>
      </c>
      <c r="F1099" s="91" t="s">
        <v>4551</v>
      </c>
      <c r="G1099" s="91"/>
      <c r="H1099" s="91" t="s">
        <v>4552</v>
      </c>
      <c r="I1099" s="11" t="s">
        <v>313</v>
      </c>
      <c r="J1099" s="11"/>
      <c r="K1099" s="11" t="s">
        <v>111</v>
      </c>
      <c r="L1099" s="11" t="s">
        <v>4553</v>
      </c>
    </row>
    <row r="1100" spans="1:12" ht="56.25">
      <c r="A1100" s="95" t="s">
        <v>4547</v>
      </c>
      <c r="B1100" s="10" t="s">
        <v>4548</v>
      </c>
      <c r="C1100" s="11" t="s">
        <v>4554</v>
      </c>
      <c r="D1100" s="2">
        <v>2375</v>
      </c>
      <c r="E1100" s="11" t="s">
        <v>10480</v>
      </c>
      <c r="F1100" s="84" t="s">
        <v>660</v>
      </c>
      <c r="G1100" s="95"/>
      <c r="H1100" s="91" t="s">
        <v>4555</v>
      </c>
      <c r="I1100" s="11" t="s">
        <v>759</v>
      </c>
      <c r="J1100" s="11"/>
      <c r="K1100" s="11" t="s">
        <v>4556</v>
      </c>
      <c r="L1100" s="11" t="s">
        <v>4557</v>
      </c>
    </row>
    <row r="1101" spans="1:12" ht="37.5">
      <c r="A1101" s="95" t="s">
        <v>4547</v>
      </c>
      <c r="B1101" s="10" t="s">
        <v>4548</v>
      </c>
      <c r="C1101" s="11" t="s">
        <v>4558</v>
      </c>
      <c r="D1101" s="2">
        <v>61119</v>
      </c>
      <c r="E1101" s="11" t="s">
        <v>10480</v>
      </c>
      <c r="F1101" s="84" t="s">
        <v>179</v>
      </c>
      <c r="G1101" s="95"/>
      <c r="H1101" s="91" t="s">
        <v>4559</v>
      </c>
      <c r="I1101" s="11" t="s">
        <v>181</v>
      </c>
      <c r="J1101" s="11"/>
      <c r="K1101" s="11" t="s">
        <v>4560</v>
      </c>
      <c r="L1101" s="11" t="s">
        <v>4561</v>
      </c>
    </row>
    <row r="1102" spans="1:12" ht="75">
      <c r="A1102" s="88" t="s">
        <v>4488</v>
      </c>
      <c r="B1102" s="8" t="s">
        <v>4562</v>
      </c>
      <c r="C1102" s="5" t="s">
        <v>1619</v>
      </c>
      <c r="D1102" s="2"/>
      <c r="E1102" s="5" t="s">
        <v>10481</v>
      </c>
      <c r="F1102" s="84" t="s">
        <v>665</v>
      </c>
      <c r="G1102" s="84" t="s">
        <v>4563</v>
      </c>
      <c r="H1102" s="84" t="s">
        <v>4564</v>
      </c>
      <c r="I1102" s="5"/>
      <c r="J1102" s="5" t="s">
        <v>4565</v>
      </c>
      <c r="K1102" s="5"/>
      <c r="L1102" s="5" t="s">
        <v>4566</v>
      </c>
    </row>
    <row r="1103" spans="1:12" ht="37.5">
      <c r="A1103" s="88" t="s">
        <v>4488</v>
      </c>
      <c r="B1103" s="8" t="s">
        <v>4567</v>
      </c>
      <c r="C1103" s="5" t="s">
        <v>4568</v>
      </c>
      <c r="D1103" s="2">
        <v>2540</v>
      </c>
      <c r="E1103" s="5" t="s">
        <v>10481</v>
      </c>
      <c r="F1103" s="84" t="s">
        <v>661</v>
      </c>
      <c r="G1103" s="88"/>
      <c r="H1103" s="84" t="s">
        <v>4569</v>
      </c>
      <c r="I1103" s="5" t="s">
        <v>4570</v>
      </c>
      <c r="J1103" s="5"/>
      <c r="K1103" s="18" t="s">
        <v>4571</v>
      </c>
      <c r="L1103" s="5" t="s">
        <v>4572</v>
      </c>
    </row>
    <row r="1104" spans="1:12" ht="75">
      <c r="A1104" s="88" t="s">
        <v>4488</v>
      </c>
      <c r="B1104" s="8" t="s">
        <v>4573</v>
      </c>
      <c r="C1104" s="5" t="s">
        <v>4574</v>
      </c>
      <c r="D1104" s="2">
        <v>1550</v>
      </c>
      <c r="E1104" s="5" t="s">
        <v>10481</v>
      </c>
      <c r="F1104" s="84" t="s">
        <v>661</v>
      </c>
      <c r="G1104" s="88" t="s">
        <v>4575</v>
      </c>
      <c r="H1104" s="84" t="s">
        <v>4576</v>
      </c>
      <c r="I1104" s="5" t="s">
        <v>768</v>
      </c>
      <c r="J1104" s="5"/>
      <c r="K1104" s="18" t="s">
        <v>4577</v>
      </c>
      <c r="L1104" s="5" t="s">
        <v>4578</v>
      </c>
    </row>
    <row r="1105" spans="1:12" ht="56.25">
      <c r="A1105" s="85" t="s">
        <v>4579</v>
      </c>
      <c r="B1105" s="20" t="s">
        <v>4580</v>
      </c>
      <c r="C1105" s="20" t="s">
        <v>4581</v>
      </c>
      <c r="D1105" s="2">
        <v>15597</v>
      </c>
      <c r="E1105" s="5" t="s">
        <v>10481</v>
      </c>
      <c r="F1105" s="84" t="s">
        <v>179</v>
      </c>
      <c r="G1105" s="88"/>
      <c r="H1105" s="84" t="s">
        <v>4582</v>
      </c>
      <c r="I1105" s="5" t="s">
        <v>9511</v>
      </c>
      <c r="J1105" s="5" t="s">
        <v>4583</v>
      </c>
      <c r="K1105" s="5" t="s">
        <v>4584</v>
      </c>
      <c r="L1105" s="21" t="s">
        <v>4585</v>
      </c>
    </row>
    <row r="1106" spans="1:12" ht="56.25">
      <c r="A1106" s="88" t="s">
        <v>4488</v>
      </c>
      <c r="B1106" s="8" t="s">
        <v>1283</v>
      </c>
      <c r="C1106" s="5" t="s">
        <v>4586</v>
      </c>
      <c r="D1106" s="2">
        <v>1670</v>
      </c>
      <c r="E1106" s="5" t="s">
        <v>10481</v>
      </c>
      <c r="F1106" s="84" t="s">
        <v>327</v>
      </c>
      <c r="G1106" s="88" t="s">
        <v>28</v>
      </c>
      <c r="H1106" s="84" t="s">
        <v>4587</v>
      </c>
      <c r="I1106" s="5" t="s">
        <v>754</v>
      </c>
      <c r="J1106" s="5"/>
      <c r="K1106" s="5"/>
      <c r="L1106" s="5" t="s">
        <v>4588</v>
      </c>
    </row>
    <row r="1107" spans="1:12" ht="93.75">
      <c r="A1107" s="88" t="s">
        <v>4488</v>
      </c>
      <c r="B1107" s="8" t="s">
        <v>1283</v>
      </c>
      <c r="C1107" s="5" t="s">
        <v>4589</v>
      </c>
      <c r="D1107" s="2">
        <v>4835</v>
      </c>
      <c r="E1107" s="5" t="s">
        <v>10481</v>
      </c>
      <c r="F1107" s="84" t="s">
        <v>665</v>
      </c>
      <c r="G1107" s="88" t="s">
        <v>4590</v>
      </c>
      <c r="H1107" s="84" t="s">
        <v>4591</v>
      </c>
      <c r="I1107" s="5" t="s">
        <v>313</v>
      </c>
      <c r="J1107" s="5"/>
      <c r="K1107" s="5" t="s">
        <v>4592</v>
      </c>
      <c r="L1107" s="5" t="s">
        <v>4593</v>
      </c>
    </row>
    <row r="1108" spans="1:12" ht="93.75">
      <c r="A1108" s="88" t="s">
        <v>4488</v>
      </c>
      <c r="B1108" s="8" t="s">
        <v>1283</v>
      </c>
      <c r="C1108" s="5" t="s">
        <v>4594</v>
      </c>
      <c r="D1108" s="2">
        <v>1350</v>
      </c>
      <c r="E1108" s="5" t="s">
        <v>10481</v>
      </c>
      <c r="F1108" s="84" t="s">
        <v>311</v>
      </c>
      <c r="G1108" s="88" t="s">
        <v>28</v>
      </c>
      <c r="H1108" s="84" t="s">
        <v>4595</v>
      </c>
      <c r="I1108" s="5" t="s">
        <v>313</v>
      </c>
      <c r="J1108" s="5"/>
      <c r="K1108" s="5" t="s">
        <v>4596</v>
      </c>
      <c r="L1108" s="5" t="s">
        <v>4597</v>
      </c>
    </row>
    <row r="1109" spans="1:12" ht="56.25">
      <c r="A1109" s="88" t="s">
        <v>4598</v>
      </c>
      <c r="B1109" s="8" t="s">
        <v>4599</v>
      </c>
      <c r="C1109" s="5" t="s">
        <v>4600</v>
      </c>
      <c r="D1109" s="2">
        <v>3000</v>
      </c>
      <c r="E1109" s="5" t="s">
        <v>10481</v>
      </c>
      <c r="F1109" s="84" t="s">
        <v>661</v>
      </c>
      <c r="G1109" s="88"/>
      <c r="H1109" s="84" t="s">
        <v>4601</v>
      </c>
      <c r="I1109" s="5" t="s">
        <v>313</v>
      </c>
      <c r="J1109" s="5"/>
      <c r="K1109" s="5"/>
      <c r="L1109" s="5" t="s">
        <v>4602</v>
      </c>
    </row>
    <row r="1110" spans="1:12" ht="75">
      <c r="A1110" s="88" t="s">
        <v>4598</v>
      </c>
      <c r="B1110" s="8" t="s">
        <v>4599</v>
      </c>
      <c r="C1110" s="5" t="s">
        <v>4603</v>
      </c>
      <c r="D1110" s="2">
        <v>44940</v>
      </c>
      <c r="E1110" s="5" t="s">
        <v>10481</v>
      </c>
      <c r="F1110" s="84" t="s">
        <v>311</v>
      </c>
      <c r="G1110" s="88"/>
      <c r="H1110" s="84" t="s">
        <v>4604</v>
      </c>
      <c r="I1110" s="5" t="s">
        <v>313</v>
      </c>
      <c r="J1110" s="5"/>
      <c r="K1110" s="18" t="s">
        <v>4605</v>
      </c>
      <c r="L1110" s="5" t="s">
        <v>4606</v>
      </c>
    </row>
    <row r="1111" spans="1:12" ht="37.5">
      <c r="A1111" s="88" t="s">
        <v>4598</v>
      </c>
      <c r="B1111" s="8" t="s">
        <v>4599</v>
      </c>
      <c r="C1111" s="5" t="s">
        <v>4607</v>
      </c>
      <c r="D1111" s="2">
        <v>60</v>
      </c>
      <c r="E1111" s="5" t="s">
        <v>10481</v>
      </c>
      <c r="F1111" s="84" t="s">
        <v>660</v>
      </c>
      <c r="G1111" s="88"/>
      <c r="H1111" s="84" t="s">
        <v>4608</v>
      </c>
      <c r="I1111" s="5" t="s">
        <v>313</v>
      </c>
      <c r="J1111" s="5"/>
      <c r="K1111" s="5"/>
      <c r="L1111" s="5" t="s">
        <v>4609</v>
      </c>
    </row>
    <row r="1112" spans="1:12" ht="225">
      <c r="A1112" s="88" t="s">
        <v>4598</v>
      </c>
      <c r="B1112" s="8" t="s">
        <v>4599</v>
      </c>
      <c r="C1112" s="5" t="s">
        <v>288</v>
      </c>
      <c r="D1112" s="2">
        <v>16000</v>
      </c>
      <c r="E1112" s="5" t="s">
        <v>10481</v>
      </c>
      <c r="F1112" s="84" t="s">
        <v>311</v>
      </c>
      <c r="G1112" s="88" t="s">
        <v>4610</v>
      </c>
      <c r="H1112" s="84" t="s">
        <v>4611</v>
      </c>
      <c r="I1112" s="5" t="s">
        <v>313</v>
      </c>
      <c r="J1112" s="5"/>
      <c r="K1112" s="18" t="s">
        <v>4612</v>
      </c>
      <c r="L1112" s="5" t="s">
        <v>4613</v>
      </c>
    </row>
    <row r="1113" spans="1:12" ht="37.5">
      <c r="A1113" s="88" t="s">
        <v>4598</v>
      </c>
      <c r="B1113" s="8" t="s">
        <v>4614</v>
      </c>
      <c r="C1113" s="5" t="s">
        <v>4615</v>
      </c>
      <c r="D1113" s="2">
        <v>2500</v>
      </c>
      <c r="E1113" s="5" t="s">
        <v>10481</v>
      </c>
      <c r="F1113" s="84" t="s">
        <v>660</v>
      </c>
      <c r="G1113" s="88"/>
      <c r="H1113" s="84" t="s">
        <v>4616</v>
      </c>
      <c r="I1113" s="5" t="s">
        <v>313</v>
      </c>
      <c r="J1113" s="5"/>
      <c r="K1113" s="13" t="s">
        <v>4617</v>
      </c>
      <c r="L1113" s="5" t="s">
        <v>4618</v>
      </c>
    </row>
    <row r="1114" spans="1:12" ht="56.25">
      <c r="A1114" s="88" t="s">
        <v>4598</v>
      </c>
      <c r="B1114" s="8" t="s">
        <v>4619</v>
      </c>
      <c r="C1114" s="5" t="s">
        <v>4620</v>
      </c>
      <c r="D1114" s="2">
        <v>1500</v>
      </c>
      <c r="E1114" s="5" t="s">
        <v>10481</v>
      </c>
      <c r="F1114" s="84" t="s">
        <v>311</v>
      </c>
      <c r="G1114" s="88" t="s">
        <v>4621</v>
      </c>
      <c r="H1114" s="84" t="s">
        <v>4622</v>
      </c>
      <c r="I1114" s="5" t="s">
        <v>665</v>
      </c>
      <c r="J1114" s="5" t="s">
        <v>4623</v>
      </c>
      <c r="K1114" s="18" t="s">
        <v>4624</v>
      </c>
      <c r="L1114" s="5" t="s">
        <v>4625</v>
      </c>
    </row>
    <row r="1115" spans="1:12" ht="112.5">
      <c r="A1115" s="88" t="s">
        <v>4626</v>
      </c>
      <c r="B1115" s="8" t="s">
        <v>4627</v>
      </c>
      <c r="C1115" s="5" t="s">
        <v>4628</v>
      </c>
      <c r="D1115" s="2">
        <v>79515</v>
      </c>
      <c r="E1115" s="5" t="s">
        <v>10481</v>
      </c>
      <c r="F1115" s="84" t="s">
        <v>179</v>
      </c>
      <c r="G1115" s="84" t="s">
        <v>4629</v>
      </c>
      <c r="H1115" s="84" t="s">
        <v>4630</v>
      </c>
      <c r="I1115" s="5" t="s">
        <v>1163</v>
      </c>
      <c r="J1115" s="5"/>
      <c r="K1115" s="18" t="s">
        <v>4631</v>
      </c>
      <c r="L1115" s="5" t="s">
        <v>4632</v>
      </c>
    </row>
    <row r="1116" spans="1:12" ht="75">
      <c r="A1116" s="88" t="s">
        <v>4626</v>
      </c>
      <c r="B1116" s="8" t="s">
        <v>4633</v>
      </c>
      <c r="C1116" s="5" t="s">
        <v>4634</v>
      </c>
      <c r="D1116" s="2">
        <v>3290</v>
      </c>
      <c r="E1116" s="5" t="s">
        <v>10481</v>
      </c>
      <c r="F1116" s="84" t="s">
        <v>311</v>
      </c>
      <c r="G1116" s="88"/>
      <c r="H1116" s="84" t="s">
        <v>4635</v>
      </c>
      <c r="I1116" s="5" t="s">
        <v>313</v>
      </c>
      <c r="J1116" s="5"/>
      <c r="K1116" s="5" t="s">
        <v>4636</v>
      </c>
      <c r="L1116" s="21" t="s">
        <v>4637</v>
      </c>
    </row>
    <row r="1117" spans="1:12" ht="56.25">
      <c r="A1117" s="88" t="s">
        <v>4626</v>
      </c>
      <c r="B1117" s="8" t="s">
        <v>4633</v>
      </c>
      <c r="C1117" s="5" t="s">
        <v>4638</v>
      </c>
      <c r="D1117" s="2">
        <v>40342</v>
      </c>
      <c r="E1117" s="5" t="s">
        <v>10481</v>
      </c>
      <c r="F1117" s="84" t="s">
        <v>179</v>
      </c>
      <c r="G1117" s="88"/>
      <c r="H1117" s="84" t="s">
        <v>4639</v>
      </c>
      <c r="I1117" s="5" t="s">
        <v>313</v>
      </c>
      <c r="J1117" s="5"/>
      <c r="K1117" s="5" t="s">
        <v>4640</v>
      </c>
      <c r="L1117" s="21" t="s">
        <v>4641</v>
      </c>
    </row>
    <row r="1118" spans="1:12" ht="56.25">
      <c r="A1118" s="88" t="s">
        <v>4626</v>
      </c>
      <c r="B1118" s="8" t="s">
        <v>4633</v>
      </c>
      <c r="C1118" s="5" t="s">
        <v>4642</v>
      </c>
      <c r="D1118" s="2">
        <v>135</v>
      </c>
      <c r="E1118" s="5" t="s">
        <v>10481</v>
      </c>
      <c r="F1118" s="84" t="s">
        <v>311</v>
      </c>
      <c r="G1118" s="88"/>
      <c r="H1118" s="84" t="s">
        <v>10533</v>
      </c>
      <c r="I1118" s="5" t="s">
        <v>313</v>
      </c>
      <c r="J1118" s="5"/>
      <c r="K1118" s="5" t="s">
        <v>4643</v>
      </c>
      <c r="L1118" s="21" t="s">
        <v>10534</v>
      </c>
    </row>
    <row r="1119" spans="1:12" ht="168.75">
      <c r="A1119" s="88" t="s">
        <v>4626</v>
      </c>
      <c r="B1119" s="8" t="s">
        <v>4633</v>
      </c>
      <c r="C1119" s="5" t="s">
        <v>4644</v>
      </c>
      <c r="D1119" s="2">
        <v>7196</v>
      </c>
      <c r="E1119" s="5" t="s">
        <v>10481</v>
      </c>
      <c r="F1119" s="84" t="s">
        <v>311</v>
      </c>
      <c r="G1119" s="88"/>
      <c r="H1119" s="84" t="s">
        <v>10535</v>
      </c>
      <c r="I1119" s="8" t="s">
        <v>313</v>
      </c>
      <c r="J1119" s="5"/>
      <c r="K1119" s="5" t="s">
        <v>4645</v>
      </c>
      <c r="L1119" s="21" t="s">
        <v>4646</v>
      </c>
    </row>
    <row r="1120" spans="1:12" ht="187.5">
      <c r="A1120" s="88" t="s">
        <v>4647</v>
      </c>
      <c r="B1120" s="8" t="s">
        <v>4648</v>
      </c>
      <c r="C1120" s="5" t="s">
        <v>4649</v>
      </c>
      <c r="D1120" s="2">
        <v>2500</v>
      </c>
      <c r="E1120" s="5" t="s">
        <v>10481</v>
      </c>
      <c r="F1120" s="84" t="s">
        <v>665</v>
      </c>
      <c r="G1120" s="88" t="s">
        <v>4650</v>
      </c>
      <c r="H1120" s="84" t="s">
        <v>4651</v>
      </c>
      <c r="I1120" s="8" t="s">
        <v>313</v>
      </c>
      <c r="J1120" s="5"/>
      <c r="K1120" s="5" t="s">
        <v>4652</v>
      </c>
      <c r="L1120" s="21" t="s">
        <v>4653</v>
      </c>
    </row>
    <row r="1121" spans="1:12" ht="37.5">
      <c r="A1121" s="88" t="s">
        <v>4598</v>
      </c>
      <c r="B1121" s="8" t="s">
        <v>4654</v>
      </c>
      <c r="C1121" s="5" t="s">
        <v>4655</v>
      </c>
      <c r="D1121" s="2">
        <v>240</v>
      </c>
      <c r="E1121" s="5" t="s">
        <v>10481</v>
      </c>
      <c r="F1121" s="84" t="s">
        <v>179</v>
      </c>
      <c r="G1121" s="88" t="s">
        <v>4656</v>
      </c>
      <c r="H1121" s="84" t="s">
        <v>4657</v>
      </c>
      <c r="I1121" s="5" t="s">
        <v>313</v>
      </c>
      <c r="J1121" s="5"/>
      <c r="K1121" s="18" t="s">
        <v>4658</v>
      </c>
      <c r="L1121" s="5" t="s">
        <v>4659</v>
      </c>
    </row>
    <row r="1122" spans="1:12" ht="56.25">
      <c r="A1122" s="88" t="s">
        <v>4598</v>
      </c>
      <c r="B1122" s="8" t="s">
        <v>4654</v>
      </c>
      <c r="C1122" s="5" t="s">
        <v>4660</v>
      </c>
      <c r="D1122" s="2" t="s">
        <v>36</v>
      </c>
      <c r="E1122" s="5" t="s">
        <v>5</v>
      </c>
      <c r="F1122" s="84" t="s">
        <v>665</v>
      </c>
      <c r="G1122" s="88" t="s">
        <v>4661</v>
      </c>
      <c r="H1122" s="84" t="s">
        <v>4662</v>
      </c>
      <c r="I1122" s="8" t="s">
        <v>313</v>
      </c>
      <c r="J1122" s="5"/>
      <c r="K1122" s="18" t="s">
        <v>4663</v>
      </c>
      <c r="L1122" s="5" t="s">
        <v>10705</v>
      </c>
    </row>
    <row r="1123" spans="1:12" ht="56.25">
      <c r="A1123" s="88" t="s">
        <v>4598</v>
      </c>
      <c r="B1123" s="8" t="s">
        <v>4654</v>
      </c>
      <c r="C1123" s="5" t="s">
        <v>4664</v>
      </c>
      <c r="D1123" s="2">
        <v>5296</v>
      </c>
      <c r="E1123" s="5" t="s">
        <v>10481</v>
      </c>
      <c r="F1123" s="84" t="s">
        <v>179</v>
      </c>
      <c r="G1123" s="88" t="s">
        <v>4665</v>
      </c>
      <c r="H1123" s="84" t="s">
        <v>4666</v>
      </c>
      <c r="I1123" s="5" t="s">
        <v>313</v>
      </c>
      <c r="J1123" s="5"/>
      <c r="K1123" s="18" t="s">
        <v>4663</v>
      </c>
      <c r="L1123" s="5" t="s">
        <v>4667</v>
      </c>
    </row>
    <row r="1124" spans="1:12" ht="75">
      <c r="A1124" s="88" t="s">
        <v>4598</v>
      </c>
      <c r="B1124" s="8" t="s">
        <v>4654</v>
      </c>
      <c r="C1124" s="5" t="s">
        <v>4668</v>
      </c>
      <c r="D1124" s="6">
        <v>480</v>
      </c>
      <c r="E1124" s="5" t="s">
        <v>10481</v>
      </c>
      <c r="F1124" s="84" t="s">
        <v>179</v>
      </c>
      <c r="G1124" s="88" t="s">
        <v>4669</v>
      </c>
      <c r="H1124" s="84" t="s">
        <v>4670</v>
      </c>
      <c r="I1124" s="5" t="s">
        <v>313</v>
      </c>
      <c r="J1124" s="5"/>
      <c r="K1124" s="18" t="s">
        <v>4671</v>
      </c>
      <c r="L1124" s="5" t="s">
        <v>4672</v>
      </c>
    </row>
    <row r="1125" spans="1:12" ht="56.25">
      <c r="A1125" s="88" t="s">
        <v>4598</v>
      </c>
      <c r="B1125" s="8" t="s">
        <v>4654</v>
      </c>
      <c r="C1125" s="5" t="s">
        <v>4673</v>
      </c>
      <c r="D1125" s="2">
        <v>45</v>
      </c>
      <c r="E1125" s="5" t="s">
        <v>10481</v>
      </c>
      <c r="F1125" s="84" t="s">
        <v>179</v>
      </c>
      <c r="G1125" s="88" t="s">
        <v>4669</v>
      </c>
      <c r="H1125" s="84" t="s">
        <v>4674</v>
      </c>
      <c r="I1125" s="8" t="s">
        <v>313</v>
      </c>
      <c r="J1125" s="5"/>
      <c r="K1125" s="18" t="s">
        <v>4671</v>
      </c>
      <c r="L1125" s="5" t="s">
        <v>4675</v>
      </c>
    </row>
    <row r="1126" spans="1:12" ht="75">
      <c r="A1126" s="88" t="s">
        <v>4598</v>
      </c>
      <c r="B1126" s="8" t="s">
        <v>4654</v>
      </c>
      <c r="C1126" s="5" t="s">
        <v>451</v>
      </c>
      <c r="D1126" s="6">
        <v>8790</v>
      </c>
      <c r="E1126" s="5" t="s">
        <v>10481</v>
      </c>
      <c r="F1126" s="84" t="s">
        <v>660</v>
      </c>
      <c r="G1126" s="88"/>
      <c r="H1126" s="84" t="s">
        <v>4676</v>
      </c>
      <c r="I1126" s="8" t="s">
        <v>313</v>
      </c>
      <c r="J1126" s="5"/>
      <c r="K1126" s="18" t="s">
        <v>4677</v>
      </c>
      <c r="L1126" s="5" t="s">
        <v>4672</v>
      </c>
    </row>
    <row r="1127" spans="1:12" ht="56.25">
      <c r="A1127" s="88" t="s">
        <v>4678</v>
      </c>
      <c r="B1127" s="8" t="s">
        <v>4679</v>
      </c>
      <c r="C1127" s="5" t="s">
        <v>4680</v>
      </c>
      <c r="D1127" s="2">
        <v>9000</v>
      </c>
      <c r="E1127" s="5" t="s">
        <v>10481</v>
      </c>
      <c r="F1127" s="84" t="s">
        <v>179</v>
      </c>
      <c r="G1127" s="88" t="s">
        <v>4681</v>
      </c>
      <c r="H1127" s="84" t="s">
        <v>4682</v>
      </c>
      <c r="I1127" s="8" t="s">
        <v>313</v>
      </c>
      <c r="J1127" s="5"/>
      <c r="K1127" s="18" t="s">
        <v>4683</v>
      </c>
      <c r="L1127" s="5" t="s">
        <v>4684</v>
      </c>
    </row>
    <row r="1128" spans="1:12" ht="112.5">
      <c r="A1128" s="95" t="s">
        <v>4685</v>
      </c>
      <c r="B1128" s="10" t="s">
        <v>4686</v>
      </c>
      <c r="C1128" s="11" t="s">
        <v>4687</v>
      </c>
      <c r="D1128" s="2" t="s">
        <v>4688</v>
      </c>
      <c r="E1128" s="11" t="s">
        <v>10480</v>
      </c>
      <c r="F1128" s="84" t="s">
        <v>179</v>
      </c>
      <c r="G1128" s="95"/>
      <c r="H1128" s="91" t="s">
        <v>4689</v>
      </c>
      <c r="I1128" s="11" t="s">
        <v>313</v>
      </c>
      <c r="J1128" s="11"/>
      <c r="K1128" s="11" t="s">
        <v>4690</v>
      </c>
      <c r="L1128" s="11" t="s">
        <v>4691</v>
      </c>
    </row>
    <row r="1129" spans="1:12" ht="56.25">
      <c r="A1129" s="88" t="s">
        <v>4598</v>
      </c>
      <c r="B1129" s="8" t="s">
        <v>4692</v>
      </c>
      <c r="C1129" s="5" t="s">
        <v>4693</v>
      </c>
      <c r="D1129" s="2">
        <v>1500</v>
      </c>
      <c r="E1129" s="5" t="s">
        <v>10481</v>
      </c>
      <c r="F1129" s="84" t="s">
        <v>311</v>
      </c>
      <c r="G1129" s="88"/>
      <c r="H1129" s="84" t="s">
        <v>4694</v>
      </c>
      <c r="I1129" s="5" t="s">
        <v>560</v>
      </c>
      <c r="J1129" s="5"/>
      <c r="K1129" s="18" t="s">
        <v>4695</v>
      </c>
      <c r="L1129" s="5" t="s">
        <v>4696</v>
      </c>
    </row>
    <row r="1130" spans="1:12" ht="37.5">
      <c r="A1130" s="88" t="s">
        <v>4598</v>
      </c>
      <c r="B1130" s="8" t="s">
        <v>4692</v>
      </c>
      <c r="C1130" s="5" t="s">
        <v>4697</v>
      </c>
      <c r="D1130" s="2">
        <v>3700</v>
      </c>
      <c r="E1130" s="5" t="s">
        <v>10481</v>
      </c>
      <c r="F1130" s="84" t="s">
        <v>311</v>
      </c>
      <c r="G1130" s="88"/>
      <c r="H1130" s="84" t="s">
        <v>4698</v>
      </c>
      <c r="I1130" s="5" t="s">
        <v>778</v>
      </c>
      <c r="J1130" s="5"/>
      <c r="K1130" s="5" t="s">
        <v>4699</v>
      </c>
      <c r="L1130" s="5" t="s">
        <v>4700</v>
      </c>
    </row>
    <row r="1131" spans="1:12" ht="37.5">
      <c r="A1131" s="88" t="s">
        <v>4598</v>
      </c>
      <c r="B1131" s="8" t="s">
        <v>4692</v>
      </c>
      <c r="C1131" s="5" t="s">
        <v>4701</v>
      </c>
      <c r="D1131" s="2">
        <v>8820</v>
      </c>
      <c r="E1131" s="5" t="s">
        <v>10481</v>
      </c>
      <c r="F1131" s="84" t="s">
        <v>311</v>
      </c>
      <c r="G1131" s="84" t="s">
        <v>4702</v>
      </c>
      <c r="H1131" s="84" t="s">
        <v>4703</v>
      </c>
      <c r="I1131" s="5" t="s">
        <v>313</v>
      </c>
      <c r="J1131" s="5"/>
      <c r="K1131" s="18" t="s">
        <v>4704</v>
      </c>
      <c r="L1131" s="5" t="s">
        <v>4705</v>
      </c>
    </row>
    <row r="1132" spans="1:12" ht="56.25">
      <c r="A1132" s="88" t="s">
        <v>4678</v>
      </c>
      <c r="B1132" s="8" t="s">
        <v>4706</v>
      </c>
      <c r="C1132" s="8" t="s">
        <v>4707</v>
      </c>
      <c r="D1132" s="2" t="s">
        <v>36</v>
      </c>
      <c r="E1132" s="5" t="s">
        <v>5</v>
      </c>
      <c r="F1132" s="84"/>
      <c r="G1132" s="88"/>
      <c r="H1132" s="84" t="s">
        <v>4708</v>
      </c>
      <c r="I1132" s="5" t="s">
        <v>313</v>
      </c>
      <c r="J1132" s="5"/>
      <c r="K1132" s="5" t="s">
        <v>10706</v>
      </c>
      <c r="L1132" s="5" t="s">
        <v>10707</v>
      </c>
    </row>
    <row r="1133" spans="1:12" ht="75">
      <c r="A1133" s="88" t="s">
        <v>4598</v>
      </c>
      <c r="B1133" s="8" t="s">
        <v>4709</v>
      </c>
      <c r="C1133" s="5" t="s">
        <v>4710</v>
      </c>
      <c r="D1133" s="2">
        <v>37622</v>
      </c>
      <c r="E1133" s="5" t="s">
        <v>10481</v>
      </c>
      <c r="F1133" s="84" t="s">
        <v>179</v>
      </c>
      <c r="G1133" s="84" t="s">
        <v>4711</v>
      </c>
      <c r="H1133" s="84" t="s">
        <v>4712</v>
      </c>
      <c r="I1133" s="5" t="s">
        <v>313</v>
      </c>
      <c r="J1133" s="5"/>
      <c r="K1133" s="18" t="s">
        <v>4713</v>
      </c>
      <c r="L1133" s="5" t="s">
        <v>4714</v>
      </c>
    </row>
    <row r="1134" spans="1:12" ht="75">
      <c r="A1134" s="88" t="s">
        <v>4598</v>
      </c>
      <c r="B1134" s="8" t="s">
        <v>4709</v>
      </c>
      <c r="C1134" s="5" t="s">
        <v>4715</v>
      </c>
      <c r="D1134" s="2">
        <v>1479</v>
      </c>
      <c r="E1134" s="5" t="s">
        <v>10481</v>
      </c>
      <c r="F1134" s="84" t="s">
        <v>311</v>
      </c>
      <c r="G1134" s="108" t="s">
        <v>4716</v>
      </c>
      <c r="H1134" s="84" t="s">
        <v>4717</v>
      </c>
      <c r="I1134" s="5" t="s">
        <v>313</v>
      </c>
      <c r="J1134" s="5"/>
      <c r="K1134" s="18" t="s">
        <v>4718</v>
      </c>
      <c r="L1134" s="5" t="s">
        <v>4719</v>
      </c>
    </row>
    <row r="1135" spans="1:12" ht="56.25">
      <c r="A1135" s="84" t="s">
        <v>4720</v>
      </c>
      <c r="B1135" s="5" t="s">
        <v>4721</v>
      </c>
      <c r="C1135" s="5" t="s">
        <v>4722</v>
      </c>
      <c r="D1135" s="6">
        <v>2930</v>
      </c>
      <c r="E1135" s="5" t="s">
        <v>10481</v>
      </c>
      <c r="F1135" s="84" t="s">
        <v>311</v>
      </c>
      <c r="G1135" s="88"/>
      <c r="H1135" s="84" t="s">
        <v>4723</v>
      </c>
      <c r="I1135" s="5" t="s">
        <v>313</v>
      </c>
      <c r="J1135" s="5"/>
      <c r="K1135" s="18" t="s">
        <v>4724</v>
      </c>
      <c r="L1135" s="21" t="s">
        <v>4725</v>
      </c>
    </row>
    <row r="1136" spans="1:12" ht="56.25">
      <c r="A1136" s="84" t="s">
        <v>4720</v>
      </c>
      <c r="B1136" s="5" t="s">
        <v>4721</v>
      </c>
      <c r="C1136" s="5" t="s">
        <v>4726</v>
      </c>
      <c r="D1136" s="6">
        <v>361</v>
      </c>
      <c r="E1136" s="5" t="s">
        <v>10481</v>
      </c>
      <c r="F1136" s="84" t="s">
        <v>660</v>
      </c>
      <c r="G1136" s="88"/>
      <c r="H1136" s="84" t="s">
        <v>4727</v>
      </c>
      <c r="I1136" s="8" t="s">
        <v>313</v>
      </c>
      <c r="J1136" s="5"/>
      <c r="K1136" s="18" t="s">
        <v>4728</v>
      </c>
      <c r="L1136" s="21" t="s">
        <v>4729</v>
      </c>
    </row>
    <row r="1137" spans="1:12" ht="131.25">
      <c r="A1137" s="88" t="s">
        <v>4598</v>
      </c>
      <c r="B1137" s="8" t="s">
        <v>4730</v>
      </c>
      <c r="C1137" s="5" t="s">
        <v>4731</v>
      </c>
      <c r="D1137" s="2">
        <v>1500</v>
      </c>
      <c r="E1137" s="5" t="s">
        <v>10481</v>
      </c>
      <c r="F1137" s="84" t="s">
        <v>4732</v>
      </c>
      <c r="G1137" s="88"/>
      <c r="H1137" s="84" t="s">
        <v>4733</v>
      </c>
      <c r="I1137" s="5" t="s">
        <v>313</v>
      </c>
      <c r="J1137" s="5"/>
      <c r="K1137" s="18" t="s">
        <v>4734</v>
      </c>
      <c r="L1137" s="5" t="s">
        <v>4735</v>
      </c>
    </row>
    <row r="1138" spans="1:12" ht="56.25">
      <c r="A1138" s="84" t="s">
        <v>4720</v>
      </c>
      <c r="B1138" s="5" t="s">
        <v>4736</v>
      </c>
      <c r="C1138" s="5" t="s">
        <v>4737</v>
      </c>
      <c r="D1138" s="6" t="s">
        <v>10822</v>
      </c>
      <c r="E1138" s="5" t="s">
        <v>5</v>
      </c>
      <c r="F1138" s="84"/>
      <c r="G1138" s="88"/>
      <c r="H1138" s="84" t="s">
        <v>4738</v>
      </c>
      <c r="I1138" s="5" t="s">
        <v>313</v>
      </c>
      <c r="J1138" s="5"/>
      <c r="K1138" s="5" t="s">
        <v>4739</v>
      </c>
      <c r="L1138" s="21" t="s">
        <v>10708</v>
      </c>
    </row>
    <row r="1139" spans="1:12" ht="37.5">
      <c r="A1139" s="84" t="s">
        <v>4720</v>
      </c>
      <c r="B1139" s="5" t="s">
        <v>4736</v>
      </c>
      <c r="C1139" s="5" t="s">
        <v>627</v>
      </c>
      <c r="D1139" s="6">
        <v>5760</v>
      </c>
      <c r="E1139" s="5" t="s">
        <v>10481</v>
      </c>
      <c r="F1139" s="84" t="s">
        <v>660</v>
      </c>
      <c r="G1139" s="88"/>
      <c r="H1139" s="84" t="s">
        <v>4741</v>
      </c>
      <c r="I1139" s="5" t="s">
        <v>1043</v>
      </c>
      <c r="J1139" s="5"/>
      <c r="K1139" s="5" t="s">
        <v>4742</v>
      </c>
      <c r="L1139" s="21" t="s">
        <v>4740</v>
      </c>
    </row>
    <row r="1140" spans="1:12" ht="37.5">
      <c r="A1140" s="84" t="s">
        <v>4720</v>
      </c>
      <c r="B1140" s="5" t="s">
        <v>4736</v>
      </c>
      <c r="C1140" s="5" t="s">
        <v>4743</v>
      </c>
      <c r="D1140" s="6">
        <v>123</v>
      </c>
      <c r="E1140" s="5" t="s">
        <v>10481</v>
      </c>
      <c r="F1140" s="84" t="s">
        <v>179</v>
      </c>
      <c r="G1140" s="88"/>
      <c r="H1140" s="84" t="s">
        <v>4744</v>
      </c>
      <c r="I1140" s="5" t="s">
        <v>778</v>
      </c>
      <c r="J1140" s="5"/>
      <c r="K1140" s="5" t="s">
        <v>4742</v>
      </c>
      <c r="L1140" s="21" t="s">
        <v>4740</v>
      </c>
    </row>
    <row r="1141" spans="1:12" ht="37.5">
      <c r="A1141" s="84" t="s">
        <v>4720</v>
      </c>
      <c r="B1141" s="5" t="s">
        <v>4736</v>
      </c>
      <c r="C1141" s="5" t="s">
        <v>4745</v>
      </c>
      <c r="D1141" s="6" t="s">
        <v>10822</v>
      </c>
      <c r="E1141" s="5" t="s">
        <v>5</v>
      </c>
      <c r="F1141" s="84"/>
      <c r="G1141" s="88"/>
      <c r="H1141" s="84" t="s">
        <v>4746</v>
      </c>
      <c r="I1141" s="5" t="s">
        <v>1006</v>
      </c>
      <c r="J1141" s="5"/>
      <c r="K1141" s="8"/>
      <c r="L1141" s="21" t="s">
        <v>10708</v>
      </c>
    </row>
    <row r="1142" spans="1:12" ht="56.25">
      <c r="A1142" s="84" t="s">
        <v>4720</v>
      </c>
      <c r="B1142" s="5" t="s">
        <v>4736</v>
      </c>
      <c r="C1142" s="5" t="s">
        <v>4747</v>
      </c>
      <c r="D1142" s="2">
        <v>58646</v>
      </c>
      <c r="E1142" s="5" t="s">
        <v>10481</v>
      </c>
      <c r="F1142" s="84" t="s">
        <v>179</v>
      </c>
      <c r="G1142" s="88"/>
      <c r="H1142" s="84" t="s">
        <v>4748</v>
      </c>
      <c r="I1142" s="8" t="s">
        <v>560</v>
      </c>
      <c r="J1142" s="5"/>
      <c r="K1142" s="5"/>
      <c r="L1142" s="5" t="s">
        <v>4749</v>
      </c>
    </row>
    <row r="1143" spans="1:12" ht="75">
      <c r="A1143" s="95" t="s">
        <v>4685</v>
      </c>
      <c r="B1143" s="10" t="s">
        <v>4750</v>
      </c>
      <c r="C1143" s="11" t="s">
        <v>4751</v>
      </c>
      <c r="D1143" s="2">
        <v>0</v>
      </c>
      <c r="E1143" s="5" t="s">
        <v>10481</v>
      </c>
      <c r="F1143" s="84" t="s">
        <v>660</v>
      </c>
      <c r="G1143" s="95"/>
      <c r="H1143" s="91" t="s">
        <v>4752</v>
      </c>
      <c r="I1143" s="11" t="s">
        <v>665</v>
      </c>
      <c r="J1143" s="11" t="s">
        <v>4753</v>
      </c>
      <c r="K1143" s="11" t="s">
        <v>4754</v>
      </c>
      <c r="L1143" s="11" t="s">
        <v>4755</v>
      </c>
    </row>
    <row r="1144" spans="1:12" ht="75">
      <c r="A1144" s="95" t="s">
        <v>4685</v>
      </c>
      <c r="B1144" s="10" t="s">
        <v>4750</v>
      </c>
      <c r="C1144" s="11" t="s">
        <v>4756</v>
      </c>
      <c r="D1144" s="2">
        <v>20616</v>
      </c>
      <c r="E1144" s="11" t="s">
        <v>10480</v>
      </c>
      <c r="F1144" s="84" t="s">
        <v>179</v>
      </c>
      <c r="G1144" s="95"/>
      <c r="H1144" s="91" t="s">
        <v>4757</v>
      </c>
      <c r="I1144" s="11" t="s">
        <v>181</v>
      </c>
      <c r="J1144" s="11"/>
      <c r="K1144" s="11" t="s">
        <v>4758</v>
      </c>
      <c r="L1144" s="11" t="s">
        <v>4759</v>
      </c>
    </row>
    <row r="1145" spans="1:12" ht="56.25">
      <c r="A1145" s="95" t="s">
        <v>4685</v>
      </c>
      <c r="B1145" s="10" t="s">
        <v>4750</v>
      </c>
      <c r="C1145" s="11" t="s">
        <v>4760</v>
      </c>
      <c r="D1145" s="2">
        <v>24455</v>
      </c>
      <c r="E1145" s="11" t="s">
        <v>10480</v>
      </c>
      <c r="F1145" s="84" t="s">
        <v>179</v>
      </c>
      <c r="G1145" s="95"/>
      <c r="H1145" s="91" t="s">
        <v>4761</v>
      </c>
      <c r="I1145" s="11" t="s">
        <v>181</v>
      </c>
      <c r="J1145" s="11"/>
      <c r="K1145" s="11" t="s">
        <v>4762</v>
      </c>
      <c r="L1145" s="11" t="s">
        <v>4763</v>
      </c>
    </row>
    <row r="1146" spans="1:12" ht="56.25">
      <c r="A1146" s="95" t="s">
        <v>4685</v>
      </c>
      <c r="B1146" s="10" t="s">
        <v>4750</v>
      </c>
      <c r="C1146" s="11" t="s">
        <v>4764</v>
      </c>
      <c r="D1146" s="2">
        <v>6005</v>
      </c>
      <c r="E1146" s="11" t="s">
        <v>10480</v>
      </c>
      <c r="F1146" s="84" t="s">
        <v>179</v>
      </c>
      <c r="G1146" s="95"/>
      <c r="H1146" s="91" t="s">
        <v>4765</v>
      </c>
      <c r="I1146" s="10" t="s">
        <v>181</v>
      </c>
      <c r="J1146" s="11"/>
      <c r="K1146" s="11" t="s">
        <v>4766</v>
      </c>
      <c r="L1146" s="11" t="s">
        <v>4767</v>
      </c>
    </row>
    <row r="1147" spans="1:12" ht="56.25">
      <c r="A1147" s="95" t="s">
        <v>4685</v>
      </c>
      <c r="B1147" s="10" t="s">
        <v>4768</v>
      </c>
      <c r="C1147" s="11" t="s">
        <v>4771</v>
      </c>
      <c r="D1147" s="2">
        <v>5077</v>
      </c>
      <c r="E1147" s="11" t="s">
        <v>10480</v>
      </c>
      <c r="F1147" s="84" t="s">
        <v>179</v>
      </c>
      <c r="G1147" s="95" t="s">
        <v>4772</v>
      </c>
      <c r="H1147" s="91" t="s">
        <v>4773</v>
      </c>
      <c r="I1147" s="10" t="s">
        <v>759</v>
      </c>
      <c r="J1147" s="11"/>
      <c r="K1147" s="11" t="s">
        <v>4770</v>
      </c>
      <c r="L1147" s="11" t="s">
        <v>4774</v>
      </c>
    </row>
    <row r="1148" spans="1:12" ht="37.5">
      <c r="A1148" s="95" t="s">
        <v>4685</v>
      </c>
      <c r="B1148" s="10" t="s">
        <v>4768</v>
      </c>
      <c r="C1148" s="11" t="s">
        <v>4775</v>
      </c>
      <c r="D1148" s="2">
        <v>70</v>
      </c>
      <c r="E1148" s="11" t="s">
        <v>10480</v>
      </c>
      <c r="F1148" s="84" t="s">
        <v>660</v>
      </c>
      <c r="G1148" s="95"/>
      <c r="H1148" s="91" t="s">
        <v>4776</v>
      </c>
      <c r="I1148" s="10" t="s">
        <v>759</v>
      </c>
      <c r="J1148" s="11"/>
      <c r="K1148" s="11" t="s">
        <v>4777</v>
      </c>
      <c r="L1148" s="11" t="s">
        <v>4774</v>
      </c>
    </row>
    <row r="1149" spans="1:12" ht="37.5">
      <c r="A1149" s="95" t="s">
        <v>4685</v>
      </c>
      <c r="B1149" s="10" t="s">
        <v>4768</v>
      </c>
      <c r="C1149" s="11" t="s">
        <v>4778</v>
      </c>
      <c r="D1149" s="2">
        <v>4257</v>
      </c>
      <c r="E1149" s="11" t="s">
        <v>10480</v>
      </c>
      <c r="F1149" s="84" t="s">
        <v>660</v>
      </c>
      <c r="G1149" s="95"/>
      <c r="H1149" s="91" t="s">
        <v>4779</v>
      </c>
      <c r="I1149" s="10" t="s">
        <v>768</v>
      </c>
      <c r="J1149" s="11"/>
      <c r="K1149" s="11" t="s">
        <v>4777</v>
      </c>
      <c r="L1149" s="11" t="s">
        <v>4774</v>
      </c>
    </row>
    <row r="1150" spans="1:12" ht="56.25">
      <c r="A1150" s="88" t="s">
        <v>4598</v>
      </c>
      <c r="B1150" s="8" t="s">
        <v>4780</v>
      </c>
      <c r="C1150" s="5" t="s">
        <v>4781</v>
      </c>
      <c r="D1150" s="2">
        <v>13979</v>
      </c>
      <c r="E1150" s="5" t="s">
        <v>10481</v>
      </c>
      <c r="F1150" s="84" t="s">
        <v>179</v>
      </c>
      <c r="G1150" s="88"/>
      <c r="H1150" s="84" t="s">
        <v>4782</v>
      </c>
      <c r="I1150" s="5" t="s">
        <v>181</v>
      </c>
      <c r="J1150" s="5"/>
      <c r="K1150" s="18" t="s">
        <v>4783</v>
      </c>
      <c r="L1150" s="5" t="s">
        <v>4784</v>
      </c>
    </row>
    <row r="1151" spans="1:12" ht="56.25">
      <c r="A1151" s="85" t="s">
        <v>4785</v>
      </c>
      <c r="B1151" s="20" t="s">
        <v>4786</v>
      </c>
      <c r="C1151" s="67" t="s">
        <v>4787</v>
      </c>
      <c r="D1151" s="30">
        <v>3622</v>
      </c>
      <c r="E1151" s="20" t="s">
        <v>10492</v>
      </c>
      <c r="F1151" s="84" t="s">
        <v>311</v>
      </c>
      <c r="G1151" s="85"/>
      <c r="H1151" s="85" t="s">
        <v>4788</v>
      </c>
      <c r="I1151" s="20" t="s">
        <v>313</v>
      </c>
      <c r="J1151" s="20"/>
      <c r="K1151" s="66" t="s">
        <v>4789</v>
      </c>
      <c r="L1151" s="20" t="s">
        <v>4790</v>
      </c>
    </row>
    <row r="1152" spans="1:12" ht="56.25">
      <c r="A1152" s="85" t="s">
        <v>4785</v>
      </c>
      <c r="B1152" s="20" t="s">
        <v>4786</v>
      </c>
      <c r="C1152" s="67" t="s">
        <v>4791</v>
      </c>
      <c r="D1152" s="30">
        <v>840</v>
      </c>
      <c r="E1152" s="20" t="s">
        <v>10492</v>
      </c>
      <c r="F1152" s="84" t="s">
        <v>660</v>
      </c>
      <c r="G1152" s="85"/>
      <c r="H1152" s="85" t="s">
        <v>4792</v>
      </c>
      <c r="I1152" s="20" t="s">
        <v>665</v>
      </c>
      <c r="J1152" s="20" t="s">
        <v>4793</v>
      </c>
      <c r="K1152" s="20"/>
      <c r="L1152" s="20" t="s">
        <v>4790</v>
      </c>
    </row>
    <row r="1153" spans="1:12" ht="75">
      <c r="A1153" s="85" t="s">
        <v>4785</v>
      </c>
      <c r="B1153" s="20" t="s">
        <v>4786</v>
      </c>
      <c r="C1153" s="67" t="s">
        <v>4794</v>
      </c>
      <c r="D1153" s="30" t="s">
        <v>4795</v>
      </c>
      <c r="E1153" s="20" t="s">
        <v>10492</v>
      </c>
      <c r="F1153" s="84" t="s">
        <v>179</v>
      </c>
      <c r="G1153" s="85"/>
      <c r="H1153" s="85" t="s">
        <v>4796</v>
      </c>
      <c r="I1153" s="20" t="s">
        <v>181</v>
      </c>
      <c r="J1153" s="20"/>
      <c r="K1153" s="66" t="s">
        <v>4797</v>
      </c>
      <c r="L1153" s="20" t="s">
        <v>4798</v>
      </c>
    </row>
    <row r="1154" spans="1:12" ht="131.25">
      <c r="A1154" s="85" t="s">
        <v>4785</v>
      </c>
      <c r="B1154" s="20" t="s">
        <v>4786</v>
      </c>
      <c r="C1154" s="67" t="s">
        <v>4799</v>
      </c>
      <c r="D1154" s="30">
        <v>2640</v>
      </c>
      <c r="E1154" s="20" t="s">
        <v>10492</v>
      </c>
      <c r="F1154" s="84" t="s">
        <v>179</v>
      </c>
      <c r="G1154" s="85"/>
      <c r="H1154" s="85" t="s">
        <v>4800</v>
      </c>
      <c r="I1154" s="20" t="s">
        <v>313</v>
      </c>
      <c r="J1154" s="20"/>
      <c r="K1154" s="66" t="s">
        <v>4801</v>
      </c>
      <c r="L1154" s="20" t="s">
        <v>4802</v>
      </c>
    </row>
    <row r="1155" spans="1:12" ht="37.5">
      <c r="A1155" s="85" t="s">
        <v>4785</v>
      </c>
      <c r="B1155" s="20" t="s">
        <v>4803</v>
      </c>
      <c r="C1155" s="68" t="s">
        <v>10536</v>
      </c>
      <c r="D1155" s="30">
        <v>5134</v>
      </c>
      <c r="E1155" s="20" t="s">
        <v>10492</v>
      </c>
      <c r="F1155" s="84" t="s">
        <v>661</v>
      </c>
      <c r="G1155" s="85"/>
      <c r="H1155" s="85" t="s">
        <v>4804</v>
      </c>
      <c r="I1155" s="20" t="s">
        <v>313</v>
      </c>
      <c r="J1155" s="20"/>
      <c r="K1155" s="66" t="s">
        <v>4805</v>
      </c>
      <c r="L1155" s="20" t="s">
        <v>4806</v>
      </c>
    </row>
    <row r="1156" spans="1:12" ht="56.25">
      <c r="A1156" s="85" t="s">
        <v>4785</v>
      </c>
      <c r="B1156" s="20" t="s">
        <v>4807</v>
      </c>
      <c r="C1156" s="132" t="s">
        <v>4808</v>
      </c>
      <c r="D1156" s="30">
        <v>36800</v>
      </c>
      <c r="E1156" s="20" t="s">
        <v>10492</v>
      </c>
      <c r="F1156" s="84" t="s">
        <v>179</v>
      </c>
      <c r="G1156" s="85"/>
      <c r="H1156" s="85" t="s">
        <v>4809</v>
      </c>
      <c r="I1156" s="20" t="s">
        <v>778</v>
      </c>
      <c r="J1156" s="20"/>
      <c r="K1156" s="66" t="s">
        <v>4810</v>
      </c>
      <c r="L1156" s="20" t="s">
        <v>4811</v>
      </c>
    </row>
    <row r="1157" spans="1:12" ht="75">
      <c r="A1157" s="85" t="s">
        <v>4785</v>
      </c>
      <c r="B1157" s="20" t="s">
        <v>4807</v>
      </c>
      <c r="C1157" s="132" t="s">
        <v>4812</v>
      </c>
      <c r="D1157" s="30">
        <v>1855</v>
      </c>
      <c r="E1157" s="20" t="s">
        <v>10492</v>
      </c>
      <c r="F1157" s="84" t="s">
        <v>179</v>
      </c>
      <c r="G1157" s="85"/>
      <c r="H1157" s="85" t="s">
        <v>4813</v>
      </c>
      <c r="I1157" s="20" t="s">
        <v>778</v>
      </c>
      <c r="J1157" s="20"/>
      <c r="K1157" s="66" t="s">
        <v>4814</v>
      </c>
      <c r="L1157" s="20" t="s">
        <v>4811</v>
      </c>
    </row>
    <row r="1158" spans="1:12" ht="131.25">
      <c r="A1158" s="85" t="s">
        <v>4785</v>
      </c>
      <c r="B1158" s="20" t="s">
        <v>4807</v>
      </c>
      <c r="C1158" s="132" t="s">
        <v>4815</v>
      </c>
      <c r="D1158" s="30">
        <v>2678</v>
      </c>
      <c r="E1158" s="20" t="s">
        <v>10492</v>
      </c>
      <c r="F1158" s="84" t="s">
        <v>660</v>
      </c>
      <c r="G1158" s="85"/>
      <c r="H1158" s="85" t="s">
        <v>4816</v>
      </c>
      <c r="I1158" s="20" t="s">
        <v>759</v>
      </c>
      <c r="J1158" s="20"/>
      <c r="K1158" s="66" t="s">
        <v>4817</v>
      </c>
      <c r="L1158" s="20" t="s">
        <v>4818</v>
      </c>
    </row>
    <row r="1159" spans="1:12" ht="56.25">
      <c r="A1159" s="85" t="s">
        <v>4785</v>
      </c>
      <c r="B1159" s="20" t="s">
        <v>4807</v>
      </c>
      <c r="C1159" s="132" t="s">
        <v>4819</v>
      </c>
      <c r="D1159" s="30">
        <v>4590</v>
      </c>
      <c r="E1159" s="20" t="s">
        <v>10492</v>
      </c>
      <c r="F1159" s="84" t="s">
        <v>660</v>
      </c>
      <c r="G1159" s="85"/>
      <c r="H1159" s="85" t="s">
        <v>4820</v>
      </c>
      <c r="I1159" s="20" t="s">
        <v>754</v>
      </c>
      <c r="J1159" s="20"/>
      <c r="K1159" s="66" t="s">
        <v>4821</v>
      </c>
      <c r="L1159" s="20" t="s">
        <v>4818</v>
      </c>
    </row>
    <row r="1160" spans="1:12" ht="75">
      <c r="A1160" s="85" t="s">
        <v>4785</v>
      </c>
      <c r="B1160" s="20" t="s">
        <v>4822</v>
      </c>
      <c r="C1160" s="132" t="s">
        <v>4823</v>
      </c>
      <c r="D1160" s="30">
        <v>52000</v>
      </c>
      <c r="E1160" s="20" t="s">
        <v>10493</v>
      </c>
      <c r="F1160" s="84" t="s">
        <v>179</v>
      </c>
      <c r="G1160" s="85"/>
      <c r="H1160" s="85" t="s">
        <v>4824</v>
      </c>
      <c r="I1160" s="20" t="s">
        <v>908</v>
      </c>
      <c r="J1160" s="20"/>
      <c r="K1160" s="66" t="s">
        <v>4825</v>
      </c>
      <c r="L1160" s="20" t="s">
        <v>4826</v>
      </c>
    </row>
    <row r="1161" spans="1:12" ht="37.5">
      <c r="A1161" s="85" t="s">
        <v>4827</v>
      </c>
      <c r="B1161" s="20" t="s">
        <v>4828</v>
      </c>
      <c r="C1161" s="5" t="s">
        <v>4829</v>
      </c>
      <c r="D1161" s="30">
        <v>7056</v>
      </c>
      <c r="E1161" s="69" t="s">
        <v>10491</v>
      </c>
      <c r="F1161" s="84" t="s">
        <v>311</v>
      </c>
      <c r="G1161" s="85"/>
      <c r="H1161" s="85" t="s">
        <v>4830</v>
      </c>
      <c r="I1161" s="20" t="s">
        <v>313</v>
      </c>
      <c r="J1161" s="20"/>
      <c r="K1161" s="66" t="s">
        <v>4831</v>
      </c>
      <c r="L1161" s="20" t="s">
        <v>4832</v>
      </c>
    </row>
    <row r="1162" spans="1:12" ht="37.5">
      <c r="A1162" s="85" t="s">
        <v>4827</v>
      </c>
      <c r="B1162" s="20" t="s">
        <v>4828</v>
      </c>
      <c r="C1162" s="8" t="s">
        <v>4833</v>
      </c>
      <c r="D1162" s="30" t="s">
        <v>36</v>
      </c>
      <c r="E1162" s="20" t="s">
        <v>4834</v>
      </c>
      <c r="F1162" s="85"/>
      <c r="G1162" s="85"/>
      <c r="H1162" s="85" t="s">
        <v>4835</v>
      </c>
      <c r="I1162" s="20" t="s">
        <v>313</v>
      </c>
      <c r="J1162" s="20"/>
      <c r="K1162" s="66" t="s">
        <v>4831</v>
      </c>
      <c r="L1162" s="20" t="s">
        <v>10709</v>
      </c>
    </row>
    <row r="1163" spans="1:12" ht="37.5">
      <c r="A1163" s="85" t="s">
        <v>4827</v>
      </c>
      <c r="B1163" s="20" t="s">
        <v>4828</v>
      </c>
      <c r="C1163" s="8" t="s">
        <v>4747</v>
      </c>
      <c r="D1163" s="30" t="s">
        <v>36</v>
      </c>
      <c r="E1163" s="20" t="s">
        <v>4836</v>
      </c>
      <c r="F1163" s="85"/>
      <c r="G1163" s="85"/>
      <c r="H1163" s="85" t="s">
        <v>4837</v>
      </c>
      <c r="I1163" s="20" t="s">
        <v>313</v>
      </c>
      <c r="J1163" s="20"/>
      <c r="K1163" s="66" t="s">
        <v>4838</v>
      </c>
      <c r="L1163" s="20" t="s">
        <v>10709</v>
      </c>
    </row>
    <row r="1164" spans="1:12" ht="56.25">
      <c r="A1164" s="85" t="s">
        <v>4827</v>
      </c>
      <c r="B1164" s="20" t="s">
        <v>4828</v>
      </c>
      <c r="C1164" s="21" t="s">
        <v>1790</v>
      </c>
      <c r="D1164" s="30">
        <v>11600</v>
      </c>
      <c r="E1164" s="20" t="s">
        <v>10492</v>
      </c>
      <c r="F1164" s="84" t="s">
        <v>1288</v>
      </c>
      <c r="G1164" s="85"/>
      <c r="H1164" s="85" t="s">
        <v>4840</v>
      </c>
      <c r="I1164" s="20" t="s">
        <v>313</v>
      </c>
      <c r="J1164" s="20"/>
      <c r="K1164" s="66" t="s">
        <v>4841</v>
      </c>
      <c r="L1164" s="20" t="s">
        <v>4839</v>
      </c>
    </row>
    <row r="1165" spans="1:12" ht="131.25">
      <c r="A1165" s="85" t="s">
        <v>4827</v>
      </c>
      <c r="B1165" s="20" t="s">
        <v>4828</v>
      </c>
      <c r="C1165" s="21" t="s">
        <v>4842</v>
      </c>
      <c r="D1165" s="30">
        <v>521</v>
      </c>
      <c r="E1165" s="20" t="s">
        <v>10492</v>
      </c>
      <c r="F1165" s="84" t="s">
        <v>311</v>
      </c>
      <c r="G1165" s="85"/>
      <c r="H1165" s="85" t="s">
        <v>4843</v>
      </c>
      <c r="I1165" s="20" t="s">
        <v>1511</v>
      </c>
      <c r="J1165" s="20"/>
      <c r="K1165" s="66"/>
      <c r="L1165" s="20" t="s">
        <v>4844</v>
      </c>
    </row>
    <row r="1166" spans="1:12" ht="56.25">
      <c r="A1166" s="85" t="s">
        <v>4785</v>
      </c>
      <c r="B1166" s="20" t="s">
        <v>4845</v>
      </c>
      <c r="C1166" s="20" t="s">
        <v>4846</v>
      </c>
      <c r="D1166" s="30" t="s">
        <v>4847</v>
      </c>
      <c r="E1166" s="5" t="s">
        <v>10481</v>
      </c>
      <c r="F1166" s="84" t="s">
        <v>179</v>
      </c>
      <c r="G1166" s="85"/>
      <c r="H1166" s="85" t="s">
        <v>4848</v>
      </c>
      <c r="I1166" s="20" t="s">
        <v>665</v>
      </c>
      <c r="J1166" s="20" t="s">
        <v>4849</v>
      </c>
      <c r="K1166" s="66" t="s">
        <v>4850</v>
      </c>
      <c r="L1166" s="20" t="s">
        <v>4851</v>
      </c>
    </row>
    <row r="1167" spans="1:12" ht="56.25">
      <c r="A1167" s="85" t="s">
        <v>4827</v>
      </c>
      <c r="B1167" s="20" t="s">
        <v>4852</v>
      </c>
      <c r="C1167" s="20" t="s">
        <v>4853</v>
      </c>
      <c r="D1167" s="30" t="s">
        <v>4854</v>
      </c>
      <c r="E1167" s="5" t="s">
        <v>10481</v>
      </c>
      <c r="F1167" s="84" t="s">
        <v>179</v>
      </c>
      <c r="G1167" s="85"/>
      <c r="H1167" s="85" t="s">
        <v>4855</v>
      </c>
      <c r="I1167" s="20" t="s">
        <v>908</v>
      </c>
      <c r="J1167" s="20"/>
      <c r="K1167" s="66" t="s">
        <v>4856</v>
      </c>
      <c r="L1167" s="20" t="s">
        <v>4851</v>
      </c>
    </row>
    <row r="1168" spans="1:12" ht="56.25">
      <c r="A1168" s="85" t="s">
        <v>4785</v>
      </c>
      <c r="B1168" s="20" t="s">
        <v>4857</v>
      </c>
      <c r="C1168" s="20" t="s">
        <v>4858</v>
      </c>
      <c r="D1168" s="30">
        <v>38664</v>
      </c>
      <c r="E1168" s="5" t="s">
        <v>10481</v>
      </c>
      <c r="F1168" s="84" t="s">
        <v>179</v>
      </c>
      <c r="G1168" s="85"/>
      <c r="H1168" s="85" t="s">
        <v>4859</v>
      </c>
      <c r="I1168" s="20" t="s">
        <v>181</v>
      </c>
      <c r="J1168" s="20"/>
      <c r="K1168" s="66" t="s">
        <v>4860</v>
      </c>
      <c r="L1168" s="20" t="s">
        <v>4861</v>
      </c>
    </row>
    <row r="1169" spans="1:12" ht="56.25">
      <c r="A1169" s="85" t="s">
        <v>4785</v>
      </c>
      <c r="B1169" s="20" t="s">
        <v>4857</v>
      </c>
      <c r="C1169" s="20" t="s">
        <v>4862</v>
      </c>
      <c r="D1169" s="30" t="s">
        <v>36</v>
      </c>
      <c r="E1169" s="5" t="s">
        <v>5</v>
      </c>
      <c r="F1169" s="85"/>
      <c r="G1169" s="85"/>
      <c r="H1169" s="85" t="s">
        <v>4863</v>
      </c>
      <c r="I1169" s="20" t="s">
        <v>313</v>
      </c>
      <c r="J1169" s="20"/>
      <c r="K1169" s="66" t="s">
        <v>10710</v>
      </c>
      <c r="L1169" s="20" t="s">
        <v>10711</v>
      </c>
    </row>
    <row r="1170" spans="1:12" ht="112.5">
      <c r="A1170" s="85" t="s">
        <v>4785</v>
      </c>
      <c r="B1170" s="20" t="s">
        <v>4857</v>
      </c>
      <c r="C1170" s="20" t="s">
        <v>4864</v>
      </c>
      <c r="D1170" s="30" t="s">
        <v>4865</v>
      </c>
      <c r="E1170" s="5" t="s">
        <v>10481</v>
      </c>
      <c r="F1170" s="84" t="s">
        <v>311</v>
      </c>
      <c r="G1170" s="85"/>
      <c r="H1170" s="85" t="s">
        <v>4866</v>
      </c>
      <c r="I1170" s="20" t="s">
        <v>313</v>
      </c>
      <c r="J1170" s="20"/>
      <c r="K1170" s="66" t="s">
        <v>4867</v>
      </c>
      <c r="L1170" s="20" t="s">
        <v>4868</v>
      </c>
    </row>
    <row r="1171" spans="1:12" ht="112.5">
      <c r="A1171" s="85" t="s">
        <v>4785</v>
      </c>
      <c r="B1171" s="20" t="s">
        <v>4857</v>
      </c>
      <c r="C1171" s="20" t="s">
        <v>4869</v>
      </c>
      <c r="D1171" s="30" t="s">
        <v>4865</v>
      </c>
      <c r="E1171" s="5" t="s">
        <v>10481</v>
      </c>
      <c r="F1171" s="84" t="s">
        <v>311</v>
      </c>
      <c r="G1171" s="85"/>
      <c r="H1171" s="85" t="s">
        <v>4870</v>
      </c>
      <c r="I1171" s="20" t="s">
        <v>313</v>
      </c>
      <c r="J1171" s="20"/>
      <c r="K1171" s="66" t="s">
        <v>4867</v>
      </c>
      <c r="L1171" s="20" t="s">
        <v>4868</v>
      </c>
    </row>
    <row r="1172" spans="1:12" ht="75">
      <c r="A1172" s="84" t="s">
        <v>4871</v>
      </c>
      <c r="B1172" s="5" t="s">
        <v>4871</v>
      </c>
      <c r="C1172" s="5" t="s">
        <v>4872</v>
      </c>
      <c r="D1172" s="6">
        <v>10000</v>
      </c>
      <c r="E1172" s="5" t="s">
        <v>10481</v>
      </c>
      <c r="F1172" s="84" t="s">
        <v>661</v>
      </c>
      <c r="G1172" s="84"/>
      <c r="H1172" s="84" t="s">
        <v>4873</v>
      </c>
      <c r="I1172" s="126" t="s">
        <v>313</v>
      </c>
      <c r="J1172" s="5"/>
      <c r="K1172" s="18" t="str">
        <f>HYPERLINK("#", "https://www.pref.yamanashi.jp/shouko-kik/77_003.html")</f>
        <v>https://www.pref.yamanashi.jp/shouko-kik/77_003.html</v>
      </c>
      <c r="L1172" s="21" t="s">
        <v>4874</v>
      </c>
    </row>
    <row r="1173" spans="1:12" ht="56.25">
      <c r="A1173" s="84" t="s">
        <v>4871</v>
      </c>
      <c r="B1173" s="5" t="s">
        <v>4871</v>
      </c>
      <c r="C1173" s="5" t="s">
        <v>4875</v>
      </c>
      <c r="D1173" s="6">
        <v>22000</v>
      </c>
      <c r="E1173" s="5" t="s">
        <v>10481</v>
      </c>
      <c r="F1173" s="84" t="s">
        <v>660</v>
      </c>
      <c r="G1173" s="84"/>
      <c r="H1173" s="84" t="s">
        <v>4876</v>
      </c>
      <c r="I1173" s="127" t="s">
        <v>313</v>
      </c>
      <c r="J1173" s="5"/>
      <c r="K1173" s="18" t="str">
        <f>HYPERLINK("#", "http://www.shokokai-yamanashi.or.jp/info/yamanashi-innovation04.html")</f>
        <v>http://www.shokokai-yamanashi.or.jp/info/yamanashi-innovation04.html</v>
      </c>
      <c r="L1173" s="21" t="s">
        <v>4874</v>
      </c>
    </row>
    <row r="1174" spans="1:12" ht="56.25">
      <c r="A1174" s="84" t="s">
        <v>4871</v>
      </c>
      <c r="B1174" s="8" t="s">
        <v>4877</v>
      </c>
      <c r="C1174" s="5" t="s">
        <v>1468</v>
      </c>
      <c r="D1174" s="2">
        <v>39</v>
      </c>
      <c r="E1174" s="5" t="s">
        <v>10481</v>
      </c>
      <c r="F1174" s="84" t="s">
        <v>665</v>
      </c>
      <c r="G1174" s="88" t="s">
        <v>4878</v>
      </c>
      <c r="H1174" s="84" t="s">
        <v>4879</v>
      </c>
      <c r="I1174" s="5" t="s">
        <v>665</v>
      </c>
      <c r="J1174" s="5" t="s">
        <v>4880</v>
      </c>
      <c r="K1174" s="18" t="str">
        <f>HYPERLINK("#", "https://www.city.kofu.yamanashi.jp/korefukushi/kenko/fukushi/kore/kaimonoshien.html")</f>
        <v>https://www.city.kofu.yamanashi.jp/korefukushi/kenko/fukushi/kore/kaimonoshien.html</v>
      </c>
      <c r="L1174" s="5" t="s">
        <v>4881</v>
      </c>
    </row>
    <row r="1175" spans="1:12" ht="75">
      <c r="A1175" s="84" t="s">
        <v>4871</v>
      </c>
      <c r="B1175" s="8" t="s">
        <v>4882</v>
      </c>
      <c r="C1175" s="5" t="s">
        <v>4883</v>
      </c>
      <c r="D1175" s="2">
        <v>13472</v>
      </c>
      <c r="E1175" s="5" t="s">
        <v>10481</v>
      </c>
      <c r="F1175" s="84" t="s">
        <v>660</v>
      </c>
      <c r="G1175" s="88"/>
      <c r="H1175" s="84" t="s">
        <v>4884</v>
      </c>
      <c r="I1175" s="5" t="s">
        <v>1511</v>
      </c>
      <c r="J1175" s="5"/>
      <c r="K1175" s="5" t="str">
        <f>HYPERLINK("#", "https://www.city.fujiyoshida.yamanashi.ｊｐ")</f>
        <v>https://www.city.fujiyoshida.yamanashi.ｊｐ</v>
      </c>
      <c r="L1175" s="21" t="s">
        <v>4885</v>
      </c>
    </row>
    <row r="1176" spans="1:12" ht="75">
      <c r="A1176" s="84" t="s">
        <v>4871</v>
      </c>
      <c r="B1176" s="8" t="s">
        <v>4882</v>
      </c>
      <c r="C1176" s="5" t="s">
        <v>4886</v>
      </c>
      <c r="D1176" s="2">
        <v>25272</v>
      </c>
      <c r="E1176" s="5" t="s">
        <v>10481</v>
      </c>
      <c r="F1176" s="84" t="s">
        <v>311</v>
      </c>
      <c r="G1176" s="88"/>
      <c r="H1176" s="84" t="s">
        <v>4887</v>
      </c>
      <c r="I1176" s="5" t="s">
        <v>1511</v>
      </c>
      <c r="J1176" s="5"/>
      <c r="K1176" s="5" t="str">
        <f>HYPERLINK("#", "https://www.city.fujiyoshida.yamanashi.ｊｐ")</f>
        <v>https://www.city.fujiyoshida.yamanashi.ｊｐ</v>
      </c>
      <c r="L1176" s="21" t="s">
        <v>4885</v>
      </c>
    </row>
    <row r="1177" spans="1:12" ht="75">
      <c r="A1177" s="84" t="s">
        <v>4871</v>
      </c>
      <c r="B1177" s="8" t="s">
        <v>4882</v>
      </c>
      <c r="C1177" s="5" t="s">
        <v>4888</v>
      </c>
      <c r="D1177" s="2">
        <v>1800</v>
      </c>
      <c r="E1177" s="5" t="s">
        <v>10481</v>
      </c>
      <c r="F1177" s="84" t="s">
        <v>311</v>
      </c>
      <c r="G1177" s="88"/>
      <c r="H1177" s="84" t="s">
        <v>4889</v>
      </c>
      <c r="I1177" s="5" t="s">
        <v>1511</v>
      </c>
      <c r="J1177" s="5"/>
      <c r="K1177" s="5" t="str">
        <f>HYPERLINK("#", "https://www.city.fujiyoshida.yamanashi.ｊｐ")</f>
        <v>https://www.city.fujiyoshida.yamanashi.ｊｐ</v>
      </c>
      <c r="L1177" s="21" t="s">
        <v>4885</v>
      </c>
    </row>
    <row r="1178" spans="1:12" ht="112.5">
      <c r="A1178" s="84" t="s">
        <v>4871</v>
      </c>
      <c r="B1178" s="8" t="s">
        <v>4882</v>
      </c>
      <c r="C1178" s="5" t="s">
        <v>3193</v>
      </c>
      <c r="D1178" s="2">
        <v>3408</v>
      </c>
      <c r="E1178" s="5" t="s">
        <v>10481</v>
      </c>
      <c r="F1178" s="84" t="s">
        <v>179</v>
      </c>
      <c r="G1178" s="88"/>
      <c r="H1178" s="84" t="s">
        <v>4890</v>
      </c>
      <c r="I1178" s="5" t="s">
        <v>1511</v>
      </c>
      <c r="J1178" s="5"/>
      <c r="K1178" s="5" t="str">
        <f>HYPERLINK("#", "https://www.city.fujiyoshida.yamanashi.ｊｐ")</f>
        <v>https://www.city.fujiyoshida.yamanashi.ｊｐ</v>
      </c>
      <c r="L1178" s="5" t="s">
        <v>4891</v>
      </c>
    </row>
    <row r="1179" spans="1:12" ht="75">
      <c r="A1179" s="84" t="s">
        <v>4871</v>
      </c>
      <c r="B1179" s="8" t="s">
        <v>4892</v>
      </c>
      <c r="C1179" s="5" t="s">
        <v>4893</v>
      </c>
      <c r="D1179" s="2">
        <v>1910</v>
      </c>
      <c r="E1179" s="5" t="s">
        <v>10481</v>
      </c>
      <c r="F1179" s="84" t="s">
        <v>661</v>
      </c>
      <c r="G1179" s="88"/>
      <c r="H1179" s="84" t="s">
        <v>4894</v>
      </c>
      <c r="I1179" s="5" t="s">
        <v>1565</v>
      </c>
      <c r="J1179" s="5"/>
      <c r="K1179" s="18" t="str">
        <f>HYPERLINK("#", "https://www.city.yamanashi.yamanashi.jp/soshiki/16/1779.html")</f>
        <v>https://www.city.yamanashi.yamanashi.jp/soshiki/16/1779.html</v>
      </c>
      <c r="L1179" s="5" t="s">
        <v>4895</v>
      </c>
    </row>
    <row r="1180" spans="1:12" ht="75">
      <c r="A1180" s="84" t="s">
        <v>4871</v>
      </c>
      <c r="B1180" s="8" t="s">
        <v>4892</v>
      </c>
      <c r="C1180" s="5" t="s">
        <v>4896</v>
      </c>
      <c r="D1180" s="2">
        <v>1570</v>
      </c>
      <c r="E1180" s="5" t="s">
        <v>10481</v>
      </c>
      <c r="F1180" s="84" t="s">
        <v>311</v>
      </c>
      <c r="G1180" s="88"/>
      <c r="H1180" s="84" t="s">
        <v>4897</v>
      </c>
      <c r="I1180" s="29" t="s">
        <v>1511</v>
      </c>
      <c r="J1180" s="5"/>
      <c r="K1180" s="5"/>
      <c r="L1180" s="5" t="s">
        <v>4898</v>
      </c>
    </row>
    <row r="1181" spans="1:12" ht="75">
      <c r="A1181" s="84" t="s">
        <v>4871</v>
      </c>
      <c r="B1181" s="8" t="s">
        <v>4892</v>
      </c>
      <c r="C1181" s="5" t="s">
        <v>4899</v>
      </c>
      <c r="D1181" s="2">
        <v>4880</v>
      </c>
      <c r="E1181" s="5" t="s">
        <v>10481</v>
      </c>
      <c r="F1181" s="84" t="s">
        <v>660</v>
      </c>
      <c r="G1181" s="88"/>
      <c r="H1181" s="84" t="s">
        <v>4900</v>
      </c>
      <c r="I1181" s="8" t="s">
        <v>1565</v>
      </c>
      <c r="J1181" s="5"/>
      <c r="K1181" s="5"/>
      <c r="L1181" s="5" t="s">
        <v>4901</v>
      </c>
    </row>
    <row r="1182" spans="1:12" ht="75">
      <c r="A1182" s="84" t="s">
        <v>4871</v>
      </c>
      <c r="B1182" s="8" t="s">
        <v>4892</v>
      </c>
      <c r="C1182" s="5" t="s">
        <v>4902</v>
      </c>
      <c r="D1182" s="2">
        <v>338</v>
      </c>
      <c r="E1182" s="5" t="s">
        <v>10481</v>
      </c>
      <c r="F1182" s="84" t="s">
        <v>660</v>
      </c>
      <c r="G1182" s="88"/>
      <c r="H1182" s="84" t="s">
        <v>4903</v>
      </c>
      <c r="I1182" s="5" t="s">
        <v>1511</v>
      </c>
      <c r="J1182" s="5"/>
      <c r="K1182" s="5"/>
      <c r="L1182" s="5" t="s">
        <v>4901</v>
      </c>
    </row>
    <row r="1183" spans="1:12" ht="75">
      <c r="A1183" s="84" t="s">
        <v>4871</v>
      </c>
      <c r="B1183" s="8" t="s">
        <v>4892</v>
      </c>
      <c r="C1183" s="5" t="s">
        <v>4904</v>
      </c>
      <c r="D1183" s="6" t="s">
        <v>36</v>
      </c>
      <c r="E1183" s="5" t="s">
        <v>5</v>
      </c>
      <c r="F1183" s="84"/>
      <c r="G1183" s="88"/>
      <c r="H1183" s="84" t="s">
        <v>4905</v>
      </c>
      <c r="I1183" s="8"/>
      <c r="J1183" s="5"/>
      <c r="K1183" s="8"/>
      <c r="L1183" s="5" t="s">
        <v>10712</v>
      </c>
    </row>
    <row r="1184" spans="1:12" ht="75">
      <c r="A1184" s="84" t="s">
        <v>4871</v>
      </c>
      <c r="B1184" s="8" t="s">
        <v>4892</v>
      </c>
      <c r="C1184" s="5" t="s">
        <v>4904</v>
      </c>
      <c r="D1184" s="6" t="s">
        <v>36</v>
      </c>
      <c r="E1184" s="5" t="s">
        <v>5</v>
      </c>
      <c r="F1184" s="84"/>
      <c r="G1184" s="88"/>
      <c r="H1184" s="84" t="s">
        <v>4906</v>
      </c>
      <c r="I1184" s="8"/>
      <c r="J1184" s="5"/>
      <c r="K1184" s="8"/>
      <c r="L1184" s="5" t="s">
        <v>10712</v>
      </c>
    </row>
    <row r="1185" spans="1:12" ht="75">
      <c r="A1185" s="84" t="s">
        <v>4871</v>
      </c>
      <c r="B1185" s="8" t="s">
        <v>4892</v>
      </c>
      <c r="C1185" s="5" t="s">
        <v>4907</v>
      </c>
      <c r="D1185" s="6" t="s">
        <v>36</v>
      </c>
      <c r="E1185" s="5" t="s">
        <v>5</v>
      </c>
      <c r="F1185" s="84"/>
      <c r="G1185" s="88"/>
      <c r="H1185" s="84" t="s">
        <v>4908</v>
      </c>
      <c r="I1185" s="8"/>
      <c r="J1185" s="5"/>
      <c r="K1185" s="8"/>
      <c r="L1185" s="5" t="s">
        <v>10712</v>
      </c>
    </row>
    <row r="1186" spans="1:12" ht="75">
      <c r="A1186" s="84" t="s">
        <v>4871</v>
      </c>
      <c r="B1186" s="5" t="s">
        <v>4909</v>
      </c>
      <c r="C1186" s="5" t="s">
        <v>4910</v>
      </c>
      <c r="D1186" s="2">
        <v>709</v>
      </c>
      <c r="E1186" s="5" t="s">
        <v>10481</v>
      </c>
      <c r="F1186" s="84" t="s">
        <v>311</v>
      </c>
      <c r="G1186" s="88"/>
      <c r="H1186" s="84" t="s">
        <v>4911</v>
      </c>
      <c r="I1186" s="5" t="s">
        <v>3444</v>
      </c>
      <c r="J1186" s="5"/>
      <c r="K1186" s="18" t="str">
        <f>HYPERLINK("#", "https://www.city.nirasaki.lg.jp/soshikiichiran/fukushika/shogaiseikatuhogotantou/1/3/1677.html")</f>
        <v>https://www.city.nirasaki.lg.jp/soshikiichiran/fukushika/shogaiseikatuhogotantou/1/3/1677.html</v>
      </c>
      <c r="L1186" s="5" t="s">
        <v>4912</v>
      </c>
    </row>
    <row r="1187" spans="1:12" ht="56.25">
      <c r="A1187" s="84" t="s">
        <v>4871</v>
      </c>
      <c r="B1187" s="5" t="s">
        <v>4909</v>
      </c>
      <c r="C1187" s="5" t="s">
        <v>4913</v>
      </c>
      <c r="D1187" s="2">
        <v>2899</v>
      </c>
      <c r="E1187" s="5" t="s">
        <v>10481</v>
      </c>
      <c r="F1187" s="84" t="s">
        <v>311</v>
      </c>
      <c r="G1187" s="84"/>
      <c r="H1187" s="84" t="s">
        <v>4914</v>
      </c>
      <c r="I1187" s="5" t="s">
        <v>4915</v>
      </c>
      <c r="J1187" s="32"/>
      <c r="K1187" s="18" t="str">
        <f>HYPERLINK("#", "https://www.city.nirasaki.lg.jp/soshikiichiran/zaimuseisakuka/seisakutyouseitanto/2/6852.html")</f>
        <v>https://www.city.nirasaki.lg.jp/soshikiichiran/zaimuseisakuka/seisakutyouseitanto/2/6852.html</v>
      </c>
      <c r="L1187" s="5" t="s">
        <v>4916</v>
      </c>
    </row>
    <row r="1188" spans="1:12" ht="56.25">
      <c r="A1188" s="84" t="s">
        <v>4871</v>
      </c>
      <c r="B1188" s="8" t="s">
        <v>4917</v>
      </c>
      <c r="C1188" s="5" t="s">
        <v>4918</v>
      </c>
      <c r="D1188" s="2">
        <v>2002</v>
      </c>
      <c r="E1188" s="5" t="s">
        <v>10481</v>
      </c>
      <c r="F1188" s="84" t="s">
        <v>311</v>
      </c>
      <c r="G1188" s="88"/>
      <c r="H1188" s="84" t="s">
        <v>4919</v>
      </c>
      <c r="I1188" s="8" t="s">
        <v>908</v>
      </c>
      <c r="J1188" s="5"/>
      <c r="K1188" s="18" t="str">
        <f>HYPERLINK("#", "https://www.city.nirasaki.lg.jp/soshikiichiran/zaimuseisakuka/seisakutyouseitanto/2/5810.html")</f>
        <v>https://www.city.nirasaki.lg.jp/soshikiichiran/zaimuseisakuka/seisakutyouseitanto/2/5810.html</v>
      </c>
      <c r="L1188" s="5"/>
    </row>
    <row r="1189" spans="1:12" ht="56.25">
      <c r="A1189" s="84" t="s">
        <v>4871</v>
      </c>
      <c r="B1189" s="8" t="s">
        <v>4920</v>
      </c>
      <c r="C1189" s="5" t="s">
        <v>817</v>
      </c>
      <c r="D1189" s="2">
        <v>103538</v>
      </c>
      <c r="E1189" s="5" t="s">
        <v>10481</v>
      </c>
      <c r="F1189" s="84" t="s">
        <v>179</v>
      </c>
      <c r="G1189" s="88"/>
      <c r="H1189" s="84" t="s">
        <v>4921</v>
      </c>
      <c r="I1189" s="5" t="s">
        <v>1565</v>
      </c>
      <c r="J1189" s="5" t="s">
        <v>4922</v>
      </c>
      <c r="K1189" s="18" t="str">
        <f>HYPERLINK("#", "https://www.city.minami-alps.yamanashi.jp/docs/2187.html")</f>
        <v>https://www.city.minami-alps.yamanashi.jp/docs/2187.html</v>
      </c>
      <c r="L1189" s="5" t="s">
        <v>4923</v>
      </c>
    </row>
    <row r="1190" spans="1:12" ht="56.25">
      <c r="A1190" s="84" t="s">
        <v>4871</v>
      </c>
      <c r="B1190" s="8" t="s">
        <v>4920</v>
      </c>
      <c r="C1190" s="5" t="s">
        <v>4924</v>
      </c>
      <c r="D1190" s="2">
        <v>31502</v>
      </c>
      <c r="E1190" s="5" t="s">
        <v>10481</v>
      </c>
      <c r="F1190" s="84" t="s">
        <v>311</v>
      </c>
      <c r="G1190" s="88"/>
      <c r="H1190" s="84" t="s">
        <v>4925</v>
      </c>
      <c r="I1190" s="5" t="s">
        <v>1565</v>
      </c>
      <c r="J1190" s="5" t="s">
        <v>4926</v>
      </c>
      <c r="K1190" s="18" t="str">
        <f>HYPERLINK("#", "https://www.city.minami-alps.yamanashi.jp/docs/16133.html")</f>
        <v>https://www.city.minami-alps.yamanashi.jp/docs/16133.html</v>
      </c>
      <c r="L1190" s="5" t="s">
        <v>4923</v>
      </c>
    </row>
    <row r="1191" spans="1:12" ht="225">
      <c r="A1191" s="84" t="s">
        <v>4871</v>
      </c>
      <c r="B1191" s="5" t="s">
        <v>4927</v>
      </c>
      <c r="C1191" s="5" t="s">
        <v>4928</v>
      </c>
      <c r="D1191" s="6">
        <v>632</v>
      </c>
      <c r="E1191" s="5" t="s">
        <v>10481</v>
      </c>
      <c r="F1191" s="84" t="s">
        <v>311</v>
      </c>
      <c r="G1191" s="84"/>
      <c r="H1191" s="84" t="s">
        <v>10537</v>
      </c>
      <c r="I1191" s="5" t="s">
        <v>3444</v>
      </c>
      <c r="J1191" s="5"/>
      <c r="K1191" s="18" t="str">
        <f>HYPERLINK("#", "https://www.city.hokuto.yamanashi.jp/docs/1297.html")</f>
        <v>https://www.city.hokuto.yamanashi.jp/docs/1297.html</v>
      </c>
      <c r="L1191" s="21" t="s">
        <v>4929</v>
      </c>
    </row>
    <row r="1192" spans="1:12" ht="56.25">
      <c r="A1192" s="84" t="s">
        <v>4871</v>
      </c>
      <c r="B1192" s="5" t="s">
        <v>4927</v>
      </c>
      <c r="C1192" s="5" t="s">
        <v>4930</v>
      </c>
      <c r="D1192" s="6">
        <v>128909</v>
      </c>
      <c r="E1192" s="5" t="s">
        <v>10481</v>
      </c>
      <c r="F1192" s="84" t="s">
        <v>179</v>
      </c>
      <c r="G1192" s="88"/>
      <c r="H1192" s="84" t="s">
        <v>4931</v>
      </c>
      <c r="I1192" s="29" t="s">
        <v>1511</v>
      </c>
      <c r="J1192" s="5"/>
      <c r="K1192" s="18" t="str">
        <f>HYPERLINK("#", "https://www.city.hokuto.yamanashi.jp/docs/11594.html")</f>
        <v>https://www.city.hokuto.yamanashi.jp/docs/11594.html</v>
      </c>
      <c r="L1192" s="21" t="s">
        <v>4932</v>
      </c>
    </row>
    <row r="1193" spans="1:12" ht="112.5">
      <c r="A1193" s="84" t="s">
        <v>4871</v>
      </c>
      <c r="B1193" s="8" t="s">
        <v>4933</v>
      </c>
      <c r="C1193" s="5" t="s">
        <v>4934</v>
      </c>
      <c r="D1193" s="2">
        <v>4380</v>
      </c>
      <c r="E1193" s="5" t="s">
        <v>10481</v>
      </c>
      <c r="F1193" s="84" t="s">
        <v>311</v>
      </c>
      <c r="G1193" s="88"/>
      <c r="H1193" s="84" t="s">
        <v>4935</v>
      </c>
      <c r="I1193" s="5" t="s">
        <v>1511</v>
      </c>
      <c r="J1193" s="5"/>
      <c r="K1193" s="18" t="str">
        <f>HYPERLINK("#", "https://www.city.kai.yamanashi.jp/")</f>
        <v>https://www.city.kai.yamanashi.jp/</v>
      </c>
      <c r="L1193" s="21" t="s">
        <v>4936</v>
      </c>
    </row>
    <row r="1194" spans="1:12" ht="93.75">
      <c r="A1194" s="84" t="s">
        <v>4871</v>
      </c>
      <c r="B1194" s="8" t="s">
        <v>4933</v>
      </c>
      <c r="C1194" s="5" t="s">
        <v>4937</v>
      </c>
      <c r="D1194" s="2">
        <v>27536</v>
      </c>
      <c r="E1194" s="5" t="s">
        <v>10481</v>
      </c>
      <c r="F1194" s="84" t="s">
        <v>179</v>
      </c>
      <c r="G1194" s="88" t="s">
        <v>817</v>
      </c>
      <c r="H1194" s="84" t="s">
        <v>4938</v>
      </c>
      <c r="I1194" s="5" t="s">
        <v>1511</v>
      </c>
      <c r="J1194" s="5"/>
      <c r="K1194" s="5"/>
      <c r="L1194" s="21" t="s">
        <v>4939</v>
      </c>
    </row>
    <row r="1195" spans="1:12" ht="75">
      <c r="A1195" s="84" t="s">
        <v>4871</v>
      </c>
      <c r="B1195" s="8" t="s">
        <v>4933</v>
      </c>
      <c r="C1195" s="5" t="s">
        <v>4940</v>
      </c>
      <c r="D1195" s="2">
        <v>5387</v>
      </c>
      <c r="E1195" s="5" t="s">
        <v>10481</v>
      </c>
      <c r="F1195" s="84" t="s">
        <v>311</v>
      </c>
      <c r="G1195" s="88"/>
      <c r="H1195" s="84" t="s">
        <v>4941</v>
      </c>
      <c r="I1195" s="5" t="s">
        <v>1511</v>
      </c>
      <c r="J1195" s="5"/>
      <c r="K1195" s="18" t="str">
        <f>HYPERLINK("#", "https://www.city.kai.yamanashi.jp/soshikinogoannai/syougaisyashien/seikatsushiengakari/1_1/4/624.html")</f>
        <v>https://www.city.kai.yamanashi.jp/soshikinogoannai/syougaisyashien/seikatsushiengakari/1_1/4/624.html</v>
      </c>
      <c r="L1195" s="5" t="s">
        <v>4942</v>
      </c>
    </row>
    <row r="1196" spans="1:12" ht="56.25">
      <c r="A1196" s="84" t="s">
        <v>4871</v>
      </c>
      <c r="B1196" s="8" t="s">
        <v>4943</v>
      </c>
      <c r="C1196" s="5" t="s">
        <v>4944</v>
      </c>
      <c r="D1196" s="2">
        <v>35897</v>
      </c>
      <c r="E1196" s="5" t="s">
        <v>10481</v>
      </c>
      <c r="F1196" s="84" t="s">
        <v>179</v>
      </c>
      <c r="G1196" s="88"/>
      <c r="H1196" s="84" t="s">
        <v>4945</v>
      </c>
      <c r="I1196" s="5" t="s">
        <v>1565</v>
      </c>
      <c r="J1196" s="5"/>
      <c r="K1196" s="17" t="str">
        <f>HYPERLINK("#","https://www.city.uenohara.yamanashi.jp/gyosei/docs/demand_taxi.html")</f>
        <v>https://www.city.uenohara.yamanashi.jp/gyosei/docs/demand_taxi.html</v>
      </c>
      <c r="L1196" s="40" t="s">
        <v>4946</v>
      </c>
    </row>
    <row r="1197" spans="1:12" ht="56.25">
      <c r="A1197" s="84" t="s">
        <v>4871</v>
      </c>
      <c r="B1197" s="8" t="s">
        <v>4943</v>
      </c>
      <c r="C1197" s="5" t="s">
        <v>4947</v>
      </c>
      <c r="D1197" s="2">
        <v>525</v>
      </c>
      <c r="E1197" s="5" t="s">
        <v>10481</v>
      </c>
      <c r="F1197" s="84" t="s">
        <v>311</v>
      </c>
      <c r="G1197" s="88"/>
      <c r="H1197" s="84" t="s">
        <v>4948</v>
      </c>
      <c r="I1197" s="5" t="s">
        <v>1511</v>
      </c>
      <c r="J1197" s="5"/>
      <c r="K1197" s="17" t="str">
        <f>HYPERLINK("#","https://www.city.uenohara.yamanashi.jp/gyosei/docs/3522.html")</f>
        <v>https://www.city.uenohara.yamanashi.jp/gyosei/docs/3522.html</v>
      </c>
      <c r="L1197" s="40" t="s">
        <v>4946</v>
      </c>
    </row>
    <row r="1198" spans="1:12" ht="56.25">
      <c r="A1198" s="84" t="s">
        <v>4871</v>
      </c>
      <c r="B1198" s="5" t="s">
        <v>4949</v>
      </c>
      <c r="C1198" s="5" t="s">
        <v>4950</v>
      </c>
      <c r="D1198" s="6">
        <v>3377</v>
      </c>
      <c r="E1198" s="5" t="s">
        <v>10481</v>
      </c>
      <c r="F1198" s="84" t="s">
        <v>661</v>
      </c>
      <c r="G1198" s="84"/>
      <c r="H1198" s="84" t="s">
        <v>4951</v>
      </c>
      <c r="I1198" s="5" t="s">
        <v>1511</v>
      </c>
      <c r="J1198" s="5"/>
      <c r="K1198" s="5" t="str">
        <f>HYPERLINK("#", "https://www.city.koshu.yamanashi.jp/docs/2020042800107/")</f>
        <v>https://www.city.koshu.yamanashi.jp/docs/2020042800107/</v>
      </c>
      <c r="L1198" s="5" t="s">
        <v>4952</v>
      </c>
    </row>
    <row r="1199" spans="1:12" ht="93.75">
      <c r="A1199" s="84" t="s">
        <v>4871</v>
      </c>
      <c r="B1199" s="5" t="s">
        <v>4949</v>
      </c>
      <c r="C1199" s="5" t="s">
        <v>4953</v>
      </c>
      <c r="D1199" s="6">
        <v>266</v>
      </c>
      <c r="E1199" s="5" t="s">
        <v>10481</v>
      </c>
      <c r="F1199" s="84" t="s">
        <v>311</v>
      </c>
      <c r="G1199" s="84" t="s">
        <v>4954</v>
      </c>
      <c r="H1199" s="84" t="s">
        <v>4955</v>
      </c>
      <c r="I1199" s="5" t="s">
        <v>1511</v>
      </c>
      <c r="J1199" s="5"/>
      <c r="K1199" s="5" t="str">
        <f>HYPERLINK("#", "https://www.city.koshu.yamanashi.jp/docs/2019051500108/")</f>
        <v>https://www.city.koshu.yamanashi.jp/docs/2019051500108/</v>
      </c>
      <c r="L1199" s="5" t="s">
        <v>4956</v>
      </c>
    </row>
    <row r="1200" spans="1:12" ht="93.75">
      <c r="A1200" s="84" t="s">
        <v>4871</v>
      </c>
      <c r="B1200" s="5" t="s">
        <v>4949</v>
      </c>
      <c r="C1200" s="5" t="s">
        <v>4957</v>
      </c>
      <c r="D1200" s="6">
        <v>1166</v>
      </c>
      <c r="E1200" s="5" t="s">
        <v>10481</v>
      </c>
      <c r="F1200" s="84" t="s">
        <v>660</v>
      </c>
      <c r="G1200" s="84"/>
      <c r="H1200" s="84" t="s">
        <v>4958</v>
      </c>
      <c r="I1200" s="5" t="s">
        <v>1511</v>
      </c>
      <c r="J1200" s="5"/>
      <c r="K1200" s="5" t="str">
        <f>HYPERLINK("#", "https://www.city.koshu.yamanashi.jp/docs/2022081000012/")</f>
        <v>https://www.city.koshu.yamanashi.jp/docs/2022081000012/</v>
      </c>
      <c r="L1200" s="5" t="s">
        <v>4959</v>
      </c>
    </row>
    <row r="1201" spans="1:12" ht="75">
      <c r="A1201" s="84" t="s">
        <v>4871</v>
      </c>
      <c r="B1201" s="5" t="s">
        <v>4949</v>
      </c>
      <c r="C1201" s="5" t="s">
        <v>4960</v>
      </c>
      <c r="D1201" s="6">
        <v>47797</v>
      </c>
      <c r="E1201" s="5" t="s">
        <v>10481</v>
      </c>
      <c r="F1201" s="84" t="s">
        <v>179</v>
      </c>
      <c r="G1201" s="84"/>
      <c r="H1201" s="84" t="s">
        <v>4961</v>
      </c>
      <c r="I1201" s="5" t="s">
        <v>665</v>
      </c>
      <c r="J1201" s="5" t="s">
        <v>4962</v>
      </c>
      <c r="K1201" s="5" t="str">
        <f>HYPERLINK("#", "https://www.city.koshu.yamanashi.jp/docs/2021020300053/")</f>
        <v>https://www.city.koshu.yamanashi.jp/docs/2021020300053/</v>
      </c>
      <c r="L1201" s="5" t="s">
        <v>4963</v>
      </c>
    </row>
    <row r="1202" spans="1:12" ht="56.25">
      <c r="A1202" s="84" t="s">
        <v>4871</v>
      </c>
      <c r="B1202" s="5" t="s">
        <v>4949</v>
      </c>
      <c r="C1202" s="5" t="s">
        <v>4964</v>
      </c>
      <c r="D1202" s="6" t="s">
        <v>36</v>
      </c>
      <c r="E1202" s="5" t="s">
        <v>5</v>
      </c>
      <c r="F1202" s="84"/>
      <c r="G1202" s="84"/>
      <c r="H1202" s="84" t="s">
        <v>4965</v>
      </c>
      <c r="I1202" s="5" t="s">
        <v>1511</v>
      </c>
      <c r="J1202" s="5"/>
      <c r="K1202" s="5" t="str">
        <f>HYPERLINK("#", "https://www.city.koshu.yamanashi.jp/docs/2018040400429/")</f>
        <v>https://www.city.koshu.yamanashi.jp/docs/2018040400429/</v>
      </c>
      <c r="L1202" s="5" t="s">
        <v>10713</v>
      </c>
    </row>
    <row r="1203" spans="1:12" ht="75">
      <c r="A1203" s="84" t="s">
        <v>4871</v>
      </c>
      <c r="B1203" s="5" t="s">
        <v>4949</v>
      </c>
      <c r="C1203" s="5" t="s">
        <v>4966</v>
      </c>
      <c r="D1203" s="6" t="s">
        <v>36</v>
      </c>
      <c r="E1203" s="5" t="s">
        <v>5</v>
      </c>
      <c r="F1203" s="84"/>
      <c r="G1203" s="84"/>
      <c r="H1203" s="84" t="s">
        <v>4967</v>
      </c>
      <c r="I1203" s="5" t="s">
        <v>1511</v>
      </c>
      <c r="J1203" s="5"/>
      <c r="K1203" s="5" t="str">
        <f>HYPERLINK("#", "https://www.city.koshu.yamanashi.jp/docs/2021020300053/")</f>
        <v>https://www.city.koshu.yamanashi.jp/docs/2021020300053/</v>
      </c>
      <c r="L1203" s="5" t="s">
        <v>10713</v>
      </c>
    </row>
    <row r="1204" spans="1:12" ht="56.25">
      <c r="A1204" s="84" t="s">
        <v>4871</v>
      </c>
      <c r="B1204" s="5" t="s">
        <v>4949</v>
      </c>
      <c r="C1204" s="5" t="s">
        <v>4968</v>
      </c>
      <c r="D1204" s="6">
        <v>500</v>
      </c>
      <c r="E1204" s="5" t="s">
        <v>10481</v>
      </c>
      <c r="F1204" s="84" t="s">
        <v>179</v>
      </c>
      <c r="G1204" s="84"/>
      <c r="H1204" s="84" t="s">
        <v>10463</v>
      </c>
      <c r="I1204" s="5" t="s">
        <v>1511</v>
      </c>
      <c r="J1204" s="5"/>
      <c r="K1204" s="5"/>
      <c r="L1204" s="5" t="s">
        <v>4969</v>
      </c>
    </row>
    <row r="1205" spans="1:12" ht="187.5">
      <c r="A1205" s="84" t="s">
        <v>4871</v>
      </c>
      <c r="B1205" s="5" t="s">
        <v>4949</v>
      </c>
      <c r="C1205" s="5" t="s">
        <v>4970</v>
      </c>
      <c r="D1205" s="6">
        <v>960</v>
      </c>
      <c r="E1205" s="5" t="s">
        <v>10481</v>
      </c>
      <c r="F1205" s="84" t="s">
        <v>179</v>
      </c>
      <c r="G1205" s="84"/>
      <c r="H1205" s="84" t="s">
        <v>4971</v>
      </c>
      <c r="I1205" s="5" t="s">
        <v>1511</v>
      </c>
      <c r="J1205" s="5"/>
      <c r="K1205" s="5"/>
      <c r="L1205" s="5" t="s">
        <v>4972</v>
      </c>
    </row>
    <row r="1206" spans="1:12" ht="168.75">
      <c r="A1206" s="84" t="s">
        <v>4871</v>
      </c>
      <c r="B1206" s="8" t="s">
        <v>4973</v>
      </c>
      <c r="C1206" s="5" t="s">
        <v>4974</v>
      </c>
      <c r="D1206" s="2">
        <v>347</v>
      </c>
      <c r="E1206" s="5" t="s">
        <v>10481</v>
      </c>
      <c r="F1206" s="84" t="s">
        <v>179</v>
      </c>
      <c r="G1206" s="84" t="s">
        <v>4975</v>
      </c>
      <c r="H1206" s="84" t="s">
        <v>4976</v>
      </c>
      <c r="I1206" s="5" t="s">
        <v>3538</v>
      </c>
      <c r="J1206" s="5"/>
      <c r="K1206" s="13" t="s">
        <v>4977</v>
      </c>
      <c r="L1206" s="5" t="s">
        <v>4978</v>
      </c>
    </row>
    <row r="1207" spans="1:12" ht="243.75">
      <c r="A1207" s="84" t="s">
        <v>4871</v>
      </c>
      <c r="B1207" s="8" t="s">
        <v>4973</v>
      </c>
      <c r="C1207" s="5" t="s">
        <v>4979</v>
      </c>
      <c r="D1207" s="2">
        <v>640</v>
      </c>
      <c r="E1207" s="5" t="s">
        <v>10481</v>
      </c>
      <c r="F1207" s="84" t="s">
        <v>660</v>
      </c>
      <c r="G1207" s="84" t="s">
        <v>4980</v>
      </c>
      <c r="H1207" s="84" t="s">
        <v>4981</v>
      </c>
      <c r="I1207" s="5" t="s">
        <v>3538</v>
      </c>
      <c r="J1207" s="5"/>
      <c r="K1207" s="13" t="s">
        <v>4977</v>
      </c>
      <c r="L1207" s="5" t="s">
        <v>4978</v>
      </c>
    </row>
    <row r="1208" spans="1:12" ht="225">
      <c r="A1208" s="84" t="s">
        <v>4871</v>
      </c>
      <c r="B1208" s="8" t="s">
        <v>4973</v>
      </c>
      <c r="C1208" s="5" t="s">
        <v>4982</v>
      </c>
      <c r="D1208" s="2">
        <v>1823</v>
      </c>
      <c r="E1208" s="5" t="s">
        <v>10481</v>
      </c>
      <c r="F1208" s="84" t="s">
        <v>311</v>
      </c>
      <c r="G1208" s="88" t="s">
        <v>4983</v>
      </c>
      <c r="H1208" s="84" t="s">
        <v>4984</v>
      </c>
      <c r="I1208" s="8" t="s">
        <v>1511</v>
      </c>
      <c r="J1208" s="5"/>
      <c r="K1208" s="5" t="s">
        <v>4985</v>
      </c>
      <c r="L1208" s="5" t="s">
        <v>4986</v>
      </c>
    </row>
    <row r="1209" spans="1:12" ht="56.25">
      <c r="A1209" s="84" t="s">
        <v>4871</v>
      </c>
      <c r="B1209" s="8" t="s">
        <v>4987</v>
      </c>
      <c r="C1209" s="5" t="s">
        <v>4988</v>
      </c>
      <c r="D1209" s="2">
        <v>1531</v>
      </c>
      <c r="E1209" s="5" t="s">
        <v>10480</v>
      </c>
      <c r="F1209" s="84" t="s">
        <v>660</v>
      </c>
      <c r="G1209" s="88"/>
      <c r="H1209" s="84" t="s">
        <v>4989</v>
      </c>
      <c r="I1209" s="5" t="s">
        <v>4990</v>
      </c>
      <c r="J1209" s="5"/>
      <c r="K1209" s="5"/>
      <c r="L1209" s="5" t="s">
        <v>4991</v>
      </c>
    </row>
    <row r="1210" spans="1:12" ht="75">
      <c r="A1210" s="84" t="s">
        <v>4871</v>
      </c>
      <c r="B1210" s="8" t="s">
        <v>4987</v>
      </c>
      <c r="C1210" s="5" t="s">
        <v>4992</v>
      </c>
      <c r="D1210" s="2">
        <v>3730</v>
      </c>
      <c r="E1210" s="5" t="s">
        <v>10480</v>
      </c>
      <c r="F1210" s="84" t="s">
        <v>179</v>
      </c>
      <c r="G1210" s="88"/>
      <c r="H1210" s="84" t="s">
        <v>4993</v>
      </c>
      <c r="I1210" s="5" t="s">
        <v>4994</v>
      </c>
      <c r="J1210" s="5"/>
      <c r="K1210" s="70" t="str">
        <f>HYPERLINK("#","http://www.town.ichikawamisato.yamanashi.jp/20life/13welfareofphysically/taxiriyou_josei.html")</f>
        <v>http://www.town.ichikawamisato.yamanashi.jp/20life/13welfareofphysically/taxiriyou_josei.html</v>
      </c>
      <c r="L1210" s="5" t="s">
        <v>4995</v>
      </c>
    </row>
    <row r="1211" spans="1:12" ht="37.5">
      <c r="A1211" s="84" t="s">
        <v>4871</v>
      </c>
      <c r="B1211" s="8" t="s">
        <v>4996</v>
      </c>
      <c r="C1211" s="5" t="s">
        <v>4997</v>
      </c>
      <c r="D1211" s="2">
        <v>42</v>
      </c>
      <c r="E1211" s="5" t="s">
        <v>10481</v>
      </c>
      <c r="F1211" s="84" t="s">
        <v>660</v>
      </c>
      <c r="G1211" s="88" t="s">
        <v>4998</v>
      </c>
      <c r="H1211" s="122" t="s">
        <v>4999</v>
      </c>
      <c r="I1211" s="5" t="s">
        <v>665</v>
      </c>
      <c r="J1211" s="5" t="s">
        <v>5000</v>
      </c>
      <c r="K1211" s="5" t="s">
        <v>3562</v>
      </c>
      <c r="L1211" s="5" t="s">
        <v>5001</v>
      </c>
    </row>
    <row r="1212" spans="1:12" ht="37.5">
      <c r="A1212" s="84" t="s">
        <v>4871</v>
      </c>
      <c r="B1212" s="8" t="s">
        <v>4996</v>
      </c>
      <c r="C1212" s="5" t="s">
        <v>4997</v>
      </c>
      <c r="D1212" s="2">
        <v>132</v>
      </c>
      <c r="E1212" s="5" t="s">
        <v>10481</v>
      </c>
      <c r="F1212" s="84" t="s">
        <v>660</v>
      </c>
      <c r="G1212" s="88" t="s">
        <v>5002</v>
      </c>
      <c r="H1212" s="122" t="s">
        <v>5003</v>
      </c>
      <c r="I1212" s="128" t="s">
        <v>665</v>
      </c>
      <c r="J1212" s="5" t="s">
        <v>5004</v>
      </c>
      <c r="K1212" s="5" t="s">
        <v>3562</v>
      </c>
      <c r="L1212" s="5" t="s">
        <v>5001</v>
      </c>
    </row>
    <row r="1213" spans="1:12" ht="187.5">
      <c r="A1213" s="84" t="s">
        <v>4871</v>
      </c>
      <c r="B1213" s="8" t="s">
        <v>5005</v>
      </c>
      <c r="C1213" s="5" t="s">
        <v>5006</v>
      </c>
      <c r="D1213" s="2">
        <v>216</v>
      </c>
      <c r="E1213" s="5" t="s">
        <v>10481</v>
      </c>
      <c r="F1213" s="84" t="s">
        <v>311</v>
      </c>
      <c r="G1213" s="88"/>
      <c r="H1213" s="84" t="s">
        <v>5007</v>
      </c>
      <c r="I1213" s="5" t="s">
        <v>1511</v>
      </c>
      <c r="J1213" s="5"/>
      <c r="K1213" s="5"/>
      <c r="L1213" s="5" t="s">
        <v>10476</v>
      </c>
    </row>
    <row r="1214" spans="1:12" ht="93.75">
      <c r="A1214" s="84" t="s">
        <v>4871</v>
      </c>
      <c r="B1214" s="8" t="s">
        <v>5005</v>
      </c>
      <c r="C1214" s="5" t="s">
        <v>351</v>
      </c>
      <c r="D1214" s="2">
        <v>5573</v>
      </c>
      <c r="E1214" s="5" t="s">
        <v>10481</v>
      </c>
      <c r="F1214" s="84" t="s">
        <v>660</v>
      </c>
      <c r="G1214" s="84" t="s">
        <v>5008</v>
      </c>
      <c r="H1214" s="84" t="s">
        <v>5009</v>
      </c>
      <c r="I1214" s="5" t="s">
        <v>3538</v>
      </c>
      <c r="J1214" s="5"/>
      <c r="K1214" s="5"/>
      <c r="L1214" s="5" t="s">
        <v>10476</v>
      </c>
    </row>
    <row r="1215" spans="1:12" ht="75">
      <c r="A1215" s="84" t="s">
        <v>4871</v>
      </c>
      <c r="B1215" s="8" t="s">
        <v>5010</v>
      </c>
      <c r="C1215" s="5" t="s">
        <v>5011</v>
      </c>
      <c r="D1215" s="2">
        <v>60097</v>
      </c>
      <c r="E1215" s="5" t="s">
        <v>10481</v>
      </c>
      <c r="F1215" s="84" t="s">
        <v>179</v>
      </c>
      <c r="G1215" s="88"/>
      <c r="H1215" s="84" t="s">
        <v>5012</v>
      </c>
      <c r="I1215" s="5" t="s">
        <v>665</v>
      </c>
      <c r="J1215" s="5" t="s">
        <v>5013</v>
      </c>
      <c r="K1215" s="5"/>
      <c r="L1215" s="5" t="s">
        <v>5014</v>
      </c>
    </row>
    <row r="1216" spans="1:12" ht="56.25">
      <c r="A1216" s="84" t="s">
        <v>4871</v>
      </c>
      <c r="B1216" s="8" t="s">
        <v>5010</v>
      </c>
      <c r="C1216" s="5" t="s">
        <v>5015</v>
      </c>
      <c r="D1216" s="6" t="s">
        <v>36</v>
      </c>
      <c r="E1216" s="5" t="s">
        <v>5</v>
      </c>
      <c r="F1216" s="84"/>
      <c r="G1216" s="88"/>
      <c r="H1216" s="84" t="s">
        <v>5016</v>
      </c>
      <c r="I1216" s="8" t="s">
        <v>1511</v>
      </c>
      <c r="J1216" s="5"/>
      <c r="K1216" s="8"/>
      <c r="L1216" s="5" t="s">
        <v>10714</v>
      </c>
    </row>
    <row r="1217" spans="1:12" ht="131.25">
      <c r="A1217" s="84" t="s">
        <v>4871</v>
      </c>
      <c r="B1217" s="8" t="s">
        <v>883</v>
      </c>
      <c r="C1217" s="5" t="s">
        <v>5017</v>
      </c>
      <c r="D1217" s="2">
        <v>469</v>
      </c>
      <c r="E1217" s="5" t="s">
        <v>10481</v>
      </c>
      <c r="F1217" s="84" t="s">
        <v>660</v>
      </c>
      <c r="G1217" s="88"/>
      <c r="H1217" s="84" t="s">
        <v>5018</v>
      </c>
      <c r="I1217" s="5" t="s">
        <v>3538</v>
      </c>
      <c r="J1217" s="5"/>
      <c r="K1217" s="5"/>
      <c r="L1217" s="5" t="s">
        <v>5019</v>
      </c>
    </row>
    <row r="1218" spans="1:12" ht="56.25">
      <c r="A1218" s="84" t="s">
        <v>4871</v>
      </c>
      <c r="B1218" s="11" t="s">
        <v>5020</v>
      </c>
      <c r="C1218" s="11" t="s">
        <v>5021</v>
      </c>
      <c r="D1218" s="6">
        <v>29755</v>
      </c>
      <c r="E1218" s="5" t="s">
        <v>10481</v>
      </c>
      <c r="F1218" s="84" t="s">
        <v>179</v>
      </c>
      <c r="G1218" s="88" t="s">
        <v>3968</v>
      </c>
      <c r="H1218" s="91" t="s">
        <v>5022</v>
      </c>
      <c r="I1218" s="5" t="s">
        <v>1511</v>
      </c>
      <c r="J1218" s="5"/>
      <c r="K1218" s="70" t="str">
        <f>HYPERLINK("#", "https://www.town.fujikawa.yamanashi.jp/life/kotsu/demando.html")</f>
        <v>https://www.town.fujikawa.yamanashi.jp/life/kotsu/demando.html</v>
      </c>
      <c r="L1218" s="40" t="s">
        <v>5023</v>
      </c>
    </row>
    <row r="1219" spans="1:12" ht="56.25">
      <c r="A1219" s="84" t="s">
        <v>4871</v>
      </c>
      <c r="B1219" s="71" t="s">
        <v>5020</v>
      </c>
      <c r="C1219" s="11" t="s">
        <v>5024</v>
      </c>
      <c r="D1219" s="6" t="s">
        <v>36</v>
      </c>
      <c r="E1219" s="5" t="s">
        <v>5</v>
      </c>
      <c r="F1219" s="84" t="s">
        <v>665</v>
      </c>
      <c r="G1219" s="88" t="s">
        <v>5025</v>
      </c>
      <c r="H1219" s="91" t="s">
        <v>5026</v>
      </c>
      <c r="I1219" s="5" t="s">
        <v>1511</v>
      </c>
      <c r="J1219" s="5"/>
      <c r="K1219" s="70" t="str">
        <f>HYPERLINK("#", "https://www.town.fujikawa.yamanashi.jp/life/jutaku/akiya/akitenpo_top.html")</f>
        <v>https://www.town.fujikawa.yamanashi.jp/life/jutaku/akiya/akitenpo_top.html</v>
      </c>
      <c r="L1219" s="40" t="s">
        <v>10715</v>
      </c>
    </row>
    <row r="1220" spans="1:12" ht="56.25">
      <c r="A1220" s="84" t="s">
        <v>4871</v>
      </c>
      <c r="B1220" s="71" t="s">
        <v>5020</v>
      </c>
      <c r="C1220" s="11" t="s">
        <v>5027</v>
      </c>
      <c r="D1220" s="6">
        <v>1700</v>
      </c>
      <c r="E1220" s="5" t="s">
        <v>10481</v>
      </c>
      <c r="F1220" s="84" t="s">
        <v>661</v>
      </c>
      <c r="G1220" s="88" t="s">
        <v>5028</v>
      </c>
      <c r="H1220" s="91" t="s">
        <v>5029</v>
      </c>
      <c r="I1220" s="5" t="s">
        <v>1511</v>
      </c>
      <c r="J1220" s="5"/>
      <c r="K1220" s="70" t="str">
        <f>HYPERLINK("#", "https://www.town.fujikawa.yamanashi.jp/life/shokosangyo/shoko/community-business.html")</f>
        <v>https://www.town.fujikawa.yamanashi.jp/life/shokosangyo/shoko/community-business.html</v>
      </c>
      <c r="L1220" s="40" t="s">
        <v>10464</v>
      </c>
    </row>
    <row r="1221" spans="1:12" ht="206.25">
      <c r="A1221" s="84" t="s">
        <v>4871</v>
      </c>
      <c r="B1221" s="5" t="s">
        <v>5030</v>
      </c>
      <c r="C1221" s="5" t="s">
        <v>5031</v>
      </c>
      <c r="D1221" s="6">
        <v>2103</v>
      </c>
      <c r="E1221" s="5" t="s">
        <v>10481</v>
      </c>
      <c r="F1221" s="84" t="s">
        <v>311</v>
      </c>
      <c r="G1221" s="88" t="s">
        <v>5032</v>
      </c>
      <c r="H1221" s="84" t="s">
        <v>5033</v>
      </c>
      <c r="I1221" s="5" t="s">
        <v>1511</v>
      </c>
      <c r="J1221" s="5"/>
      <c r="K1221" s="18" t="str">
        <f>HYPERLINK("#", "https://www.town.showa.yamanashi.jp/soshiki/12/1814.html")</f>
        <v>https://www.town.showa.yamanashi.jp/soshiki/12/1814.html</v>
      </c>
      <c r="L1221" s="21" t="s">
        <v>5034</v>
      </c>
    </row>
    <row r="1222" spans="1:12" ht="93.75">
      <c r="A1222" s="84" t="s">
        <v>4871</v>
      </c>
      <c r="B1222" s="5" t="s">
        <v>5030</v>
      </c>
      <c r="C1222" s="5" t="s">
        <v>351</v>
      </c>
      <c r="D1222" s="6">
        <v>1152</v>
      </c>
      <c r="E1222" s="5" t="s">
        <v>10481</v>
      </c>
      <c r="F1222" s="84" t="s">
        <v>660</v>
      </c>
      <c r="G1222" s="88"/>
      <c r="H1222" s="84" t="s">
        <v>5035</v>
      </c>
      <c r="I1222" s="5" t="s">
        <v>3538</v>
      </c>
      <c r="J1222" s="5"/>
      <c r="K1222" s="5"/>
      <c r="L1222" s="5" t="s">
        <v>5036</v>
      </c>
    </row>
    <row r="1223" spans="1:12" ht="37.5">
      <c r="A1223" s="84" t="s">
        <v>4871</v>
      </c>
      <c r="B1223" s="8" t="s">
        <v>5037</v>
      </c>
      <c r="C1223" s="5" t="s">
        <v>5038</v>
      </c>
      <c r="D1223" s="2">
        <v>103</v>
      </c>
      <c r="E1223" s="5" t="s">
        <v>10481</v>
      </c>
      <c r="F1223" s="84" t="s">
        <v>660</v>
      </c>
      <c r="G1223" s="88"/>
      <c r="H1223" s="84" t="s">
        <v>5039</v>
      </c>
      <c r="I1223" s="5" t="s">
        <v>1511</v>
      </c>
      <c r="J1223" s="5"/>
      <c r="K1223" s="5"/>
      <c r="L1223" s="21" t="s">
        <v>5040</v>
      </c>
    </row>
    <row r="1224" spans="1:12" ht="75">
      <c r="A1224" s="84" t="s">
        <v>4871</v>
      </c>
      <c r="B1224" s="8" t="s">
        <v>5041</v>
      </c>
      <c r="C1224" s="5" t="s">
        <v>5042</v>
      </c>
      <c r="D1224" s="2">
        <v>36</v>
      </c>
      <c r="E1224" s="5" t="s">
        <v>10481</v>
      </c>
      <c r="F1224" s="84" t="s">
        <v>311</v>
      </c>
      <c r="G1224" s="88"/>
      <c r="H1224" s="84" t="s">
        <v>5043</v>
      </c>
      <c r="I1224" s="5" t="s">
        <v>8</v>
      </c>
      <c r="J1224" s="5"/>
      <c r="K1224" s="5"/>
      <c r="L1224" s="5" t="s">
        <v>5044</v>
      </c>
    </row>
    <row r="1225" spans="1:12" ht="37.5">
      <c r="A1225" s="84" t="s">
        <v>4871</v>
      </c>
      <c r="B1225" s="8" t="s">
        <v>5041</v>
      </c>
      <c r="C1225" s="5" t="s">
        <v>5045</v>
      </c>
      <c r="D1225" s="2">
        <v>5919</v>
      </c>
      <c r="E1225" s="5" t="s">
        <v>10481</v>
      </c>
      <c r="F1225" s="84" t="s">
        <v>179</v>
      </c>
      <c r="G1225" s="88"/>
      <c r="H1225" s="84" t="s">
        <v>5046</v>
      </c>
      <c r="I1225" s="5" t="s">
        <v>4457</v>
      </c>
      <c r="J1225" s="5"/>
      <c r="K1225" s="5"/>
      <c r="L1225" s="5" t="s">
        <v>5044</v>
      </c>
    </row>
    <row r="1226" spans="1:12" ht="206.25">
      <c r="A1226" s="84" t="s">
        <v>4871</v>
      </c>
      <c r="B1226" s="8" t="s">
        <v>5047</v>
      </c>
      <c r="C1226" s="5" t="s">
        <v>5048</v>
      </c>
      <c r="D1226" s="2">
        <v>233</v>
      </c>
      <c r="E1226" s="5" t="s">
        <v>10481</v>
      </c>
      <c r="F1226" s="84" t="s">
        <v>660</v>
      </c>
      <c r="G1226" s="88"/>
      <c r="H1226" s="84" t="s">
        <v>10477</v>
      </c>
      <c r="I1226" s="8" t="s">
        <v>5049</v>
      </c>
      <c r="J1226" s="5"/>
      <c r="K1226" s="5" t="s">
        <v>5050</v>
      </c>
      <c r="L1226" s="5" t="s">
        <v>5051</v>
      </c>
    </row>
    <row r="1227" spans="1:12" ht="75">
      <c r="A1227" s="84" t="s">
        <v>4871</v>
      </c>
      <c r="B1227" s="5" t="s">
        <v>5052</v>
      </c>
      <c r="C1227" s="5" t="s">
        <v>5053</v>
      </c>
      <c r="D1227" s="6">
        <v>54</v>
      </c>
      <c r="E1227" s="5" t="s">
        <v>10481</v>
      </c>
      <c r="F1227" s="84" t="s">
        <v>311</v>
      </c>
      <c r="G1227" s="88"/>
      <c r="H1227" s="84" t="s">
        <v>5054</v>
      </c>
      <c r="I1227" s="5" t="s">
        <v>908</v>
      </c>
      <c r="J1227" s="5"/>
      <c r="K1227" s="5"/>
      <c r="L1227" s="21" t="s">
        <v>5055</v>
      </c>
    </row>
    <row r="1228" spans="1:12" ht="112.5">
      <c r="A1228" s="84" t="s">
        <v>4871</v>
      </c>
      <c r="B1228" s="5" t="s">
        <v>5052</v>
      </c>
      <c r="C1228" s="5" t="s">
        <v>5056</v>
      </c>
      <c r="D1228" s="6">
        <v>584</v>
      </c>
      <c r="E1228" s="5" t="s">
        <v>10481</v>
      </c>
      <c r="F1228" s="84" t="s">
        <v>660</v>
      </c>
      <c r="G1228" s="88"/>
      <c r="H1228" s="84" t="s">
        <v>5057</v>
      </c>
      <c r="I1228" s="5" t="s">
        <v>3538</v>
      </c>
      <c r="J1228" s="5"/>
      <c r="K1228" s="5"/>
      <c r="L1228" s="21" t="s">
        <v>5055</v>
      </c>
    </row>
    <row r="1229" spans="1:12" ht="75">
      <c r="A1229" s="84" t="s">
        <v>4871</v>
      </c>
      <c r="B1229" s="5" t="s">
        <v>5052</v>
      </c>
      <c r="C1229" s="5" t="s">
        <v>5058</v>
      </c>
      <c r="D1229" s="6">
        <v>2286</v>
      </c>
      <c r="E1229" s="5" t="s">
        <v>10481</v>
      </c>
      <c r="F1229" s="84" t="s">
        <v>179</v>
      </c>
      <c r="G1229" s="88"/>
      <c r="H1229" s="84" t="s">
        <v>5059</v>
      </c>
      <c r="I1229" s="5" t="s">
        <v>908</v>
      </c>
      <c r="J1229" s="5"/>
      <c r="K1229" s="5"/>
      <c r="L1229" s="5" t="s">
        <v>5055</v>
      </c>
    </row>
    <row r="1230" spans="1:12" ht="56.25">
      <c r="A1230" s="84" t="s">
        <v>4871</v>
      </c>
      <c r="B1230" s="5" t="s">
        <v>5052</v>
      </c>
      <c r="C1230" s="5" t="s">
        <v>5060</v>
      </c>
      <c r="D1230" s="6">
        <v>1000</v>
      </c>
      <c r="E1230" s="5" t="s">
        <v>10481</v>
      </c>
      <c r="F1230" s="84" t="s">
        <v>311</v>
      </c>
      <c r="G1230" s="88"/>
      <c r="H1230" s="84" t="s">
        <v>5061</v>
      </c>
      <c r="I1230" s="8" t="s">
        <v>908</v>
      </c>
      <c r="J1230" s="5"/>
      <c r="K1230" s="18" t="str">
        <f>HYPERLINK("#", "https://www.vill.yamanakako.lg.jp/Info/500")</f>
        <v>https://www.vill.yamanakako.lg.jp/Info/500</v>
      </c>
      <c r="L1230" s="5" t="s">
        <v>5055</v>
      </c>
    </row>
    <row r="1231" spans="1:12" ht="75">
      <c r="A1231" s="84" t="s">
        <v>4871</v>
      </c>
      <c r="B1231" s="8" t="s">
        <v>5062</v>
      </c>
      <c r="C1231" s="5" t="s">
        <v>5063</v>
      </c>
      <c r="D1231" s="2">
        <v>35</v>
      </c>
      <c r="E1231" s="5" t="s">
        <v>10481</v>
      </c>
      <c r="F1231" s="84" t="s">
        <v>311</v>
      </c>
      <c r="G1231" s="88"/>
      <c r="H1231" s="84" t="s">
        <v>5064</v>
      </c>
      <c r="I1231" s="5" t="s">
        <v>1511</v>
      </c>
      <c r="J1231" s="5"/>
      <c r="K1231" s="5"/>
      <c r="L1231" s="21" t="s">
        <v>5065</v>
      </c>
    </row>
    <row r="1232" spans="1:12" ht="75">
      <c r="A1232" s="84" t="s">
        <v>4871</v>
      </c>
      <c r="B1232" s="8" t="s">
        <v>5062</v>
      </c>
      <c r="C1232" s="5" t="s">
        <v>5066</v>
      </c>
      <c r="D1232" s="2">
        <v>266</v>
      </c>
      <c r="E1232" s="5" t="s">
        <v>10481</v>
      </c>
      <c r="F1232" s="84" t="s">
        <v>311</v>
      </c>
      <c r="G1232" s="88"/>
      <c r="H1232" s="84" t="s">
        <v>5067</v>
      </c>
      <c r="I1232" s="5" t="s">
        <v>1511</v>
      </c>
      <c r="J1232" s="5"/>
      <c r="K1232" s="18" t="str">
        <f>HYPERLINK("#", "https://www.vill.narusawa.yamanashi.jp/gyosei/soshikikarasagasu/fukushihokenka/hojokin_joseiseido/1/1513.html")</f>
        <v>https://www.vill.narusawa.yamanashi.jp/gyosei/soshikikarasagasu/fukushihokenka/hojokin_joseiseido/1/1513.html</v>
      </c>
      <c r="L1232" s="21" t="s">
        <v>5068</v>
      </c>
    </row>
    <row r="1233" spans="1:12" ht="75">
      <c r="A1233" s="84" t="s">
        <v>4871</v>
      </c>
      <c r="B1233" s="5" t="s">
        <v>5069</v>
      </c>
      <c r="C1233" s="5" t="s">
        <v>5070</v>
      </c>
      <c r="D1233" s="6">
        <v>4656</v>
      </c>
      <c r="E1233" s="5" t="s">
        <v>10481</v>
      </c>
      <c r="F1233" s="84" t="s">
        <v>179</v>
      </c>
      <c r="G1233" s="88"/>
      <c r="H1233" s="84" t="s">
        <v>5071</v>
      </c>
      <c r="I1233" s="5" t="s">
        <v>1511</v>
      </c>
      <c r="J1233" s="5"/>
      <c r="K1233" s="18" t="str">
        <f>HYPERLINK("#", "https://www.town.fujikawaguchiko.lg.jp/ka/info.php?if_id=4849")</f>
        <v>https://www.town.fujikawaguchiko.lg.jp/ka/info.php?if_id=4849</v>
      </c>
      <c r="L1233" s="21" t="s">
        <v>5072</v>
      </c>
    </row>
    <row r="1234" spans="1:12" ht="56.25">
      <c r="A1234" s="84" t="s">
        <v>4871</v>
      </c>
      <c r="B1234" s="8" t="s">
        <v>5073</v>
      </c>
      <c r="C1234" s="5" t="s">
        <v>5074</v>
      </c>
      <c r="D1234" s="2">
        <v>1000</v>
      </c>
      <c r="E1234" s="5" t="s">
        <v>10481</v>
      </c>
      <c r="F1234" s="84" t="s">
        <v>311</v>
      </c>
      <c r="G1234" s="88"/>
      <c r="H1234" s="84" t="s">
        <v>5075</v>
      </c>
      <c r="I1234" s="5" t="s">
        <v>1511</v>
      </c>
      <c r="J1234" s="5"/>
      <c r="K1234" s="5"/>
      <c r="L1234" s="5" t="s">
        <v>5076</v>
      </c>
    </row>
    <row r="1235" spans="1:12" ht="56.25">
      <c r="A1235" s="84" t="s">
        <v>4871</v>
      </c>
      <c r="B1235" s="8" t="s">
        <v>5073</v>
      </c>
      <c r="C1235" s="5" t="s">
        <v>5077</v>
      </c>
      <c r="D1235" s="2">
        <v>6000</v>
      </c>
      <c r="E1235" s="5" t="s">
        <v>10481</v>
      </c>
      <c r="F1235" s="84" t="s">
        <v>179</v>
      </c>
      <c r="G1235" s="88"/>
      <c r="H1235" s="84" t="s">
        <v>5078</v>
      </c>
      <c r="I1235" s="29" t="s">
        <v>1511</v>
      </c>
      <c r="J1235" s="5"/>
      <c r="K1235" s="5"/>
      <c r="L1235" s="5" t="s">
        <v>5079</v>
      </c>
    </row>
    <row r="1236" spans="1:12" ht="112.5">
      <c r="A1236" s="84" t="s">
        <v>4871</v>
      </c>
      <c r="B1236" s="8" t="s">
        <v>5073</v>
      </c>
      <c r="C1236" s="5" t="s">
        <v>5080</v>
      </c>
      <c r="D1236" s="2">
        <v>13000</v>
      </c>
      <c r="E1236" s="5" t="s">
        <v>10481</v>
      </c>
      <c r="F1236" s="84" t="s">
        <v>660</v>
      </c>
      <c r="G1236" s="88"/>
      <c r="H1236" s="84" t="s">
        <v>5081</v>
      </c>
      <c r="I1236" s="5" t="s">
        <v>1565</v>
      </c>
      <c r="J1236" s="5"/>
      <c r="K1236" s="5" t="s">
        <v>5082</v>
      </c>
      <c r="L1236" s="5" t="s">
        <v>5083</v>
      </c>
    </row>
    <row r="1237" spans="1:12" ht="37.5">
      <c r="A1237" s="88" t="s">
        <v>5084</v>
      </c>
      <c r="B1237" s="8" t="s">
        <v>5084</v>
      </c>
      <c r="C1237" s="8" t="s">
        <v>5085</v>
      </c>
      <c r="D1237" s="6" t="s">
        <v>36</v>
      </c>
      <c r="E1237" s="5" t="s">
        <v>5</v>
      </c>
      <c r="F1237" s="84"/>
      <c r="G1237" s="88"/>
      <c r="H1237" s="84" t="s">
        <v>5086</v>
      </c>
      <c r="I1237" s="5" t="s">
        <v>264</v>
      </c>
      <c r="J1237" s="5" t="s">
        <v>5084</v>
      </c>
      <c r="K1237" s="25" t="s">
        <v>5087</v>
      </c>
      <c r="L1237" s="5" t="s">
        <v>10716</v>
      </c>
    </row>
    <row r="1238" spans="1:12" ht="56.25">
      <c r="A1238" s="84" t="s">
        <v>5084</v>
      </c>
      <c r="B1238" s="5" t="s">
        <v>5088</v>
      </c>
      <c r="C1238" s="5" t="s">
        <v>5089</v>
      </c>
      <c r="D1238" s="6">
        <v>40393</v>
      </c>
      <c r="E1238" s="5" t="s">
        <v>10481</v>
      </c>
      <c r="F1238" s="84" t="s">
        <v>660</v>
      </c>
      <c r="G1238" s="84"/>
      <c r="H1238" s="84" t="s">
        <v>5090</v>
      </c>
      <c r="I1238" s="5" t="s">
        <v>3258</v>
      </c>
      <c r="J1238" s="5"/>
      <c r="K1238" s="18" t="s">
        <v>5091</v>
      </c>
      <c r="L1238" s="5" t="s">
        <v>5092</v>
      </c>
    </row>
    <row r="1239" spans="1:12" ht="75">
      <c r="A1239" s="84" t="s">
        <v>5084</v>
      </c>
      <c r="B1239" s="31" t="s">
        <v>5093</v>
      </c>
      <c r="C1239" s="5" t="s">
        <v>5094</v>
      </c>
      <c r="D1239" s="2">
        <v>138798</v>
      </c>
      <c r="E1239" s="5" t="s">
        <v>10481</v>
      </c>
      <c r="F1239" s="84" t="s">
        <v>179</v>
      </c>
      <c r="G1239" s="88"/>
      <c r="H1239" s="84" t="s">
        <v>5095</v>
      </c>
      <c r="I1239" s="5" t="s">
        <v>768</v>
      </c>
      <c r="J1239" s="5"/>
      <c r="K1239" s="18" t="s">
        <v>5096</v>
      </c>
      <c r="L1239" s="137" t="s">
        <v>5097</v>
      </c>
    </row>
    <row r="1240" spans="1:12" ht="37.5">
      <c r="A1240" s="84" t="s">
        <v>5084</v>
      </c>
      <c r="B1240" s="31" t="s">
        <v>5093</v>
      </c>
      <c r="C1240" s="5" t="s">
        <v>288</v>
      </c>
      <c r="D1240" s="2">
        <v>165</v>
      </c>
      <c r="E1240" s="5" t="s">
        <v>10481</v>
      </c>
      <c r="F1240" s="84" t="s">
        <v>311</v>
      </c>
      <c r="G1240" s="88"/>
      <c r="H1240" s="84" t="s">
        <v>5098</v>
      </c>
      <c r="I1240" s="5" t="s">
        <v>313</v>
      </c>
      <c r="J1240" s="5"/>
      <c r="K1240" s="18" t="s">
        <v>5099</v>
      </c>
      <c r="L1240" s="138"/>
    </row>
    <row r="1241" spans="1:12" ht="56.25">
      <c r="A1241" s="84" t="s">
        <v>5084</v>
      </c>
      <c r="B1241" s="31" t="s">
        <v>5093</v>
      </c>
      <c r="C1241" s="5" t="s">
        <v>5100</v>
      </c>
      <c r="D1241" s="2">
        <v>5730</v>
      </c>
      <c r="E1241" s="5" t="s">
        <v>10481</v>
      </c>
      <c r="F1241" s="84" t="s">
        <v>311</v>
      </c>
      <c r="G1241" s="88"/>
      <c r="H1241" s="84" t="s">
        <v>5101</v>
      </c>
      <c r="I1241" s="5" t="s">
        <v>313</v>
      </c>
      <c r="J1241" s="5"/>
      <c r="K1241" s="18" t="s">
        <v>5102</v>
      </c>
      <c r="L1241" s="5" t="s">
        <v>5103</v>
      </c>
    </row>
    <row r="1242" spans="1:12" ht="56.25">
      <c r="A1242" s="88" t="s">
        <v>5084</v>
      </c>
      <c r="B1242" s="8" t="s">
        <v>5104</v>
      </c>
      <c r="C1242" s="5" t="s">
        <v>5105</v>
      </c>
      <c r="D1242" s="2">
        <v>39522</v>
      </c>
      <c r="E1242" s="5" t="s">
        <v>10481</v>
      </c>
      <c r="F1242" s="84" t="s">
        <v>179</v>
      </c>
      <c r="G1242" s="88"/>
      <c r="H1242" s="84" t="s">
        <v>5106</v>
      </c>
      <c r="I1242" s="5" t="s">
        <v>778</v>
      </c>
      <c r="J1242" s="5"/>
      <c r="K1242" s="18" t="s">
        <v>5107</v>
      </c>
      <c r="L1242" s="5" t="s">
        <v>5108</v>
      </c>
    </row>
    <row r="1243" spans="1:12" ht="56.25">
      <c r="A1243" s="88" t="s">
        <v>5084</v>
      </c>
      <c r="B1243" s="8" t="s">
        <v>5104</v>
      </c>
      <c r="C1243" s="5" t="s">
        <v>5109</v>
      </c>
      <c r="D1243" s="2">
        <v>69286</v>
      </c>
      <c r="E1243" s="5" t="s">
        <v>10481</v>
      </c>
      <c r="F1243" s="84" t="s">
        <v>179</v>
      </c>
      <c r="G1243" s="88"/>
      <c r="H1243" s="84" t="s">
        <v>5110</v>
      </c>
      <c r="I1243" s="5" t="s">
        <v>778</v>
      </c>
      <c r="J1243" s="5"/>
      <c r="K1243" s="18" t="s">
        <v>5111</v>
      </c>
      <c r="L1243" s="5" t="s">
        <v>5112</v>
      </c>
    </row>
    <row r="1244" spans="1:12" ht="56.25">
      <c r="A1244" s="88" t="s">
        <v>5084</v>
      </c>
      <c r="B1244" s="8" t="s">
        <v>5113</v>
      </c>
      <c r="C1244" s="5" t="s">
        <v>5114</v>
      </c>
      <c r="D1244" s="2">
        <v>2226</v>
      </c>
      <c r="E1244" s="5" t="s">
        <v>10481</v>
      </c>
      <c r="F1244" s="84" t="s">
        <v>311</v>
      </c>
      <c r="G1244" s="88"/>
      <c r="H1244" s="84" t="s">
        <v>5115</v>
      </c>
      <c r="I1244" s="5" t="s">
        <v>313</v>
      </c>
      <c r="J1244" s="5"/>
      <c r="K1244" s="18" t="s">
        <v>5116</v>
      </c>
      <c r="L1244" s="5" t="s">
        <v>5117</v>
      </c>
    </row>
    <row r="1245" spans="1:12" ht="56.25">
      <c r="A1245" s="88" t="s">
        <v>5084</v>
      </c>
      <c r="B1245" s="8" t="s">
        <v>5113</v>
      </c>
      <c r="C1245" s="5" t="s">
        <v>5118</v>
      </c>
      <c r="D1245" s="2">
        <v>106349</v>
      </c>
      <c r="E1245" s="5" t="s">
        <v>10481</v>
      </c>
      <c r="F1245" s="84" t="s">
        <v>665</v>
      </c>
      <c r="G1245" s="88"/>
      <c r="H1245" s="84" t="s">
        <v>5119</v>
      </c>
      <c r="I1245" s="5" t="s">
        <v>313</v>
      </c>
      <c r="J1245" s="5"/>
      <c r="K1245" s="18" t="s">
        <v>5120</v>
      </c>
      <c r="L1245" s="5" t="s">
        <v>5121</v>
      </c>
    </row>
    <row r="1246" spans="1:12" ht="37.5">
      <c r="A1246" s="88" t="s">
        <v>5084</v>
      </c>
      <c r="B1246" s="8" t="s">
        <v>5122</v>
      </c>
      <c r="C1246" s="5" t="s">
        <v>5123</v>
      </c>
      <c r="D1246" s="2">
        <v>240</v>
      </c>
      <c r="E1246" s="5" t="s">
        <v>10481</v>
      </c>
      <c r="F1246" s="84" t="s">
        <v>311</v>
      </c>
      <c r="G1246" s="88"/>
      <c r="H1246" s="84" t="s">
        <v>5124</v>
      </c>
      <c r="I1246" s="5" t="s">
        <v>313</v>
      </c>
      <c r="J1246" s="5"/>
      <c r="K1246" s="5"/>
      <c r="L1246" s="5" t="s">
        <v>5125</v>
      </c>
    </row>
    <row r="1247" spans="1:12" ht="37.5">
      <c r="A1247" s="88" t="s">
        <v>5084</v>
      </c>
      <c r="B1247" s="8" t="s">
        <v>5122</v>
      </c>
      <c r="C1247" s="5" t="s">
        <v>5126</v>
      </c>
      <c r="D1247" s="2">
        <v>14500</v>
      </c>
      <c r="E1247" s="5" t="s">
        <v>10481</v>
      </c>
      <c r="F1247" s="84" t="s">
        <v>179</v>
      </c>
      <c r="G1247" s="88"/>
      <c r="H1247" s="84" t="s">
        <v>5127</v>
      </c>
      <c r="I1247" s="5" t="s">
        <v>778</v>
      </c>
      <c r="J1247" s="5"/>
      <c r="K1247" s="5"/>
      <c r="L1247" s="5" t="s">
        <v>5125</v>
      </c>
    </row>
    <row r="1248" spans="1:12" ht="37.5">
      <c r="A1248" s="88" t="s">
        <v>5084</v>
      </c>
      <c r="B1248" s="8" t="s">
        <v>5122</v>
      </c>
      <c r="C1248" s="5" t="s">
        <v>5128</v>
      </c>
      <c r="D1248" s="2">
        <v>6160</v>
      </c>
      <c r="E1248" s="5" t="s">
        <v>10481</v>
      </c>
      <c r="F1248" s="84" t="s">
        <v>179</v>
      </c>
      <c r="G1248" s="88"/>
      <c r="H1248" s="84" t="s">
        <v>5129</v>
      </c>
      <c r="I1248" s="5" t="s">
        <v>778</v>
      </c>
      <c r="J1248" s="5"/>
      <c r="K1248" s="5"/>
      <c r="L1248" s="5" t="s">
        <v>5125</v>
      </c>
    </row>
    <row r="1249" spans="1:12" ht="37.5">
      <c r="A1249" s="88" t="s">
        <v>5084</v>
      </c>
      <c r="B1249" s="8" t="s">
        <v>5122</v>
      </c>
      <c r="C1249" s="5" t="s">
        <v>5130</v>
      </c>
      <c r="D1249" s="2">
        <v>5220</v>
      </c>
      <c r="E1249" s="5" t="s">
        <v>10481</v>
      </c>
      <c r="F1249" s="84" t="s">
        <v>311</v>
      </c>
      <c r="G1249" s="88"/>
      <c r="H1249" s="84" t="s">
        <v>5131</v>
      </c>
      <c r="I1249" s="5" t="s">
        <v>313</v>
      </c>
      <c r="J1249" s="5"/>
      <c r="K1249" s="5"/>
      <c r="L1249" s="5" t="s">
        <v>5132</v>
      </c>
    </row>
    <row r="1250" spans="1:12" ht="37.5">
      <c r="A1250" s="88" t="s">
        <v>5084</v>
      </c>
      <c r="B1250" s="8" t="s">
        <v>5122</v>
      </c>
      <c r="C1250" s="5" t="s">
        <v>5133</v>
      </c>
      <c r="D1250" s="2"/>
      <c r="E1250" s="5" t="s">
        <v>10481</v>
      </c>
      <c r="F1250" s="84" t="s">
        <v>665</v>
      </c>
      <c r="G1250" s="84" t="s">
        <v>5134</v>
      </c>
      <c r="H1250" s="84" t="s">
        <v>5135</v>
      </c>
      <c r="I1250" s="5" t="s">
        <v>313</v>
      </c>
      <c r="J1250" s="5"/>
      <c r="K1250" s="5"/>
      <c r="L1250" s="5" t="s">
        <v>5132</v>
      </c>
    </row>
    <row r="1251" spans="1:12" ht="75">
      <c r="A1251" s="88" t="s">
        <v>5084</v>
      </c>
      <c r="B1251" s="8" t="s">
        <v>5136</v>
      </c>
      <c r="C1251" s="5" t="s">
        <v>5137</v>
      </c>
      <c r="D1251" s="2">
        <v>22400</v>
      </c>
      <c r="E1251" s="5" t="s">
        <v>10481</v>
      </c>
      <c r="F1251" s="84" t="s">
        <v>311</v>
      </c>
      <c r="G1251" s="84" t="s">
        <v>5138</v>
      </c>
      <c r="H1251" s="84" t="s">
        <v>5139</v>
      </c>
      <c r="I1251" s="5" t="s">
        <v>313</v>
      </c>
      <c r="J1251" s="5"/>
      <c r="K1251" s="5"/>
      <c r="L1251" s="5" t="s">
        <v>5140</v>
      </c>
    </row>
    <row r="1252" spans="1:12" ht="56.25">
      <c r="A1252" s="88" t="s">
        <v>5084</v>
      </c>
      <c r="B1252" s="8" t="s">
        <v>5136</v>
      </c>
      <c r="C1252" s="5" t="s">
        <v>5141</v>
      </c>
      <c r="D1252" s="2">
        <v>40000</v>
      </c>
      <c r="E1252" s="5" t="s">
        <v>10481</v>
      </c>
      <c r="F1252" s="84" t="s">
        <v>179</v>
      </c>
      <c r="G1252" s="88"/>
      <c r="H1252" s="84" t="s">
        <v>5142</v>
      </c>
      <c r="I1252" s="5" t="s">
        <v>5143</v>
      </c>
      <c r="J1252" s="5"/>
      <c r="K1252" s="22" t="s">
        <v>5144</v>
      </c>
      <c r="L1252" s="5" t="s">
        <v>5145</v>
      </c>
    </row>
    <row r="1253" spans="1:12" ht="112.5">
      <c r="A1253" s="88" t="s">
        <v>5084</v>
      </c>
      <c r="B1253" s="8" t="s">
        <v>5146</v>
      </c>
      <c r="C1253" s="5" t="s">
        <v>5147</v>
      </c>
      <c r="D1253" s="2">
        <v>30250</v>
      </c>
      <c r="E1253" s="5" t="s">
        <v>10481</v>
      </c>
      <c r="F1253" s="84" t="s">
        <v>179</v>
      </c>
      <c r="G1253" s="88"/>
      <c r="H1253" s="84" t="s">
        <v>5148</v>
      </c>
      <c r="I1253" s="5" t="s">
        <v>313</v>
      </c>
      <c r="J1253" s="5"/>
      <c r="K1253" s="23" t="s">
        <v>5149</v>
      </c>
      <c r="L1253" s="5" t="s">
        <v>5150</v>
      </c>
    </row>
    <row r="1254" spans="1:12" ht="56.25">
      <c r="A1254" s="88" t="s">
        <v>5084</v>
      </c>
      <c r="B1254" s="8" t="s">
        <v>5146</v>
      </c>
      <c r="C1254" s="5" t="s">
        <v>5151</v>
      </c>
      <c r="D1254" s="2">
        <v>160</v>
      </c>
      <c r="E1254" s="5" t="s">
        <v>10481</v>
      </c>
      <c r="F1254" s="84" t="s">
        <v>660</v>
      </c>
      <c r="G1254" s="88"/>
      <c r="H1254" s="84" t="s">
        <v>5152</v>
      </c>
      <c r="I1254" s="5" t="s">
        <v>5153</v>
      </c>
      <c r="J1254" s="5"/>
      <c r="K1254" s="23" t="s">
        <v>5154</v>
      </c>
      <c r="L1254" s="5" t="s">
        <v>5155</v>
      </c>
    </row>
    <row r="1255" spans="1:12" ht="56.25">
      <c r="A1255" s="88" t="s">
        <v>5084</v>
      </c>
      <c r="B1255" s="8" t="s">
        <v>5146</v>
      </c>
      <c r="C1255" s="5" t="s">
        <v>5156</v>
      </c>
      <c r="D1255" s="2">
        <v>1452</v>
      </c>
      <c r="E1255" s="5" t="s">
        <v>10481</v>
      </c>
      <c r="F1255" s="84" t="s">
        <v>660</v>
      </c>
      <c r="G1255" s="88"/>
      <c r="H1255" s="84" t="s">
        <v>5157</v>
      </c>
      <c r="I1255" s="5" t="s">
        <v>6</v>
      </c>
      <c r="J1255" s="5" t="s">
        <v>5158</v>
      </c>
      <c r="K1255" s="23" t="s">
        <v>5154</v>
      </c>
      <c r="L1255" s="5" t="s">
        <v>5159</v>
      </c>
    </row>
    <row r="1256" spans="1:12" ht="93.75">
      <c r="A1256" s="88" t="s">
        <v>5084</v>
      </c>
      <c r="B1256" s="8" t="s">
        <v>5146</v>
      </c>
      <c r="C1256" s="5" t="s">
        <v>5160</v>
      </c>
      <c r="D1256" s="2">
        <v>9100</v>
      </c>
      <c r="E1256" s="5" t="s">
        <v>10481</v>
      </c>
      <c r="F1256" s="84" t="s">
        <v>311</v>
      </c>
      <c r="G1256" s="88"/>
      <c r="H1256" s="84" t="s">
        <v>5161</v>
      </c>
      <c r="I1256" s="5" t="s">
        <v>313</v>
      </c>
      <c r="J1256" s="5"/>
      <c r="K1256" s="23" t="s">
        <v>5154</v>
      </c>
      <c r="L1256" s="5" t="s">
        <v>5162</v>
      </c>
    </row>
    <row r="1257" spans="1:12" ht="56.25">
      <c r="A1257" s="88" t="s">
        <v>5084</v>
      </c>
      <c r="B1257" s="8" t="s">
        <v>5146</v>
      </c>
      <c r="C1257" s="5" t="s">
        <v>5163</v>
      </c>
      <c r="D1257" s="6" t="s">
        <v>36</v>
      </c>
      <c r="E1257" s="5" t="s">
        <v>5</v>
      </c>
      <c r="F1257" s="84" t="s">
        <v>660</v>
      </c>
      <c r="G1257" s="88"/>
      <c r="H1257" s="84" t="s">
        <v>5164</v>
      </c>
      <c r="I1257" s="5" t="s">
        <v>6</v>
      </c>
      <c r="J1257" s="5" t="s">
        <v>5165</v>
      </c>
      <c r="K1257" s="23" t="s">
        <v>5166</v>
      </c>
      <c r="L1257" s="5" t="s">
        <v>5167</v>
      </c>
    </row>
    <row r="1258" spans="1:12" ht="56.25">
      <c r="A1258" s="88" t="s">
        <v>5084</v>
      </c>
      <c r="B1258" s="8" t="s">
        <v>5168</v>
      </c>
      <c r="C1258" s="5" t="s">
        <v>4435</v>
      </c>
      <c r="D1258" s="2">
        <v>29000</v>
      </c>
      <c r="E1258" s="5" t="s">
        <v>10481</v>
      </c>
      <c r="F1258" s="84" t="s">
        <v>179</v>
      </c>
      <c r="G1258" s="88"/>
      <c r="H1258" s="84" t="s">
        <v>5169</v>
      </c>
      <c r="I1258" s="5" t="s">
        <v>329</v>
      </c>
      <c r="J1258" s="5"/>
      <c r="K1258" s="18" t="s">
        <v>5170</v>
      </c>
      <c r="L1258" s="5" t="s">
        <v>5171</v>
      </c>
    </row>
    <row r="1259" spans="1:12" ht="37.5">
      <c r="A1259" s="88" t="s">
        <v>5084</v>
      </c>
      <c r="B1259" s="8" t="s">
        <v>5168</v>
      </c>
      <c r="C1259" s="5" t="s">
        <v>5172</v>
      </c>
      <c r="D1259" s="2">
        <v>264</v>
      </c>
      <c r="E1259" s="5" t="s">
        <v>10481</v>
      </c>
      <c r="F1259" s="84" t="s">
        <v>179</v>
      </c>
      <c r="G1259" s="88"/>
      <c r="H1259" s="84" t="s">
        <v>5173</v>
      </c>
      <c r="I1259" s="5" t="s">
        <v>313</v>
      </c>
      <c r="J1259" s="5"/>
      <c r="K1259" s="5"/>
      <c r="L1259" s="5" t="s">
        <v>5174</v>
      </c>
    </row>
    <row r="1260" spans="1:12" ht="37.5">
      <c r="A1260" s="88" t="s">
        <v>5084</v>
      </c>
      <c r="B1260" s="8" t="s">
        <v>5168</v>
      </c>
      <c r="C1260" s="5" t="s">
        <v>5175</v>
      </c>
      <c r="D1260" s="2">
        <v>789</v>
      </c>
      <c r="E1260" s="5" t="s">
        <v>10481</v>
      </c>
      <c r="F1260" s="84" t="s">
        <v>179</v>
      </c>
      <c r="G1260" s="88"/>
      <c r="H1260" s="84" t="s">
        <v>5176</v>
      </c>
      <c r="I1260" s="5" t="s">
        <v>313</v>
      </c>
      <c r="J1260" s="5"/>
      <c r="K1260" s="5"/>
      <c r="L1260" s="5" t="s">
        <v>5174</v>
      </c>
    </row>
    <row r="1261" spans="1:12" ht="56.25">
      <c r="A1261" s="84" t="s">
        <v>5084</v>
      </c>
      <c r="B1261" s="5" t="s">
        <v>5177</v>
      </c>
      <c r="C1261" s="5" t="s">
        <v>5178</v>
      </c>
      <c r="D1261" s="6" t="s">
        <v>36</v>
      </c>
      <c r="E1261" s="5" t="s">
        <v>5</v>
      </c>
      <c r="F1261" s="84" t="s">
        <v>665</v>
      </c>
      <c r="G1261" s="84" t="s">
        <v>5179</v>
      </c>
      <c r="H1261" s="84" t="s">
        <v>5180</v>
      </c>
      <c r="I1261" s="5" t="s">
        <v>6</v>
      </c>
      <c r="J1261" s="5" t="s">
        <v>5181</v>
      </c>
      <c r="K1261" s="18" t="s">
        <v>5182</v>
      </c>
      <c r="L1261" s="5" t="s">
        <v>10717</v>
      </c>
    </row>
    <row r="1262" spans="1:12" ht="37.5">
      <c r="A1262" s="84" t="s">
        <v>5084</v>
      </c>
      <c r="B1262" s="5" t="s">
        <v>5177</v>
      </c>
      <c r="C1262" s="5" t="s">
        <v>5183</v>
      </c>
      <c r="D1262" s="6" t="s">
        <v>5184</v>
      </c>
      <c r="E1262" s="5" t="s">
        <v>10481</v>
      </c>
      <c r="F1262" s="84" t="s">
        <v>665</v>
      </c>
      <c r="G1262" s="84" t="s">
        <v>3968</v>
      </c>
      <c r="H1262" s="84" t="s">
        <v>5185</v>
      </c>
      <c r="I1262" s="5" t="s">
        <v>18</v>
      </c>
      <c r="J1262" s="5"/>
      <c r="K1262" s="5"/>
      <c r="L1262" s="5" t="s">
        <v>5186</v>
      </c>
    </row>
    <row r="1263" spans="1:12" ht="56.25">
      <c r="A1263" s="97" t="s">
        <v>5187</v>
      </c>
      <c r="B1263" s="44" t="s">
        <v>5188</v>
      </c>
      <c r="C1263" s="5" t="s">
        <v>5189</v>
      </c>
      <c r="D1263" s="2">
        <v>300000</v>
      </c>
      <c r="E1263" s="5" t="s">
        <v>10479</v>
      </c>
      <c r="F1263" s="84" t="s">
        <v>665</v>
      </c>
      <c r="G1263" s="88"/>
      <c r="H1263" s="84" t="s">
        <v>5190</v>
      </c>
      <c r="I1263" s="5" t="s">
        <v>76</v>
      </c>
      <c r="J1263" s="5"/>
      <c r="K1263" s="18" t="s">
        <v>5191</v>
      </c>
      <c r="L1263" s="5" t="s">
        <v>5192</v>
      </c>
    </row>
    <row r="1264" spans="1:12" ht="75">
      <c r="A1264" s="97" t="s">
        <v>5187</v>
      </c>
      <c r="B1264" s="44" t="s">
        <v>5193</v>
      </c>
      <c r="C1264" s="5" t="s">
        <v>5194</v>
      </c>
      <c r="D1264" s="2">
        <v>75761</v>
      </c>
      <c r="E1264" s="5" t="s">
        <v>10479</v>
      </c>
      <c r="F1264" s="84" t="s">
        <v>179</v>
      </c>
      <c r="G1264" s="88"/>
      <c r="H1264" s="84" t="s">
        <v>5195</v>
      </c>
      <c r="I1264" s="5" t="s">
        <v>665</v>
      </c>
      <c r="J1264" s="5" t="s">
        <v>5196</v>
      </c>
      <c r="K1264" s="18" t="s">
        <v>5197</v>
      </c>
      <c r="L1264" s="5" t="s">
        <v>5198</v>
      </c>
    </row>
    <row r="1265" spans="1:12" ht="37.5">
      <c r="A1265" s="97" t="s">
        <v>5187</v>
      </c>
      <c r="B1265" s="44" t="s">
        <v>5199</v>
      </c>
      <c r="C1265" s="5" t="s">
        <v>5200</v>
      </c>
      <c r="D1265" s="2">
        <v>4500</v>
      </c>
      <c r="E1265" s="5" t="s">
        <v>10479</v>
      </c>
      <c r="F1265" s="84" t="s">
        <v>660</v>
      </c>
      <c r="G1265" s="88"/>
      <c r="H1265" s="84" t="s">
        <v>5201</v>
      </c>
      <c r="I1265" s="5" t="s">
        <v>560</v>
      </c>
      <c r="J1265" s="5"/>
      <c r="K1265" s="18"/>
      <c r="L1265" s="5" t="s">
        <v>5202</v>
      </c>
    </row>
    <row r="1266" spans="1:12" ht="37.5">
      <c r="A1266" s="97" t="s">
        <v>5187</v>
      </c>
      <c r="B1266" s="44" t="s">
        <v>5203</v>
      </c>
      <c r="C1266" s="5" t="s">
        <v>5204</v>
      </c>
      <c r="D1266" s="2">
        <v>6400</v>
      </c>
      <c r="E1266" s="5" t="s">
        <v>10479</v>
      </c>
      <c r="F1266" s="84" t="s">
        <v>311</v>
      </c>
      <c r="G1266" s="88"/>
      <c r="H1266" s="84" t="s">
        <v>5205</v>
      </c>
      <c r="I1266" s="5" t="s">
        <v>5206</v>
      </c>
      <c r="J1266" s="5"/>
      <c r="K1266" s="18" t="s">
        <v>5207</v>
      </c>
      <c r="L1266" s="5" t="s">
        <v>5208</v>
      </c>
    </row>
    <row r="1267" spans="1:12" ht="56.25">
      <c r="A1267" s="97" t="s">
        <v>5187</v>
      </c>
      <c r="B1267" s="44" t="s">
        <v>5203</v>
      </c>
      <c r="C1267" s="5" t="s">
        <v>1889</v>
      </c>
      <c r="D1267" s="2">
        <v>448</v>
      </c>
      <c r="E1267" s="5" t="s">
        <v>10479</v>
      </c>
      <c r="F1267" s="84" t="s">
        <v>660</v>
      </c>
      <c r="G1267" s="88"/>
      <c r="H1267" s="84" t="s">
        <v>5209</v>
      </c>
      <c r="I1267" s="5" t="s">
        <v>264</v>
      </c>
      <c r="J1267" s="5" t="s">
        <v>5210</v>
      </c>
      <c r="K1267" s="18" t="s">
        <v>5211</v>
      </c>
      <c r="L1267" s="5" t="s">
        <v>5208</v>
      </c>
    </row>
    <row r="1268" spans="1:12" ht="75">
      <c r="A1268" s="97" t="s">
        <v>5187</v>
      </c>
      <c r="B1268" s="44" t="s">
        <v>5212</v>
      </c>
      <c r="C1268" s="5" t="s">
        <v>5213</v>
      </c>
      <c r="D1268" s="6" t="s">
        <v>36</v>
      </c>
      <c r="E1268" s="5" t="s">
        <v>2859</v>
      </c>
      <c r="F1268" s="84"/>
      <c r="G1268" s="88"/>
      <c r="H1268" s="84" t="s">
        <v>5214</v>
      </c>
      <c r="I1268" s="5" t="s">
        <v>1863</v>
      </c>
      <c r="J1268" s="5"/>
      <c r="K1268" s="18" t="s">
        <v>5215</v>
      </c>
      <c r="L1268" s="5" t="s">
        <v>10718</v>
      </c>
    </row>
    <row r="1269" spans="1:12" ht="56.25">
      <c r="A1269" s="97" t="s">
        <v>5187</v>
      </c>
      <c r="B1269" s="44" t="s">
        <v>5212</v>
      </c>
      <c r="C1269" s="5" t="s">
        <v>4815</v>
      </c>
      <c r="D1269" s="2">
        <v>37967</v>
      </c>
      <c r="E1269" s="5" t="s">
        <v>10479</v>
      </c>
      <c r="F1269" s="84" t="s">
        <v>660</v>
      </c>
      <c r="G1269" s="88"/>
      <c r="H1269" s="84" t="s">
        <v>5217</v>
      </c>
      <c r="I1269" s="5" t="s">
        <v>10539</v>
      </c>
      <c r="J1269" s="5" t="s">
        <v>5218</v>
      </c>
      <c r="K1269" s="18" t="s">
        <v>5219</v>
      </c>
      <c r="L1269" s="5" t="s">
        <v>5216</v>
      </c>
    </row>
    <row r="1270" spans="1:12" ht="56.25">
      <c r="A1270" s="97" t="s">
        <v>5187</v>
      </c>
      <c r="B1270" s="44" t="s">
        <v>5212</v>
      </c>
      <c r="C1270" s="5" t="s">
        <v>5220</v>
      </c>
      <c r="D1270" s="2">
        <v>1750</v>
      </c>
      <c r="E1270" s="5" t="s">
        <v>10479</v>
      </c>
      <c r="F1270" s="84" t="s">
        <v>311</v>
      </c>
      <c r="G1270" s="88"/>
      <c r="H1270" s="84" t="s">
        <v>5221</v>
      </c>
      <c r="I1270" s="5" t="s">
        <v>560</v>
      </c>
      <c r="J1270" s="5"/>
      <c r="K1270" s="18" t="s">
        <v>5222</v>
      </c>
      <c r="L1270" s="5" t="s">
        <v>5216</v>
      </c>
    </row>
    <row r="1271" spans="1:12" ht="93.75">
      <c r="A1271" s="97" t="s">
        <v>5187</v>
      </c>
      <c r="B1271" s="44" t="s">
        <v>5212</v>
      </c>
      <c r="C1271" s="5" t="s">
        <v>5223</v>
      </c>
      <c r="D1271" s="6" t="s">
        <v>36</v>
      </c>
      <c r="E1271" s="5" t="s">
        <v>2859</v>
      </c>
      <c r="F1271" s="84"/>
      <c r="G1271" s="88"/>
      <c r="H1271" s="84" t="s">
        <v>5224</v>
      </c>
      <c r="I1271" s="5" t="s">
        <v>264</v>
      </c>
      <c r="J1271" s="5" t="s">
        <v>5225</v>
      </c>
      <c r="K1271" s="18" t="s">
        <v>5215</v>
      </c>
      <c r="L1271" s="5" t="s">
        <v>10719</v>
      </c>
    </row>
    <row r="1272" spans="1:12" ht="75">
      <c r="A1272" s="97" t="s">
        <v>5187</v>
      </c>
      <c r="B1272" s="44" t="s">
        <v>5212</v>
      </c>
      <c r="C1272" s="5" t="s">
        <v>5226</v>
      </c>
      <c r="D1272" s="2">
        <v>5300</v>
      </c>
      <c r="E1272" s="5" t="s">
        <v>10479</v>
      </c>
      <c r="F1272" s="84" t="s">
        <v>660</v>
      </c>
      <c r="G1272" s="88"/>
      <c r="H1272" s="84" t="s">
        <v>5227</v>
      </c>
      <c r="I1272" s="5" t="s">
        <v>261</v>
      </c>
      <c r="J1272" s="5"/>
      <c r="K1272" s="18" t="s">
        <v>5228</v>
      </c>
      <c r="L1272" s="5" t="s">
        <v>5229</v>
      </c>
    </row>
    <row r="1273" spans="1:12" ht="56.25">
      <c r="A1273" s="97" t="s">
        <v>5187</v>
      </c>
      <c r="B1273" s="44" t="s">
        <v>5230</v>
      </c>
      <c r="C1273" s="5" t="s">
        <v>5231</v>
      </c>
      <c r="D1273" s="2">
        <v>3306</v>
      </c>
      <c r="E1273" s="5" t="s">
        <v>10479</v>
      </c>
      <c r="F1273" s="84" t="s">
        <v>660</v>
      </c>
      <c r="G1273" s="88"/>
      <c r="H1273" s="84" t="s">
        <v>5232</v>
      </c>
      <c r="I1273" s="5" t="s">
        <v>1863</v>
      </c>
      <c r="J1273" s="5"/>
      <c r="K1273" s="18"/>
      <c r="L1273" s="5" t="s">
        <v>5233</v>
      </c>
    </row>
    <row r="1274" spans="1:12" ht="37.5">
      <c r="A1274" s="97" t="s">
        <v>5187</v>
      </c>
      <c r="B1274" s="44" t="s">
        <v>5234</v>
      </c>
      <c r="C1274" s="5" t="s">
        <v>5235</v>
      </c>
      <c r="D1274" s="2">
        <v>2299</v>
      </c>
      <c r="E1274" s="5" t="s">
        <v>10479</v>
      </c>
      <c r="F1274" s="84" t="s">
        <v>179</v>
      </c>
      <c r="G1274" s="88"/>
      <c r="H1274" s="84" t="s">
        <v>5236</v>
      </c>
      <c r="I1274" s="5" t="s">
        <v>759</v>
      </c>
      <c r="J1274" s="5"/>
      <c r="K1274" s="18"/>
      <c r="L1274" s="5" t="s">
        <v>5237</v>
      </c>
    </row>
    <row r="1275" spans="1:12" ht="37.5">
      <c r="A1275" s="97" t="s">
        <v>5187</v>
      </c>
      <c r="B1275" s="44" t="s">
        <v>5234</v>
      </c>
      <c r="C1275" s="5" t="s">
        <v>5238</v>
      </c>
      <c r="D1275" s="2">
        <v>50</v>
      </c>
      <c r="E1275" s="5" t="s">
        <v>10479</v>
      </c>
      <c r="F1275" s="84" t="s">
        <v>179</v>
      </c>
      <c r="G1275" s="88"/>
      <c r="H1275" s="84" t="s">
        <v>5239</v>
      </c>
      <c r="I1275" s="5" t="s">
        <v>759</v>
      </c>
      <c r="J1275" s="5"/>
      <c r="K1275" s="18"/>
      <c r="L1275" s="5" t="s">
        <v>5237</v>
      </c>
    </row>
    <row r="1276" spans="1:12" ht="56.25">
      <c r="A1276" s="97" t="s">
        <v>5187</v>
      </c>
      <c r="B1276" s="44" t="s">
        <v>5234</v>
      </c>
      <c r="C1276" s="5" t="s">
        <v>5240</v>
      </c>
      <c r="D1276" s="2">
        <v>210</v>
      </c>
      <c r="E1276" s="5" t="s">
        <v>10479</v>
      </c>
      <c r="F1276" s="84" t="s">
        <v>660</v>
      </c>
      <c r="G1276" s="88"/>
      <c r="H1276" s="84" t="s">
        <v>5241</v>
      </c>
      <c r="I1276" s="5" t="s">
        <v>665</v>
      </c>
      <c r="J1276" s="5" t="s">
        <v>5242</v>
      </c>
      <c r="K1276" s="18"/>
      <c r="L1276" s="5" t="s">
        <v>5237</v>
      </c>
    </row>
    <row r="1277" spans="1:12" ht="37.5">
      <c r="A1277" s="97" t="s">
        <v>5187</v>
      </c>
      <c r="B1277" s="44" t="s">
        <v>5234</v>
      </c>
      <c r="C1277" s="5" t="s">
        <v>5243</v>
      </c>
      <c r="D1277" s="2">
        <v>3621</v>
      </c>
      <c r="E1277" s="5" t="s">
        <v>10479</v>
      </c>
      <c r="F1277" s="84" t="s">
        <v>179</v>
      </c>
      <c r="G1277" s="88"/>
      <c r="H1277" s="84" t="s">
        <v>5244</v>
      </c>
      <c r="I1277" s="5" t="s">
        <v>759</v>
      </c>
      <c r="J1277" s="5"/>
      <c r="K1277" s="18"/>
      <c r="L1277" s="5" t="s">
        <v>5237</v>
      </c>
    </row>
    <row r="1278" spans="1:12" ht="56.25">
      <c r="A1278" s="97" t="s">
        <v>5187</v>
      </c>
      <c r="B1278" s="44" t="s">
        <v>5245</v>
      </c>
      <c r="C1278" s="5" t="s">
        <v>5246</v>
      </c>
      <c r="D1278" s="2">
        <v>4000</v>
      </c>
      <c r="E1278" s="5" t="s">
        <v>10479</v>
      </c>
      <c r="F1278" s="84" t="s">
        <v>660</v>
      </c>
      <c r="G1278" s="88"/>
      <c r="H1278" s="84" t="s">
        <v>5247</v>
      </c>
      <c r="I1278" s="5" t="s">
        <v>313</v>
      </c>
      <c r="J1278" s="5"/>
      <c r="K1278" s="18"/>
      <c r="L1278" s="5" t="s">
        <v>5248</v>
      </c>
    </row>
    <row r="1279" spans="1:12" ht="56.25">
      <c r="A1279" s="97" t="s">
        <v>5187</v>
      </c>
      <c r="B1279" s="44" t="s">
        <v>5249</v>
      </c>
      <c r="C1279" s="5" t="s">
        <v>5250</v>
      </c>
      <c r="D1279" s="2">
        <v>360</v>
      </c>
      <c r="E1279" s="5" t="s">
        <v>10479</v>
      </c>
      <c r="F1279" s="84" t="s">
        <v>660</v>
      </c>
      <c r="G1279" s="88"/>
      <c r="H1279" s="84" t="s">
        <v>5251</v>
      </c>
      <c r="I1279" s="5" t="s">
        <v>313</v>
      </c>
      <c r="J1279" s="5"/>
      <c r="K1279" s="18"/>
      <c r="L1279" s="5" t="s">
        <v>5252</v>
      </c>
    </row>
    <row r="1280" spans="1:12" ht="75">
      <c r="A1280" s="97" t="s">
        <v>5187</v>
      </c>
      <c r="B1280" s="44" t="s">
        <v>5249</v>
      </c>
      <c r="C1280" s="5" t="s">
        <v>5250</v>
      </c>
      <c r="D1280" s="6" t="s">
        <v>36</v>
      </c>
      <c r="E1280" s="5" t="s">
        <v>2859</v>
      </c>
      <c r="F1280" s="84" t="s">
        <v>660</v>
      </c>
      <c r="G1280" s="88"/>
      <c r="H1280" s="84" t="s">
        <v>5253</v>
      </c>
      <c r="I1280" s="5" t="s">
        <v>313</v>
      </c>
      <c r="J1280" s="5"/>
      <c r="K1280" s="18"/>
      <c r="L1280" s="5" t="s">
        <v>10720</v>
      </c>
    </row>
    <row r="1281" spans="1:12" ht="37.5">
      <c r="A1281" s="97" t="s">
        <v>5187</v>
      </c>
      <c r="B1281" s="44" t="s">
        <v>5254</v>
      </c>
      <c r="C1281" s="5" t="s">
        <v>5255</v>
      </c>
      <c r="D1281" s="2">
        <v>400</v>
      </c>
      <c r="E1281" s="5" t="s">
        <v>10479</v>
      </c>
      <c r="F1281" s="84" t="s">
        <v>660</v>
      </c>
      <c r="G1281" s="88"/>
      <c r="H1281" s="84" t="s">
        <v>5256</v>
      </c>
      <c r="I1281" s="5" t="s">
        <v>329</v>
      </c>
      <c r="J1281" s="5"/>
      <c r="K1281" s="18"/>
      <c r="L1281" s="5" t="s">
        <v>5257</v>
      </c>
    </row>
    <row r="1282" spans="1:12" ht="37.5">
      <c r="A1282" s="97" t="s">
        <v>5187</v>
      </c>
      <c r="B1282" s="44" t="s">
        <v>5258</v>
      </c>
      <c r="C1282" s="5" t="s">
        <v>5259</v>
      </c>
      <c r="D1282" s="2">
        <v>1000</v>
      </c>
      <c r="E1282" s="5" t="s">
        <v>10479</v>
      </c>
      <c r="F1282" s="84" t="s">
        <v>660</v>
      </c>
      <c r="G1282" s="88"/>
      <c r="H1282" s="84" t="s">
        <v>5260</v>
      </c>
      <c r="I1282" s="5" t="s">
        <v>329</v>
      </c>
      <c r="J1282" s="5"/>
      <c r="K1282" s="18"/>
      <c r="L1282" s="5" t="s">
        <v>5261</v>
      </c>
    </row>
    <row r="1283" spans="1:12" ht="37.5">
      <c r="A1283" s="88" t="s">
        <v>5187</v>
      </c>
      <c r="B1283" s="8" t="s">
        <v>5262</v>
      </c>
      <c r="C1283" s="5" t="s">
        <v>5263</v>
      </c>
      <c r="D1283" s="2">
        <v>1746</v>
      </c>
      <c r="E1283" s="5" t="s">
        <v>10479</v>
      </c>
      <c r="F1283" s="84" t="s">
        <v>179</v>
      </c>
      <c r="G1283" s="88"/>
      <c r="H1283" s="84" t="s">
        <v>10543</v>
      </c>
      <c r="I1283" s="8" t="s">
        <v>768</v>
      </c>
      <c r="J1283" s="5"/>
      <c r="K1283" s="5"/>
      <c r="L1283" s="5" t="s">
        <v>5264</v>
      </c>
    </row>
    <row r="1284" spans="1:12" ht="37.5">
      <c r="A1284" s="88" t="s">
        <v>5187</v>
      </c>
      <c r="B1284" s="8" t="s">
        <v>5262</v>
      </c>
      <c r="C1284" s="5" t="s">
        <v>5200</v>
      </c>
      <c r="D1284" s="2">
        <v>750</v>
      </c>
      <c r="E1284" s="5" t="s">
        <v>10479</v>
      </c>
      <c r="F1284" s="84" t="s">
        <v>660</v>
      </c>
      <c r="G1284" s="88"/>
      <c r="H1284" s="84" t="s">
        <v>5265</v>
      </c>
      <c r="I1284" s="5" t="s">
        <v>768</v>
      </c>
      <c r="J1284" s="5"/>
      <c r="K1284" s="5"/>
      <c r="L1284" s="5" t="s">
        <v>5266</v>
      </c>
    </row>
    <row r="1285" spans="1:12" ht="75">
      <c r="A1285" s="88" t="s">
        <v>5187</v>
      </c>
      <c r="B1285" s="8" t="s">
        <v>5267</v>
      </c>
      <c r="C1285" s="5" t="s">
        <v>5268</v>
      </c>
      <c r="D1285" s="2">
        <v>135</v>
      </c>
      <c r="E1285" s="5" t="s">
        <v>10479</v>
      </c>
      <c r="F1285" s="84" t="s">
        <v>327</v>
      </c>
      <c r="G1285" s="88" t="s">
        <v>5269</v>
      </c>
      <c r="H1285" s="84" t="s">
        <v>5270</v>
      </c>
      <c r="I1285" s="5" t="s">
        <v>76</v>
      </c>
      <c r="J1285" s="5"/>
      <c r="K1285" s="5"/>
      <c r="L1285" s="5" t="s">
        <v>5271</v>
      </c>
    </row>
    <row r="1286" spans="1:12" ht="93.75">
      <c r="A1286" s="88" t="s">
        <v>5187</v>
      </c>
      <c r="B1286" s="8" t="s">
        <v>5272</v>
      </c>
      <c r="C1286" s="5" t="s">
        <v>5273</v>
      </c>
      <c r="D1286" s="2">
        <v>120</v>
      </c>
      <c r="E1286" s="5" t="s">
        <v>10479</v>
      </c>
      <c r="F1286" s="84" t="s">
        <v>660</v>
      </c>
      <c r="G1286" s="88"/>
      <c r="H1286" s="84" t="s">
        <v>5274</v>
      </c>
      <c r="I1286" s="5" t="s">
        <v>560</v>
      </c>
      <c r="J1286" s="5"/>
      <c r="K1286" s="5"/>
      <c r="L1286" s="5" t="s">
        <v>5275</v>
      </c>
    </row>
    <row r="1287" spans="1:12" ht="37.5">
      <c r="A1287" s="88" t="s">
        <v>5187</v>
      </c>
      <c r="B1287" s="8" t="s">
        <v>5272</v>
      </c>
      <c r="C1287" s="5" t="s">
        <v>2212</v>
      </c>
      <c r="D1287" s="2">
        <v>5960</v>
      </c>
      <c r="E1287" s="5" t="s">
        <v>10479</v>
      </c>
      <c r="F1287" s="84" t="s">
        <v>660</v>
      </c>
      <c r="G1287" s="88"/>
      <c r="H1287" s="84" t="s">
        <v>5276</v>
      </c>
      <c r="I1287" s="5" t="s">
        <v>560</v>
      </c>
      <c r="J1287" s="5"/>
      <c r="K1287" s="5"/>
      <c r="L1287" s="5" t="s">
        <v>5275</v>
      </c>
    </row>
    <row r="1288" spans="1:12" ht="112.5">
      <c r="A1288" s="88" t="s">
        <v>5187</v>
      </c>
      <c r="B1288" s="8" t="s">
        <v>5277</v>
      </c>
      <c r="C1288" s="5" t="s">
        <v>5278</v>
      </c>
      <c r="D1288" s="2">
        <v>408</v>
      </c>
      <c r="E1288" s="5" t="s">
        <v>10479</v>
      </c>
      <c r="F1288" s="84" t="s">
        <v>660</v>
      </c>
      <c r="G1288" s="88"/>
      <c r="H1288" s="84" t="s">
        <v>5279</v>
      </c>
      <c r="I1288" s="5" t="s">
        <v>1863</v>
      </c>
      <c r="J1288" s="5"/>
      <c r="K1288" s="5"/>
      <c r="L1288" s="5" t="s">
        <v>5280</v>
      </c>
    </row>
    <row r="1289" spans="1:12" ht="187.5">
      <c r="A1289" s="88" t="s">
        <v>5187</v>
      </c>
      <c r="B1289" s="8" t="s">
        <v>5281</v>
      </c>
      <c r="C1289" s="5" t="s">
        <v>5282</v>
      </c>
      <c r="D1289" s="2">
        <v>5366</v>
      </c>
      <c r="E1289" s="5" t="s">
        <v>10479</v>
      </c>
      <c r="F1289" s="84" t="s">
        <v>179</v>
      </c>
      <c r="G1289" s="88"/>
      <c r="H1289" s="84" t="s">
        <v>5283</v>
      </c>
      <c r="I1289" s="5" t="s">
        <v>5284</v>
      </c>
      <c r="J1289" s="5" t="s">
        <v>5285</v>
      </c>
      <c r="K1289" s="5" t="s">
        <v>5286</v>
      </c>
      <c r="L1289" s="5" t="s">
        <v>5287</v>
      </c>
    </row>
    <row r="1290" spans="1:12" ht="56.25">
      <c r="A1290" s="88" t="s">
        <v>5187</v>
      </c>
      <c r="B1290" s="8" t="s">
        <v>5288</v>
      </c>
      <c r="C1290" s="5" t="s">
        <v>5289</v>
      </c>
      <c r="D1290" s="2">
        <v>2104</v>
      </c>
      <c r="E1290" s="5" t="s">
        <v>10479</v>
      </c>
      <c r="F1290" s="84" t="s">
        <v>660</v>
      </c>
      <c r="G1290" s="88"/>
      <c r="H1290" s="84" t="s">
        <v>5290</v>
      </c>
      <c r="I1290" s="5" t="s">
        <v>768</v>
      </c>
      <c r="J1290" s="5"/>
      <c r="K1290" s="5" t="s">
        <v>5291</v>
      </c>
      <c r="L1290" s="5" t="s">
        <v>5292</v>
      </c>
    </row>
    <row r="1291" spans="1:12" ht="56.25">
      <c r="A1291" s="88" t="s">
        <v>5187</v>
      </c>
      <c r="B1291" s="8" t="s">
        <v>5288</v>
      </c>
      <c r="C1291" s="5" t="s">
        <v>5293</v>
      </c>
      <c r="D1291" s="2">
        <v>10000</v>
      </c>
      <c r="E1291" s="5" t="s">
        <v>10479</v>
      </c>
      <c r="F1291" s="84" t="s">
        <v>661</v>
      </c>
      <c r="G1291" s="88"/>
      <c r="H1291" s="84" t="s">
        <v>5294</v>
      </c>
      <c r="I1291" s="5" t="s">
        <v>313</v>
      </c>
      <c r="J1291" s="5"/>
      <c r="K1291" s="5"/>
      <c r="L1291" s="5" t="s">
        <v>5295</v>
      </c>
    </row>
    <row r="1292" spans="1:12" ht="37.5">
      <c r="A1292" s="88" t="s">
        <v>5187</v>
      </c>
      <c r="B1292" s="8" t="s">
        <v>5296</v>
      </c>
      <c r="C1292" s="5" t="s">
        <v>5297</v>
      </c>
      <c r="D1292" s="2">
        <v>1000</v>
      </c>
      <c r="E1292" s="5" t="s">
        <v>10479</v>
      </c>
      <c r="F1292" s="84" t="s">
        <v>660</v>
      </c>
      <c r="G1292" s="88"/>
      <c r="H1292" s="84" t="s">
        <v>5298</v>
      </c>
      <c r="I1292" s="5" t="s">
        <v>329</v>
      </c>
      <c r="J1292" s="5"/>
      <c r="K1292" s="5"/>
      <c r="L1292" s="5" t="s">
        <v>5299</v>
      </c>
    </row>
    <row r="1293" spans="1:12" ht="56.25">
      <c r="A1293" s="88" t="s">
        <v>5187</v>
      </c>
      <c r="B1293" s="8" t="s">
        <v>5300</v>
      </c>
      <c r="C1293" s="5" t="s">
        <v>5301</v>
      </c>
      <c r="D1293" s="2">
        <v>1200</v>
      </c>
      <c r="E1293" s="5" t="s">
        <v>10479</v>
      </c>
      <c r="F1293" s="84" t="s">
        <v>1288</v>
      </c>
      <c r="G1293" s="88"/>
      <c r="H1293" s="84" t="s">
        <v>5302</v>
      </c>
      <c r="I1293" s="5" t="s">
        <v>768</v>
      </c>
      <c r="J1293" s="5"/>
      <c r="K1293" s="5"/>
      <c r="L1293" s="5" t="s">
        <v>5303</v>
      </c>
    </row>
    <row r="1294" spans="1:12" ht="37.5">
      <c r="A1294" s="88" t="s">
        <v>5187</v>
      </c>
      <c r="B1294" s="8" t="s">
        <v>5304</v>
      </c>
      <c r="C1294" s="5" t="s">
        <v>5305</v>
      </c>
      <c r="D1294" s="2">
        <v>16920</v>
      </c>
      <c r="E1294" s="5" t="s">
        <v>10479</v>
      </c>
      <c r="F1294" s="84" t="s">
        <v>179</v>
      </c>
      <c r="G1294" s="88"/>
      <c r="H1294" s="84" t="s">
        <v>5306</v>
      </c>
      <c r="I1294" s="5" t="s">
        <v>313</v>
      </c>
      <c r="J1294" s="5"/>
      <c r="K1294" s="5" t="s">
        <v>5307</v>
      </c>
      <c r="L1294" s="5" t="s">
        <v>5308</v>
      </c>
    </row>
    <row r="1295" spans="1:12" ht="37.5">
      <c r="A1295" s="88" t="s">
        <v>5187</v>
      </c>
      <c r="B1295" s="8" t="s">
        <v>5309</v>
      </c>
      <c r="C1295" s="5" t="s">
        <v>5310</v>
      </c>
      <c r="D1295" s="2">
        <v>7900</v>
      </c>
      <c r="E1295" s="5" t="s">
        <v>10479</v>
      </c>
      <c r="F1295" s="84" t="s">
        <v>179</v>
      </c>
      <c r="G1295" s="88"/>
      <c r="H1295" s="84"/>
      <c r="I1295" s="5" t="s">
        <v>181</v>
      </c>
      <c r="J1295" s="5"/>
      <c r="K1295" s="5"/>
      <c r="L1295" s="5" t="s">
        <v>5311</v>
      </c>
    </row>
    <row r="1296" spans="1:12" ht="75">
      <c r="A1296" s="88" t="s">
        <v>5187</v>
      </c>
      <c r="B1296" s="8" t="s">
        <v>5312</v>
      </c>
      <c r="C1296" s="5" t="s">
        <v>1889</v>
      </c>
      <c r="D1296" s="2">
        <v>5357</v>
      </c>
      <c r="E1296" s="5" t="s">
        <v>10479</v>
      </c>
      <c r="F1296" s="84" t="s">
        <v>660</v>
      </c>
      <c r="G1296" s="88"/>
      <c r="H1296" s="84" t="s">
        <v>5313</v>
      </c>
      <c r="I1296" s="5" t="s">
        <v>759</v>
      </c>
      <c r="J1296" s="5"/>
      <c r="K1296" s="5"/>
      <c r="L1296" s="5" t="s">
        <v>5314</v>
      </c>
    </row>
    <row r="1297" spans="1:12" ht="37.5">
      <c r="A1297" s="88" t="s">
        <v>5084</v>
      </c>
      <c r="B1297" s="8" t="s">
        <v>5315</v>
      </c>
      <c r="C1297" s="5" t="s">
        <v>5316</v>
      </c>
      <c r="D1297" s="2">
        <v>816</v>
      </c>
      <c r="E1297" s="5" t="s">
        <v>10481</v>
      </c>
      <c r="F1297" s="84" t="s">
        <v>179</v>
      </c>
      <c r="G1297" s="88"/>
      <c r="H1297" s="84" t="s">
        <v>5317</v>
      </c>
      <c r="I1297" s="5" t="s">
        <v>313</v>
      </c>
      <c r="J1297" s="5"/>
      <c r="K1297" s="5" t="s">
        <v>5318</v>
      </c>
      <c r="L1297" s="5" t="s">
        <v>5319</v>
      </c>
    </row>
    <row r="1298" spans="1:12" ht="56.25">
      <c r="A1298" s="88" t="s">
        <v>5084</v>
      </c>
      <c r="B1298" s="8" t="s">
        <v>5320</v>
      </c>
      <c r="C1298" s="5" t="s">
        <v>5321</v>
      </c>
      <c r="D1298" s="2"/>
      <c r="E1298" s="5" t="s">
        <v>10481</v>
      </c>
      <c r="F1298" s="84" t="s">
        <v>660</v>
      </c>
      <c r="G1298" s="88"/>
      <c r="H1298" s="84" t="s">
        <v>5322</v>
      </c>
      <c r="I1298" s="5" t="s">
        <v>1863</v>
      </c>
      <c r="J1298" s="5"/>
      <c r="K1298" s="18" t="s">
        <v>5323</v>
      </c>
      <c r="L1298" s="5" t="s">
        <v>5324</v>
      </c>
    </row>
    <row r="1299" spans="1:12" ht="75">
      <c r="A1299" s="88" t="s">
        <v>5325</v>
      </c>
      <c r="B1299" s="8" t="s">
        <v>5325</v>
      </c>
      <c r="C1299" s="5" t="s">
        <v>5326</v>
      </c>
      <c r="D1299" s="2">
        <v>11000</v>
      </c>
      <c r="E1299" s="5" t="s">
        <v>10481</v>
      </c>
      <c r="F1299" s="84" t="s">
        <v>665</v>
      </c>
      <c r="G1299" s="84" t="s">
        <v>5327</v>
      </c>
      <c r="H1299" s="84" t="s">
        <v>5328</v>
      </c>
      <c r="I1299" s="5" t="s">
        <v>665</v>
      </c>
      <c r="J1299" s="5" t="s">
        <v>5329</v>
      </c>
      <c r="K1299" s="18" t="s">
        <v>5330</v>
      </c>
      <c r="L1299" s="5" t="s">
        <v>5331</v>
      </c>
    </row>
    <row r="1300" spans="1:12" ht="150">
      <c r="A1300" s="89" t="s">
        <v>5325</v>
      </c>
      <c r="B1300" s="7" t="s">
        <v>5325</v>
      </c>
      <c r="C1300" s="13" t="s">
        <v>5332</v>
      </c>
      <c r="D1300" s="19">
        <v>3510</v>
      </c>
      <c r="E1300" s="13" t="s">
        <v>10481</v>
      </c>
      <c r="F1300" s="84" t="s">
        <v>660</v>
      </c>
      <c r="G1300" s="89"/>
      <c r="H1300" s="105" t="s">
        <v>5333</v>
      </c>
      <c r="I1300" s="7" t="s">
        <v>665</v>
      </c>
      <c r="J1300" s="13" t="s">
        <v>5334</v>
      </c>
      <c r="K1300" s="23" t="s">
        <v>5335</v>
      </c>
      <c r="L1300" s="13" t="s">
        <v>5336</v>
      </c>
    </row>
    <row r="1301" spans="1:12" ht="56.25">
      <c r="A1301" s="88" t="s">
        <v>5325</v>
      </c>
      <c r="B1301" s="8" t="s">
        <v>5337</v>
      </c>
      <c r="C1301" s="5" t="s">
        <v>5338</v>
      </c>
      <c r="D1301" s="2">
        <v>64817</v>
      </c>
      <c r="E1301" s="5" t="s">
        <v>10481</v>
      </c>
      <c r="F1301" s="84" t="s">
        <v>311</v>
      </c>
      <c r="G1301" s="88"/>
      <c r="H1301" s="84" t="s">
        <v>5339</v>
      </c>
      <c r="I1301" s="5" t="s">
        <v>5340</v>
      </c>
      <c r="J1301" s="5"/>
      <c r="K1301" s="18" t="s">
        <v>5341</v>
      </c>
      <c r="L1301" s="5" t="s">
        <v>5342</v>
      </c>
    </row>
    <row r="1302" spans="1:12" ht="56.25">
      <c r="A1302" s="84" t="s">
        <v>5343</v>
      </c>
      <c r="B1302" s="5" t="s">
        <v>5344</v>
      </c>
      <c r="C1302" s="5" t="s">
        <v>5345</v>
      </c>
      <c r="D1302" s="2">
        <v>265481</v>
      </c>
      <c r="E1302" s="5" t="s">
        <v>10481</v>
      </c>
      <c r="F1302" s="84" t="s">
        <v>179</v>
      </c>
      <c r="G1302" s="88"/>
      <c r="H1302" s="84" t="s">
        <v>5346</v>
      </c>
      <c r="I1302" s="5" t="s">
        <v>5347</v>
      </c>
      <c r="J1302" s="5"/>
      <c r="K1302" s="18" t="s">
        <v>5348</v>
      </c>
      <c r="L1302" s="21" t="s">
        <v>5349</v>
      </c>
    </row>
    <row r="1303" spans="1:12" ht="56.25">
      <c r="A1303" s="84" t="s">
        <v>5343</v>
      </c>
      <c r="B1303" s="5" t="s">
        <v>5344</v>
      </c>
      <c r="C1303" s="5" t="s">
        <v>5350</v>
      </c>
      <c r="D1303" s="2">
        <v>54769</v>
      </c>
      <c r="E1303" s="5" t="s">
        <v>10481</v>
      </c>
      <c r="F1303" s="84" t="s">
        <v>179</v>
      </c>
      <c r="G1303" s="88"/>
      <c r="H1303" s="84" t="s">
        <v>5351</v>
      </c>
      <c r="I1303" s="5" t="s">
        <v>5347</v>
      </c>
      <c r="J1303" s="5"/>
      <c r="K1303" s="18" t="s">
        <v>5352</v>
      </c>
      <c r="L1303" s="21" t="s">
        <v>5349</v>
      </c>
    </row>
    <row r="1304" spans="1:12" ht="37.5">
      <c r="A1304" s="88" t="s">
        <v>5325</v>
      </c>
      <c r="B1304" s="8" t="s">
        <v>5353</v>
      </c>
      <c r="C1304" s="5" t="s">
        <v>5354</v>
      </c>
      <c r="D1304" s="2">
        <v>8750</v>
      </c>
      <c r="E1304" s="5" t="s">
        <v>10481</v>
      </c>
      <c r="F1304" s="84" t="s">
        <v>311</v>
      </c>
      <c r="G1304" s="88"/>
      <c r="H1304" s="84" t="s">
        <v>5355</v>
      </c>
      <c r="I1304" s="5" t="s">
        <v>313</v>
      </c>
      <c r="J1304" s="5"/>
      <c r="K1304" s="5" t="s">
        <v>5356</v>
      </c>
      <c r="L1304" s="5" t="s">
        <v>5357</v>
      </c>
    </row>
    <row r="1305" spans="1:12" ht="93.75">
      <c r="A1305" s="88" t="s">
        <v>5343</v>
      </c>
      <c r="B1305" s="8" t="s">
        <v>5358</v>
      </c>
      <c r="C1305" s="5" t="s">
        <v>5359</v>
      </c>
      <c r="D1305" s="2">
        <v>823</v>
      </c>
      <c r="E1305" s="5" t="s">
        <v>10481</v>
      </c>
      <c r="F1305" s="84" t="s">
        <v>311</v>
      </c>
      <c r="G1305" s="88"/>
      <c r="H1305" s="84" t="s">
        <v>5360</v>
      </c>
      <c r="I1305" s="5" t="s">
        <v>313</v>
      </c>
      <c r="J1305" s="5"/>
      <c r="K1305" s="5"/>
      <c r="L1305" s="5" t="s">
        <v>5361</v>
      </c>
    </row>
    <row r="1306" spans="1:12" ht="75">
      <c r="A1306" s="91" t="s">
        <v>5362</v>
      </c>
      <c r="B1306" s="11" t="s">
        <v>5363</v>
      </c>
      <c r="C1306" s="11" t="s">
        <v>5364</v>
      </c>
      <c r="D1306" s="6">
        <v>19002</v>
      </c>
      <c r="E1306" s="11" t="s">
        <v>10482</v>
      </c>
      <c r="F1306" s="84" t="s">
        <v>179</v>
      </c>
      <c r="G1306" s="91"/>
      <c r="H1306" s="91" t="s">
        <v>5365</v>
      </c>
      <c r="I1306" s="11" t="s">
        <v>181</v>
      </c>
      <c r="J1306" s="11"/>
      <c r="K1306" s="17" t="s">
        <v>5366</v>
      </c>
      <c r="L1306" s="11" t="s">
        <v>5367</v>
      </c>
    </row>
    <row r="1307" spans="1:12" ht="75">
      <c r="A1307" s="91" t="s">
        <v>5362</v>
      </c>
      <c r="B1307" s="11" t="s">
        <v>5363</v>
      </c>
      <c r="C1307" s="11" t="s">
        <v>5368</v>
      </c>
      <c r="D1307" s="2">
        <v>15372</v>
      </c>
      <c r="E1307" s="11" t="s">
        <v>10482</v>
      </c>
      <c r="F1307" s="84" t="s">
        <v>179</v>
      </c>
      <c r="G1307" s="95"/>
      <c r="H1307" s="91" t="s">
        <v>5369</v>
      </c>
      <c r="I1307" s="11" t="s">
        <v>181</v>
      </c>
      <c r="J1307" s="11"/>
      <c r="K1307" s="17" t="s">
        <v>5370</v>
      </c>
      <c r="L1307" s="40" t="s">
        <v>5371</v>
      </c>
    </row>
    <row r="1308" spans="1:12" ht="56.25">
      <c r="A1308" s="91" t="s">
        <v>5362</v>
      </c>
      <c r="B1308" s="11" t="s">
        <v>5363</v>
      </c>
      <c r="C1308" s="11" t="s">
        <v>5372</v>
      </c>
      <c r="D1308" s="2">
        <v>19</v>
      </c>
      <c r="E1308" s="11" t="s">
        <v>10482</v>
      </c>
      <c r="F1308" s="84" t="s">
        <v>179</v>
      </c>
      <c r="G1308" s="95"/>
      <c r="H1308" s="91" t="s">
        <v>5373</v>
      </c>
      <c r="I1308" s="11" t="s">
        <v>181</v>
      </c>
      <c r="J1308" s="11"/>
      <c r="K1308" s="11"/>
      <c r="L1308" s="40" t="s">
        <v>5371</v>
      </c>
    </row>
    <row r="1309" spans="1:12" ht="56.25">
      <c r="A1309" s="95" t="s">
        <v>5374</v>
      </c>
      <c r="B1309" s="10" t="s">
        <v>5375</v>
      </c>
      <c r="C1309" s="11" t="s">
        <v>5376</v>
      </c>
      <c r="D1309" s="2">
        <v>146</v>
      </c>
      <c r="E1309" s="11" t="s">
        <v>10482</v>
      </c>
      <c r="F1309" s="84" t="s">
        <v>311</v>
      </c>
      <c r="G1309" s="95"/>
      <c r="H1309" s="91" t="s">
        <v>5377</v>
      </c>
      <c r="I1309" s="11" t="s">
        <v>5378</v>
      </c>
      <c r="J1309" s="11"/>
      <c r="K1309" s="17" t="s">
        <v>5379</v>
      </c>
      <c r="L1309" s="11" t="s">
        <v>5380</v>
      </c>
    </row>
    <row r="1310" spans="1:12" ht="56.25">
      <c r="A1310" s="95" t="s">
        <v>5374</v>
      </c>
      <c r="B1310" s="10" t="s">
        <v>5375</v>
      </c>
      <c r="C1310" s="11" t="s">
        <v>5381</v>
      </c>
      <c r="D1310" s="2">
        <v>11199</v>
      </c>
      <c r="E1310" s="11" t="s">
        <v>10482</v>
      </c>
      <c r="F1310" s="84" t="s">
        <v>311</v>
      </c>
      <c r="G1310" s="95"/>
      <c r="H1310" s="91" t="s">
        <v>5382</v>
      </c>
      <c r="I1310" s="11" t="s">
        <v>181</v>
      </c>
      <c r="J1310" s="11"/>
      <c r="K1310" s="17" t="s">
        <v>5383</v>
      </c>
      <c r="L1310" s="11" t="s">
        <v>5384</v>
      </c>
    </row>
    <row r="1311" spans="1:12" ht="56.25">
      <c r="A1311" s="84" t="s">
        <v>5325</v>
      </c>
      <c r="B1311" s="5" t="s">
        <v>5385</v>
      </c>
      <c r="C1311" s="5" t="s">
        <v>5386</v>
      </c>
      <c r="D1311" s="6">
        <v>2160</v>
      </c>
      <c r="E1311" s="5" t="s">
        <v>10481</v>
      </c>
      <c r="F1311" s="84" t="s">
        <v>179</v>
      </c>
      <c r="G1311" s="88"/>
      <c r="H1311" s="84" t="s">
        <v>5387</v>
      </c>
      <c r="I1311" s="5" t="s">
        <v>181</v>
      </c>
      <c r="J1311" s="5"/>
      <c r="K1311" s="5" t="s">
        <v>5388</v>
      </c>
      <c r="L1311" s="5" t="s">
        <v>5389</v>
      </c>
    </row>
    <row r="1312" spans="1:12" ht="56.25">
      <c r="A1312" s="88" t="s">
        <v>5325</v>
      </c>
      <c r="B1312" s="8" t="s">
        <v>5385</v>
      </c>
      <c r="C1312" s="5" t="s">
        <v>5390</v>
      </c>
      <c r="D1312" s="2" t="s">
        <v>36</v>
      </c>
      <c r="E1312" s="5" t="s">
        <v>5</v>
      </c>
      <c r="F1312" s="84"/>
      <c r="G1312" s="88"/>
      <c r="H1312" s="84" t="s">
        <v>5391</v>
      </c>
      <c r="I1312" s="5" t="s">
        <v>768</v>
      </c>
      <c r="J1312" s="5"/>
      <c r="K1312" s="18" t="s">
        <v>10721</v>
      </c>
      <c r="L1312" s="5" t="s">
        <v>10722</v>
      </c>
    </row>
    <row r="1313" spans="1:12" ht="56.25">
      <c r="A1313" s="84" t="s">
        <v>5325</v>
      </c>
      <c r="B1313" s="5" t="s">
        <v>5392</v>
      </c>
      <c r="C1313" s="5" t="s">
        <v>5393</v>
      </c>
      <c r="D1313" s="6">
        <v>5808</v>
      </c>
      <c r="E1313" s="5" t="s">
        <v>10481</v>
      </c>
      <c r="F1313" s="84" t="s">
        <v>179</v>
      </c>
      <c r="G1313" s="84"/>
      <c r="H1313" s="84" t="s">
        <v>5394</v>
      </c>
      <c r="I1313" s="5" t="s">
        <v>768</v>
      </c>
      <c r="J1313" s="5"/>
      <c r="K1313" s="18" t="s">
        <v>5395</v>
      </c>
      <c r="L1313" s="5" t="s">
        <v>5396</v>
      </c>
    </row>
    <row r="1314" spans="1:12" ht="37.5">
      <c r="A1314" s="88" t="s">
        <v>5325</v>
      </c>
      <c r="B1314" s="8" t="s">
        <v>5397</v>
      </c>
      <c r="C1314" s="5" t="s">
        <v>5398</v>
      </c>
      <c r="D1314" s="2">
        <v>5710</v>
      </c>
      <c r="E1314" s="5" t="s">
        <v>10481</v>
      </c>
      <c r="F1314" s="84" t="s">
        <v>311</v>
      </c>
      <c r="G1314" s="88"/>
      <c r="H1314" s="84" t="s">
        <v>5399</v>
      </c>
      <c r="I1314" s="5" t="s">
        <v>313</v>
      </c>
      <c r="J1314" s="5"/>
      <c r="K1314" s="18" t="s">
        <v>5400</v>
      </c>
      <c r="L1314" s="5" t="s">
        <v>5401</v>
      </c>
    </row>
    <row r="1315" spans="1:12" ht="56.25">
      <c r="A1315" s="88" t="s">
        <v>5325</v>
      </c>
      <c r="B1315" s="8" t="s">
        <v>5402</v>
      </c>
      <c r="C1315" s="5" t="s">
        <v>5403</v>
      </c>
      <c r="D1315" s="2">
        <v>7892</v>
      </c>
      <c r="E1315" s="5" t="s">
        <v>10481</v>
      </c>
      <c r="F1315" s="84" t="s">
        <v>660</v>
      </c>
      <c r="G1315" s="88"/>
      <c r="H1315" s="84" t="s">
        <v>5404</v>
      </c>
      <c r="I1315" s="5" t="s">
        <v>5405</v>
      </c>
      <c r="J1315" s="5"/>
      <c r="K1315" s="18" t="s">
        <v>5406</v>
      </c>
      <c r="L1315" s="5" t="s">
        <v>5407</v>
      </c>
    </row>
    <row r="1316" spans="1:12" ht="56.25">
      <c r="A1316" s="88" t="s">
        <v>5325</v>
      </c>
      <c r="B1316" s="8" t="s">
        <v>5402</v>
      </c>
      <c r="C1316" s="5" t="s">
        <v>451</v>
      </c>
      <c r="D1316" s="2">
        <v>15050</v>
      </c>
      <c r="E1316" s="5" t="s">
        <v>10481</v>
      </c>
      <c r="F1316" s="84" t="s">
        <v>660</v>
      </c>
      <c r="G1316" s="88"/>
      <c r="H1316" s="84" t="s">
        <v>5408</v>
      </c>
      <c r="I1316" s="5" t="s">
        <v>768</v>
      </c>
      <c r="J1316" s="5"/>
      <c r="K1316" s="18" t="s">
        <v>5409</v>
      </c>
      <c r="L1316" s="5" t="s">
        <v>5407</v>
      </c>
    </row>
    <row r="1317" spans="1:12" ht="56.25">
      <c r="A1317" s="88" t="s">
        <v>5325</v>
      </c>
      <c r="B1317" s="8" t="s">
        <v>5402</v>
      </c>
      <c r="C1317" s="5" t="s">
        <v>5410</v>
      </c>
      <c r="D1317" s="2">
        <v>2218</v>
      </c>
      <c r="E1317" s="5" t="s">
        <v>10481</v>
      </c>
      <c r="F1317" s="84" t="s">
        <v>660</v>
      </c>
      <c r="G1317" s="88"/>
      <c r="H1317" s="84" t="s">
        <v>5411</v>
      </c>
      <c r="I1317" s="5" t="s">
        <v>754</v>
      </c>
      <c r="J1317" s="5"/>
      <c r="K1317" s="18" t="s">
        <v>5412</v>
      </c>
      <c r="L1317" s="5" t="s">
        <v>5413</v>
      </c>
    </row>
    <row r="1318" spans="1:12" ht="131.25">
      <c r="A1318" s="88" t="s">
        <v>5343</v>
      </c>
      <c r="B1318" s="8" t="s">
        <v>5414</v>
      </c>
      <c r="C1318" s="5" t="s">
        <v>5415</v>
      </c>
      <c r="D1318" s="2">
        <v>33000</v>
      </c>
      <c r="E1318" s="5" t="s">
        <v>10481</v>
      </c>
      <c r="F1318" s="84" t="s">
        <v>179</v>
      </c>
      <c r="G1318" s="88"/>
      <c r="H1318" s="84" t="s">
        <v>5416</v>
      </c>
      <c r="I1318" s="5" t="s">
        <v>181</v>
      </c>
      <c r="J1318" s="5"/>
      <c r="K1318" s="5" t="s">
        <v>5417</v>
      </c>
      <c r="L1318" s="5" t="s">
        <v>5418</v>
      </c>
    </row>
    <row r="1319" spans="1:12" ht="37.5">
      <c r="A1319" s="88" t="s">
        <v>5325</v>
      </c>
      <c r="B1319" s="8" t="s">
        <v>5419</v>
      </c>
      <c r="C1319" s="5" t="s">
        <v>5420</v>
      </c>
      <c r="D1319" s="2">
        <v>22</v>
      </c>
      <c r="E1319" s="5" t="s">
        <v>10479</v>
      </c>
      <c r="F1319" s="84" t="s">
        <v>660</v>
      </c>
      <c r="G1319" s="88"/>
      <c r="H1319" s="84" t="s">
        <v>5421</v>
      </c>
      <c r="I1319" s="5" t="s">
        <v>313</v>
      </c>
      <c r="J1319" s="5"/>
      <c r="K1319" s="18" t="s">
        <v>5422</v>
      </c>
      <c r="L1319" s="21" t="s">
        <v>5423</v>
      </c>
    </row>
    <row r="1320" spans="1:12" ht="56.25">
      <c r="A1320" s="88" t="s">
        <v>5325</v>
      </c>
      <c r="B1320" s="8" t="s">
        <v>5424</v>
      </c>
      <c r="C1320" s="5" t="s">
        <v>5425</v>
      </c>
      <c r="D1320" s="2">
        <v>300</v>
      </c>
      <c r="E1320" s="5" t="s">
        <v>10481</v>
      </c>
      <c r="F1320" s="84" t="s">
        <v>660</v>
      </c>
      <c r="G1320" s="88"/>
      <c r="H1320" s="84" t="s">
        <v>5426</v>
      </c>
      <c r="I1320" s="5" t="s">
        <v>742</v>
      </c>
      <c r="J1320" s="5"/>
      <c r="K1320" s="5" t="s">
        <v>5427</v>
      </c>
      <c r="L1320" s="5" t="s">
        <v>5428</v>
      </c>
    </row>
    <row r="1321" spans="1:12" ht="131.25">
      <c r="A1321" s="88" t="s">
        <v>5325</v>
      </c>
      <c r="B1321" s="8" t="s">
        <v>5429</v>
      </c>
      <c r="C1321" s="5" t="s">
        <v>563</v>
      </c>
      <c r="D1321" s="2">
        <v>7988</v>
      </c>
      <c r="E1321" s="5" t="s">
        <v>10481</v>
      </c>
      <c r="F1321" s="84" t="s">
        <v>660</v>
      </c>
      <c r="G1321" s="88"/>
      <c r="H1321" s="84" t="s">
        <v>5430</v>
      </c>
      <c r="I1321" s="5" t="s">
        <v>768</v>
      </c>
      <c r="J1321" s="5"/>
      <c r="K1321" s="18" t="s">
        <v>5431</v>
      </c>
      <c r="L1321" s="5" t="s">
        <v>5432</v>
      </c>
    </row>
    <row r="1322" spans="1:12" ht="56.25">
      <c r="A1322" s="88" t="s">
        <v>5325</v>
      </c>
      <c r="B1322" s="8" t="s">
        <v>5433</v>
      </c>
      <c r="C1322" s="5" t="s">
        <v>5434</v>
      </c>
      <c r="D1322" s="2">
        <v>5000</v>
      </c>
      <c r="E1322" s="5" t="s">
        <v>10481</v>
      </c>
      <c r="F1322" s="84" t="s">
        <v>5435</v>
      </c>
      <c r="G1322" s="88"/>
      <c r="H1322" s="84" t="s">
        <v>5436</v>
      </c>
      <c r="I1322" s="5" t="s">
        <v>768</v>
      </c>
      <c r="J1322" s="5"/>
      <c r="K1322" s="18" t="s">
        <v>5437</v>
      </c>
      <c r="L1322" s="5" t="s">
        <v>5438</v>
      </c>
    </row>
    <row r="1323" spans="1:12" ht="56.25">
      <c r="A1323" s="88" t="s">
        <v>5325</v>
      </c>
      <c r="B1323" s="8" t="s">
        <v>5439</v>
      </c>
      <c r="C1323" s="5" t="s">
        <v>5440</v>
      </c>
      <c r="D1323" s="2">
        <v>2000</v>
      </c>
      <c r="E1323" s="5" t="s">
        <v>10481</v>
      </c>
      <c r="F1323" s="84" t="s">
        <v>665</v>
      </c>
      <c r="G1323" s="88"/>
      <c r="H1323" s="84" t="s">
        <v>5441</v>
      </c>
      <c r="I1323" s="5" t="s">
        <v>5442</v>
      </c>
      <c r="J1323" s="5"/>
      <c r="K1323" s="18" t="s">
        <v>5443</v>
      </c>
      <c r="L1323" s="5" t="s">
        <v>5444</v>
      </c>
    </row>
    <row r="1324" spans="1:12" ht="75">
      <c r="A1324" s="85" t="s">
        <v>5445</v>
      </c>
      <c r="B1324" s="20" t="s">
        <v>5446</v>
      </c>
      <c r="C1324" s="20" t="s">
        <v>5447</v>
      </c>
      <c r="D1324" s="2">
        <v>5275</v>
      </c>
      <c r="E1324" s="5" t="s">
        <v>10481</v>
      </c>
      <c r="F1324" s="84" t="s">
        <v>311</v>
      </c>
      <c r="G1324" s="88"/>
      <c r="H1324" s="84" t="s">
        <v>5448</v>
      </c>
      <c r="I1324" s="5" t="s">
        <v>264</v>
      </c>
      <c r="J1324" s="5" t="s">
        <v>5449</v>
      </c>
      <c r="K1324" s="5"/>
      <c r="L1324" s="5" t="s">
        <v>5450</v>
      </c>
    </row>
    <row r="1325" spans="1:12" ht="37.5">
      <c r="A1325" s="85" t="s">
        <v>5445</v>
      </c>
      <c r="B1325" s="20" t="s">
        <v>5446</v>
      </c>
      <c r="C1325" s="20" t="s">
        <v>5451</v>
      </c>
      <c r="D1325" s="2">
        <v>396</v>
      </c>
      <c r="E1325" s="5" t="s">
        <v>10481</v>
      </c>
      <c r="F1325" s="84" t="s">
        <v>311</v>
      </c>
      <c r="G1325" s="88"/>
      <c r="H1325" s="84" t="s">
        <v>5452</v>
      </c>
      <c r="I1325" s="5" t="s">
        <v>5340</v>
      </c>
      <c r="J1325" s="5"/>
      <c r="K1325" s="5"/>
      <c r="L1325" s="5" t="s">
        <v>5450</v>
      </c>
    </row>
    <row r="1326" spans="1:12" ht="75">
      <c r="A1326" s="88" t="s">
        <v>5325</v>
      </c>
      <c r="B1326" s="8" t="s">
        <v>5453</v>
      </c>
      <c r="C1326" s="5" t="s">
        <v>5454</v>
      </c>
      <c r="D1326" s="2">
        <v>1000</v>
      </c>
      <c r="E1326" s="5" t="s">
        <v>10481</v>
      </c>
      <c r="F1326" s="84" t="s">
        <v>660</v>
      </c>
      <c r="G1326" s="88"/>
      <c r="H1326" s="84" t="s">
        <v>5455</v>
      </c>
      <c r="I1326" s="5" t="s">
        <v>313</v>
      </c>
      <c r="J1326" s="5"/>
      <c r="K1326" s="18" t="s">
        <v>5456</v>
      </c>
      <c r="L1326" s="5" t="s">
        <v>5457</v>
      </c>
    </row>
    <row r="1327" spans="1:12" ht="56.25">
      <c r="A1327" s="88" t="s">
        <v>5325</v>
      </c>
      <c r="B1327" s="8" t="s">
        <v>5458</v>
      </c>
      <c r="C1327" s="5" t="s">
        <v>5459</v>
      </c>
      <c r="D1327" s="2">
        <v>111988</v>
      </c>
      <c r="E1327" s="5" t="s">
        <v>10481</v>
      </c>
      <c r="F1327" s="84" t="s">
        <v>179</v>
      </c>
      <c r="G1327" s="88"/>
      <c r="H1327" s="84" t="s">
        <v>5460</v>
      </c>
      <c r="I1327" s="5" t="s">
        <v>181</v>
      </c>
      <c r="J1327" s="5"/>
      <c r="K1327" s="5"/>
      <c r="L1327" s="21" t="s">
        <v>5461</v>
      </c>
    </row>
    <row r="1328" spans="1:12" ht="37.5">
      <c r="A1328" s="88" t="s">
        <v>5325</v>
      </c>
      <c r="B1328" s="8" t="s">
        <v>5458</v>
      </c>
      <c r="C1328" s="5" t="s">
        <v>5462</v>
      </c>
      <c r="D1328" s="2">
        <v>1000</v>
      </c>
      <c r="E1328" s="5" t="s">
        <v>10481</v>
      </c>
      <c r="F1328" s="84" t="s">
        <v>179</v>
      </c>
      <c r="G1328" s="88"/>
      <c r="H1328" s="84" t="s">
        <v>5463</v>
      </c>
      <c r="I1328" s="5" t="s">
        <v>5464</v>
      </c>
      <c r="J1328" s="5"/>
      <c r="K1328" s="5"/>
      <c r="L1328" s="21" t="s">
        <v>5465</v>
      </c>
    </row>
    <row r="1329" spans="1:12" ht="56.25">
      <c r="A1329" s="88" t="s">
        <v>5325</v>
      </c>
      <c r="B1329" s="8" t="s">
        <v>5458</v>
      </c>
      <c r="C1329" s="5" t="s">
        <v>5466</v>
      </c>
      <c r="D1329" s="2">
        <v>7660</v>
      </c>
      <c r="E1329" s="5" t="s">
        <v>10481</v>
      </c>
      <c r="F1329" s="84" t="s">
        <v>1288</v>
      </c>
      <c r="G1329" s="88"/>
      <c r="H1329" s="84" t="s">
        <v>5467</v>
      </c>
      <c r="I1329" s="5" t="s">
        <v>759</v>
      </c>
      <c r="J1329" s="5"/>
      <c r="K1329" s="5"/>
      <c r="L1329" s="21" t="s">
        <v>5465</v>
      </c>
    </row>
    <row r="1330" spans="1:12" ht="37.5">
      <c r="A1330" s="88" t="s">
        <v>5325</v>
      </c>
      <c r="B1330" s="8" t="s">
        <v>5468</v>
      </c>
      <c r="C1330" s="5" t="s">
        <v>5469</v>
      </c>
      <c r="D1330" s="2" t="s">
        <v>5470</v>
      </c>
      <c r="E1330" s="5" t="s">
        <v>10481</v>
      </c>
      <c r="F1330" s="84" t="s">
        <v>179</v>
      </c>
      <c r="G1330" s="88"/>
      <c r="H1330" s="84" t="s">
        <v>5471</v>
      </c>
      <c r="I1330" s="5" t="s">
        <v>313</v>
      </c>
      <c r="J1330" s="5"/>
      <c r="K1330" s="5"/>
      <c r="L1330" s="5" t="s">
        <v>5472</v>
      </c>
    </row>
    <row r="1331" spans="1:12" ht="56.25">
      <c r="A1331" s="88" t="s">
        <v>5473</v>
      </c>
      <c r="B1331" s="8" t="s">
        <v>5474</v>
      </c>
      <c r="C1331" s="5" t="s">
        <v>27</v>
      </c>
      <c r="D1331" s="2">
        <v>13950</v>
      </c>
      <c r="E1331" s="5" t="s">
        <v>10481</v>
      </c>
      <c r="F1331" s="84" t="s">
        <v>179</v>
      </c>
      <c r="G1331" s="84"/>
      <c r="H1331" s="84" t="s">
        <v>5475</v>
      </c>
      <c r="I1331" s="5" t="s">
        <v>181</v>
      </c>
      <c r="J1331" s="5"/>
      <c r="K1331" s="18" t="s">
        <v>5476</v>
      </c>
      <c r="L1331" s="5" t="s">
        <v>5477</v>
      </c>
    </row>
    <row r="1332" spans="1:12" ht="93.75">
      <c r="A1332" s="84" t="s">
        <v>5325</v>
      </c>
      <c r="B1332" s="5" t="s">
        <v>5478</v>
      </c>
      <c r="C1332" s="5" t="s">
        <v>5479</v>
      </c>
      <c r="D1332" s="6">
        <v>2992</v>
      </c>
      <c r="E1332" s="5" t="s">
        <v>10481</v>
      </c>
      <c r="F1332" s="84" t="s">
        <v>660</v>
      </c>
      <c r="G1332" s="84" t="s">
        <v>5480</v>
      </c>
      <c r="H1332" s="84" t="s">
        <v>5481</v>
      </c>
      <c r="I1332" s="5" t="s">
        <v>768</v>
      </c>
      <c r="J1332" s="5"/>
      <c r="K1332" s="5"/>
      <c r="L1332" s="5" t="s">
        <v>5482</v>
      </c>
    </row>
    <row r="1333" spans="1:12" ht="75">
      <c r="A1333" s="84" t="s">
        <v>5325</v>
      </c>
      <c r="B1333" s="5" t="s">
        <v>5478</v>
      </c>
      <c r="C1333" s="5" t="s">
        <v>5483</v>
      </c>
      <c r="D1333" s="6">
        <v>6665</v>
      </c>
      <c r="E1333" s="5" t="s">
        <v>10481</v>
      </c>
      <c r="F1333" s="84" t="s">
        <v>660</v>
      </c>
      <c r="G1333" s="84"/>
      <c r="H1333" s="84" t="s">
        <v>5484</v>
      </c>
      <c r="I1333" s="5" t="s">
        <v>768</v>
      </c>
      <c r="J1333" s="5"/>
      <c r="K1333" s="18" t="s">
        <v>5485</v>
      </c>
      <c r="L1333" s="5" t="s">
        <v>5482</v>
      </c>
    </row>
    <row r="1334" spans="1:12" ht="75">
      <c r="A1334" s="84" t="s">
        <v>5325</v>
      </c>
      <c r="B1334" s="5" t="s">
        <v>5478</v>
      </c>
      <c r="C1334" s="5" t="s">
        <v>5486</v>
      </c>
      <c r="D1334" s="6" t="s">
        <v>10822</v>
      </c>
      <c r="E1334" s="5" t="s">
        <v>5</v>
      </c>
      <c r="F1334" s="84"/>
      <c r="G1334" s="84"/>
      <c r="H1334" s="84" t="s">
        <v>5487</v>
      </c>
      <c r="I1334" s="5" t="s">
        <v>313</v>
      </c>
      <c r="J1334" s="5"/>
      <c r="K1334" s="18" t="s">
        <v>10723</v>
      </c>
      <c r="L1334" s="5" t="s">
        <v>10724</v>
      </c>
    </row>
    <row r="1335" spans="1:12" ht="75">
      <c r="A1335" s="88" t="s">
        <v>5325</v>
      </c>
      <c r="B1335" s="8" t="s">
        <v>5488</v>
      </c>
      <c r="C1335" s="5" t="s">
        <v>5489</v>
      </c>
      <c r="D1335" s="2">
        <v>4320</v>
      </c>
      <c r="E1335" s="5" t="s">
        <v>10481</v>
      </c>
      <c r="F1335" s="84" t="s">
        <v>179</v>
      </c>
      <c r="G1335" s="88"/>
      <c r="H1335" s="84" t="s">
        <v>5490</v>
      </c>
      <c r="I1335" s="5" t="s">
        <v>665</v>
      </c>
      <c r="J1335" s="5" t="s">
        <v>5491</v>
      </c>
      <c r="K1335" s="18" t="s">
        <v>5492</v>
      </c>
      <c r="L1335" s="5" t="s">
        <v>5493</v>
      </c>
    </row>
    <row r="1336" spans="1:12" ht="56.25">
      <c r="A1336" s="88" t="s">
        <v>5325</v>
      </c>
      <c r="B1336" s="8" t="s">
        <v>5488</v>
      </c>
      <c r="C1336" s="5" t="s">
        <v>5494</v>
      </c>
      <c r="D1336" s="6" t="s">
        <v>10822</v>
      </c>
      <c r="E1336" s="5" t="s">
        <v>5</v>
      </c>
      <c r="F1336" s="84"/>
      <c r="G1336" s="88"/>
      <c r="H1336" s="84" t="s">
        <v>5495</v>
      </c>
      <c r="I1336" s="5" t="s">
        <v>768</v>
      </c>
      <c r="J1336" s="5"/>
      <c r="K1336" s="25" t="s">
        <v>5496</v>
      </c>
      <c r="L1336" s="5" t="s">
        <v>10725</v>
      </c>
    </row>
    <row r="1337" spans="1:12" ht="56.25">
      <c r="A1337" s="88" t="s">
        <v>5473</v>
      </c>
      <c r="B1337" s="8" t="s">
        <v>5497</v>
      </c>
      <c r="C1337" s="5" t="s">
        <v>563</v>
      </c>
      <c r="D1337" s="2">
        <v>3684</v>
      </c>
      <c r="E1337" s="5" t="s">
        <v>10481</v>
      </c>
      <c r="F1337" s="84" t="s">
        <v>660</v>
      </c>
      <c r="G1337" s="103"/>
      <c r="H1337" s="84" t="s">
        <v>5498</v>
      </c>
      <c r="I1337" s="5" t="s">
        <v>665</v>
      </c>
      <c r="J1337" s="5" t="s">
        <v>5499</v>
      </c>
      <c r="K1337" s="5" t="s">
        <v>5500</v>
      </c>
      <c r="L1337" s="5" t="s">
        <v>5501</v>
      </c>
    </row>
    <row r="1338" spans="1:12" ht="37.5">
      <c r="A1338" s="88" t="s">
        <v>5325</v>
      </c>
      <c r="B1338" s="8" t="s">
        <v>5502</v>
      </c>
      <c r="C1338" s="5" t="s">
        <v>5503</v>
      </c>
      <c r="D1338" s="2">
        <v>54286</v>
      </c>
      <c r="E1338" s="5" t="s">
        <v>10481</v>
      </c>
      <c r="F1338" s="84" t="s">
        <v>179</v>
      </c>
      <c r="G1338" s="88"/>
      <c r="H1338" s="84" t="s">
        <v>5504</v>
      </c>
      <c r="I1338" s="5" t="s">
        <v>313</v>
      </c>
      <c r="J1338" s="5" t="s">
        <v>5502</v>
      </c>
      <c r="K1338" s="5" t="s">
        <v>5505</v>
      </c>
      <c r="L1338" s="5" t="s">
        <v>5506</v>
      </c>
    </row>
    <row r="1339" spans="1:12" ht="56.25">
      <c r="A1339" s="88" t="s">
        <v>5325</v>
      </c>
      <c r="B1339" s="8" t="s">
        <v>5507</v>
      </c>
      <c r="C1339" s="5" t="s">
        <v>601</v>
      </c>
      <c r="D1339" s="2">
        <v>42963</v>
      </c>
      <c r="E1339" s="5" t="s">
        <v>10481</v>
      </c>
      <c r="F1339" s="84" t="s">
        <v>179</v>
      </c>
      <c r="G1339" s="88"/>
      <c r="H1339" s="84" t="s">
        <v>5508</v>
      </c>
      <c r="I1339" s="5" t="s">
        <v>313</v>
      </c>
      <c r="J1339" s="5"/>
      <c r="K1339" s="18" t="s">
        <v>5509</v>
      </c>
      <c r="L1339" s="21" t="s">
        <v>5510</v>
      </c>
    </row>
    <row r="1340" spans="1:12" ht="56.25">
      <c r="A1340" s="88" t="s">
        <v>5325</v>
      </c>
      <c r="B1340" s="8" t="s">
        <v>5507</v>
      </c>
      <c r="C1340" s="5" t="s">
        <v>5511</v>
      </c>
      <c r="D1340" s="6" t="s">
        <v>10822</v>
      </c>
      <c r="E1340" s="5" t="s">
        <v>5</v>
      </c>
      <c r="F1340" s="84"/>
      <c r="G1340" s="88"/>
      <c r="H1340" s="84" t="s">
        <v>5512</v>
      </c>
      <c r="I1340" s="5" t="s">
        <v>264</v>
      </c>
      <c r="J1340" s="5" t="s">
        <v>5513</v>
      </c>
      <c r="K1340" s="18" t="s">
        <v>5514</v>
      </c>
      <c r="L1340" s="21" t="s">
        <v>10726</v>
      </c>
    </row>
    <row r="1341" spans="1:12" ht="56.25">
      <c r="A1341" s="88" t="s">
        <v>5325</v>
      </c>
      <c r="B1341" s="8" t="s">
        <v>5515</v>
      </c>
      <c r="C1341" s="5" t="s">
        <v>5516</v>
      </c>
      <c r="D1341" s="2">
        <v>4200</v>
      </c>
      <c r="E1341" s="5" t="s">
        <v>10481</v>
      </c>
      <c r="F1341" s="84" t="s">
        <v>660</v>
      </c>
      <c r="G1341" s="88"/>
      <c r="H1341" s="84" t="s">
        <v>5517</v>
      </c>
      <c r="I1341" s="5" t="s">
        <v>754</v>
      </c>
      <c r="J1341" s="5"/>
      <c r="K1341" s="5" t="s">
        <v>5518</v>
      </c>
      <c r="L1341" s="5" t="s">
        <v>5519</v>
      </c>
    </row>
    <row r="1342" spans="1:12" ht="56.25">
      <c r="A1342" s="88" t="s">
        <v>5325</v>
      </c>
      <c r="B1342" s="8" t="s">
        <v>5515</v>
      </c>
      <c r="C1342" s="5" t="s">
        <v>5520</v>
      </c>
      <c r="D1342" s="2">
        <v>492</v>
      </c>
      <c r="E1342" s="5" t="s">
        <v>10481</v>
      </c>
      <c r="F1342" s="84" t="s">
        <v>660</v>
      </c>
      <c r="G1342" s="88"/>
      <c r="H1342" s="84" t="s">
        <v>5521</v>
      </c>
      <c r="I1342" s="5" t="s">
        <v>5522</v>
      </c>
      <c r="J1342" s="5"/>
      <c r="K1342" s="5" t="s">
        <v>5523</v>
      </c>
      <c r="L1342" s="5" t="s">
        <v>5524</v>
      </c>
    </row>
    <row r="1343" spans="1:12" ht="56.25">
      <c r="A1343" s="96" t="s">
        <v>5473</v>
      </c>
      <c r="B1343" s="42" t="s">
        <v>5525</v>
      </c>
      <c r="C1343" s="42" t="s">
        <v>561</v>
      </c>
      <c r="D1343" s="2">
        <v>1000</v>
      </c>
      <c r="E1343" s="42" t="s">
        <v>10479</v>
      </c>
      <c r="F1343" s="84" t="s">
        <v>660</v>
      </c>
      <c r="G1343" s="100"/>
      <c r="H1343" s="123" t="s">
        <v>5526</v>
      </c>
      <c r="I1343" s="42" t="s">
        <v>754</v>
      </c>
      <c r="J1343" s="42"/>
      <c r="K1343" s="42" t="s">
        <v>5527</v>
      </c>
      <c r="L1343" s="73" t="s">
        <v>5528</v>
      </c>
    </row>
    <row r="1344" spans="1:12" ht="56.25">
      <c r="A1344" s="96" t="s">
        <v>5473</v>
      </c>
      <c r="B1344" s="42" t="s">
        <v>5525</v>
      </c>
      <c r="C1344" s="42" t="s">
        <v>5238</v>
      </c>
      <c r="D1344" s="2">
        <v>20000</v>
      </c>
      <c r="E1344" s="42" t="s">
        <v>10479</v>
      </c>
      <c r="F1344" s="84" t="s">
        <v>660</v>
      </c>
      <c r="G1344" s="100"/>
      <c r="H1344" s="123" t="s">
        <v>5529</v>
      </c>
      <c r="I1344" s="42" t="s">
        <v>759</v>
      </c>
      <c r="J1344" s="42"/>
      <c r="K1344" s="42" t="s">
        <v>5530</v>
      </c>
      <c r="L1344" s="73" t="s">
        <v>5531</v>
      </c>
    </row>
    <row r="1345" spans="1:12" ht="56.25">
      <c r="A1345" s="96" t="s">
        <v>5473</v>
      </c>
      <c r="B1345" s="42" t="s">
        <v>5525</v>
      </c>
      <c r="C1345" s="42" t="s">
        <v>5532</v>
      </c>
      <c r="D1345" s="2">
        <v>6000</v>
      </c>
      <c r="E1345" s="42" t="s">
        <v>10479</v>
      </c>
      <c r="F1345" s="84" t="s">
        <v>660</v>
      </c>
      <c r="G1345" s="100"/>
      <c r="H1345" s="96" t="s">
        <v>5533</v>
      </c>
      <c r="I1345" s="42" t="s">
        <v>768</v>
      </c>
      <c r="J1345" s="42"/>
      <c r="K1345" s="42" t="s">
        <v>5534</v>
      </c>
      <c r="L1345" s="73" t="s">
        <v>5531</v>
      </c>
    </row>
    <row r="1346" spans="1:12" ht="56.25">
      <c r="A1346" s="100" t="s">
        <v>5473</v>
      </c>
      <c r="B1346" s="72" t="s">
        <v>5525</v>
      </c>
      <c r="C1346" s="42" t="s">
        <v>5535</v>
      </c>
      <c r="D1346" s="2">
        <v>2400</v>
      </c>
      <c r="E1346" s="42" t="s">
        <v>10479</v>
      </c>
      <c r="F1346" s="84" t="s">
        <v>311</v>
      </c>
      <c r="G1346" s="100"/>
      <c r="H1346" s="96" t="s">
        <v>5536</v>
      </c>
      <c r="I1346" s="42" t="s">
        <v>1863</v>
      </c>
      <c r="J1346" s="42"/>
      <c r="K1346" s="64" t="s">
        <v>5537</v>
      </c>
      <c r="L1346" s="42" t="s">
        <v>5538</v>
      </c>
    </row>
    <row r="1347" spans="1:12" ht="75">
      <c r="A1347" s="88" t="s">
        <v>5325</v>
      </c>
      <c r="B1347" s="8" t="s">
        <v>5539</v>
      </c>
      <c r="C1347" s="5" t="s">
        <v>5540</v>
      </c>
      <c r="D1347" s="2">
        <v>5100</v>
      </c>
      <c r="E1347" s="5" t="s">
        <v>10481</v>
      </c>
      <c r="F1347" s="84" t="s">
        <v>660</v>
      </c>
      <c r="G1347" s="88"/>
      <c r="H1347" s="84" t="s">
        <v>5541</v>
      </c>
      <c r="I1347" s="5" t="s">
        <v>768</v>
      </c>
      <c r="J1347" s="5"/>
      <c r="K1347" s="5"/>
      <c r="L1347" s="5" t="s">
        <v>5542</v>
      </c>
    </row>
    <row r="1348" spans="1:12" ht="56.25">
      <c r="A1348" s="88" t="s">
        <v>5325</v>
      </c>
      <c r="B1348" s="8" t="s">
        <v>5539</v>
      </c>
      <c r="C1348" s="5" t="s">
        <v>5543</v>
      </c>
      <c r="D1348" s="2">
        <v>80</v>
      </c>
      <c r="E1348" s="5" t="s">
        <v>10481</v>
      </c>
      <c r="F1348" s="84" t="s">
        <v>660</v>
      </c>
      <c r="G1348" s="88"/>
      <c r="H1348" s="84" t="s">
        <v>5544</v>
      </c>
      <c r="I1348" s="5" t="s">
        <v>768</v>
      </c>
      <c r="J1348" s="5"/>
      <c r="K1348" s="5" t="s">
        <v>5545</v>
      </c>
      <c r="L1348" s="5" t="s">
        <v>5542</v>
      </c>
    </row>
    <row r="1349" spans="1:12" ht="56.25">
      <c r="A1349" s="88" t="s">
        <v>5325</v>
      </c>
      <c r="B1349" s="8" t="s">
        <v>5539</v>
      </c>
      <c r="C1349" s="5" t="s">
        <v>5546</v>
      </c>
      <c r="D1349" s="2">
        <v>80</v>
      </c>
      <c r="E1349" s="5" t="s">
        <v>10481</v>
      </c>
      <c r="F1349" s="84" t="s">
        <v>660</v>
      </c>
      <c r="G1349" s="88"/>
      <c r="H1349" s="84" t="s">
        <v>5547</v>
      </c>
      <c r="I1349" s="5" t="s">
        <v>768</v>
      </c>
      <c r="J1349" s="5"/>
      <c r="K1349" s="5"/>
      <c r="L1349" s="5" t="s">
        <v>5542</v>
      </c>
    </row>
    <row r="1350" spans="1:12" ht="56.25">
      <c r="A1350" s="88" t="s">
        <v>5325</v>
      </c>
      <c r="B1350" s="8" t="s">
        <v>5539</v>
      </c>
      <c r="C1350" s="5" t="s">
        <v>5548</v>
      </c>
      <c r="D1350" s="2">
        <v>260</v>
      </c>
      <c r="E1350" s="5" t="s">
        <v>10481</v>
      </c>
      <c r="F1350" s="84" t="s">
        <v>660</v>
      </c>
      <c r="G1350" s="88"/>
      <c r="H1350" s="84" t="s">
        <v>5549</v>
      </c>
      <c r="I1350" s="5" t="s">
        <v>1863</v>
      </c>
      <c r="J1350" s="5"/>
      <c r="K1350" s="5"/>
      <c r="L1350" s="5" t="s">
        <v>5542</v>
      </c>
    </row>
    <row r="1351" spans="1:12" ht="56.25">
      <c r="A1351" s="88" t="s">
        <v>5325</v>
      </c>
      <c r="B1351" s="8" t="s">
        <v>5539</v>
      </c>
      <c r="C1351" s="5" t="s">
        <v>5550</v>
      </c>
      <c r="D1351" s="2">
        <v>80</v>
      </c>
      <c r="E1351" s="5" t="s">
        <v>10481</v>
      </c>
      <c r="F1351" s="84" t="s">
        <v>660</v>
      </c>
      <c r="G1351" s="88"/>
      <c r="H1351" s="84" t="s">
        <v>5551</v>
      </c>
      <c r="I1351" s="5" t="s">
        <v>1163</v>
      </c>
      <c r="J1351" s="5"/>
      <c r="K1351" s="5"/>
      <c r="L1351" s="5" t="s">
        <v>5542</v>
      </c>
    </row>
    <row r="1352" spans="1:12" ht="75">
      <c r="A1352" s="88" t="s">
        <v>5325</v>
      </c>
      <c r="B1352" s="8" t="s">
        <v>5539</v>
      </c>
      <c r="C1352" s="5" t="s">
        <v>5552</v>
      </c>
      <c r="D1352" s="2">
        <v>400</v>
      </c>
      <c r="E1352" s="5" t="s">
        <v>10481</v>
      </c>
      <c r="F1352" s="84" t="s">
        <v>660</v>
      </c>
      <c r="G1352" s="88"/>
      <c r="H1352" s="84" t="s">
        <v>5553</v>
      </c>
      <c r="I1352" s="5" t="s">
        <v>768</v>
      </c>
      <c r="J1352" s="5"/>
      <c r="K1352" s="5"/>
      <c r="L1352" s="5" t="s">
        <v>5542</v>
      </c>
    </row>
    <row r="1353" spans="1:12" ht="56.25">
      <c r="A1353" s="88" t="s">
        <v>5325</v>
      </c>
      <c r="B1353" s="8" t="s">
        <v>5554</v>
      </c>
      <c r="C1353" s="5" t="s">
        <v>5555</v>
      </c>
      <c r="D1353" s="2">
        <v>10000</v>
      </c>
      <c r="E1353" s="5" t="s">
        <v>10481</v>
      </c>
      <c r="F1353" s="84" t="s">
        <v>311</v>
      </c>
      <c r="G1353" s="88" t="s">
        <v>5556</v>
      </c>
      <c r="H1353" s="84" t="s">
        <v>5557</v>
      </c>
      <c r="I1353" s="5" t="s">
        <v>181</v>
      </c>
      <c r="J1353" s="5"/>
      <c r="K1353" s="5"/>
      <c r="L1353" s="5" t="s">
        <v>5558</v>
      </c>
    </row>
    <row r="1354" spans="1:12" ht="75">
      <c r="A1354" s="88" t="s">
        <v>5559</v>
      </c>
      <c r="B1354" s="8" t="s">
        <v>5560</v>
      </c>
      <c r="C1354" s="5" t="s">
        <v>5561</v>
      </c>
      <c r="D1354" s="2">
        <v>396</v>
      </c>
      <c r="E1354" s="5" t="s">
        <v>10481</v>
      </c>
      <c r="F1354" s="84" t="s">
        <v>179</v>
      </c>
      <c r="G1354" s="88"/>
      <c r="H1354" s="84" t="s">
        <v>5562</v>
      </c>
      <c r="I1354" s="5" t="s">
        <v>181</v>
      </c>
      <c r="J1354" s="5"/>
      <c r="K1354" s="18" t="s">
        <v>5563</v>
      </c>
      <c r="L1354" s="5" t="s">
        <v>5564</v>
      </c>
    </row>
    <row r="1355" spans="1:12" ht="75">
      <c r="A1355" s="88" t="s">
        <v>5325</v>
      </c>
      <c r="B1355" s="8" t="s">
        <v>5554</v>
      </c>
      <c r="C1355" s="5" t="s">
        <v>5565</v>
      </c>
      <c r="D1355" s="2">
        <v>57148</v>
      </c>
      <c r="E1355" s="5" t="s">
        <v>10481</v>
      </c>
      <c r="F1355" s="84" t="s">
        <v>179</v>
      </c>
      <c r="G1355" s="88"/>
      <c r="H1355" s="84" t="s">
        <v>5566</v>
      </c>
      <c r="I1355" s="5" t="s">
        <v>5567</v>
      </c>
      <c r="J1355" s="5"/>
      <c r="K1355" s="5"/>
      <c r="L1355" s="5" t="s">
        <v>5568</v>
      </c>
    </row>
    <row r="1356" spans="1:12" ht="75">
      <c r="A1356" s="88" t="s">
        <v>5325</v>
      </c>
      <c r="B1356" s="8" t="s">
        <v>5569</v>
      </c>
      <c r="C1356" s="5" t="s">
        <v>5570</v>
      </c>
      <c r="D1356" s="2">
        <v>2500</v>
      </c>
      <c r="E1356" s="5" t="s">
        <v>10481</v>
      </c>
      <c r="F1356" s="84" t="s">
        <v>660</v>
      </c>
      <c r="G1356" s="84" t="s">
        <v>5571</v>
      </c>
      <c r="H1356" s="106" t="s">
        <v>5572</v>
      </c>
      <c r="I1356" s="5" t="s">
        <v>2395</v>
      </c>
      <c r="J1356" s="5" t="s">
        <v>5573</v>
      </c>
      <c r="K1356" s="5"/>
      <c r="L1356" s="21" t="s">
        <v>5574</v>
      </c>
    </row>
    <row r="1357" spans="1:12" ht="131.25">
      <c r="A1357" s="88" t="s">
        <v>5575</v>
      </c>
      <c r="B1357" s="8" t="s">
        <v>5576</v>
      </c>
      <c r="C1357" s="5" t="s">
        <v>5577</v>
      </c>
      <c r="D1357" s="2">
        <v>994</v>
      </c>
      <c r="E1357" s="5" t="s">
        <v>10480</v>
      </c>
      <c r="F1357" s="84" t="s">
        <v>5578</v>
      </c>
      <c r="G1357" s="105" t="s">
        <v>5579</v>
      </c>
      <c r="H1357" s="84" t="s">
        <v>5580</v>
      </c>
      <c r="I1357" s="5" t="s">
        <v>10506</v>
      </c>
      <c r="J1357" s="5" t="s">
        <v>5581</v>
      </c>
      <c r="K1357" s="5" t="s">
        <v>5582</v>
      </c>
      <c r="L1357" s="5" t="s">
        <v>5583</v>
      </c>
    </row>
    <row r="1358" spans="1:12" ht="75">
      <c r="A1358" s="88" t="s">
        <v>5575</v>
      </c>
      <c r="B1358" s="8" t="s">
        <v>5576</v>
      </c>
      <c r="C1358" s="5" t="s">
        <v>5584</v>
      </c>
      <c r="D1358" s="2">
        <v>30254</v>
      </c>
      <c r="E1358" s="5" t="s">
        <v>10480</v>
      </c>
      <c r="F1358" s="84" t="s">
        <v>824</v>
      </c>
      <c r="G1358" s="88" t="s">
        <v>5585</v>
      </c>
      <c r="H1358" s="84" t="s">
        <v>5586</v>
      </c>
      <c r="I1358" s="5" t="s">
        <v>665</v>
      </c>
      <c r="J1358" s="5" t="s">
        <v>5587</v>
      </c>
      <c r="K1358" s="5" t="s">
        <v>5588</v>
      </c>
      <c r="L1358" s="5" t="s">
        <v>5583</v>
      </c>
    </row>
    <row r="1359" spans="1:12" ht="56.25">
      <c r="A1359" s="88" t="s">
        <v>5575</v>
      </c>
      <c r="B1359" s="8" t="s">
        <v>5589</v>
      </c>
      <c r="C1359" s="5" t="s">
        <v>950</v>
      </c>
      <c r="D1359" s="6" t="s">
        <v>36</v>
      </c>
      <c r="E1359" s="5" t="s">
        <v>581</v>
      </c>
      <c r="F1359" s="84"/>
      <c r="G1359" s="88" t="s">
        <v>950</v>
      </c>
      <c r="H1359" s="84" t="s">
        <v>5590</v>
      </c>
      <c r="I1359" s="5" t="s">
        <v>5591</v>
      </c>
      <c r="J1359" s="5"/>
      <c r="K1359" s="5"/>
      <c r="L1359" s="5" t="s">
        <v>10727</v>
      </c>
    </row>
    <row r="1360" spans="1:12" ht="37.5">
      <c r="A1360" s="88" t="s">
        <v>5575</v>
      </c>
      <c r="B1360" s="8" t="s">
        <v>5589</v>
      </c>
      <c r="C1360" s="5" t="s">
        <v>5593</v>
      </c>
      <c r="D1360" s="2">
        <v>600</v>
      </c>
      <c r="E1360" s="5" t="s">
        <v>10480</v>
      </c>
      <c r="F1360" s="84" t="s">
        <v>665</v>
      </c>
      <c r="G1360" s="84" t="s">
        <v>5593</v>
      </c>
      <c r="H1360" s="84" t="s">
        <v>5594</v>
      </c>
      <c r="I1360" s="5" t="s">
        <v>5595</v>
      </c>
      <c r="J1360" s="5"/>
      <c r="K1360" s="5"/>
      <c r="L1360" s="5" t="s">
        <v>5592</v>
      </c>
    </row>
    <row r="1361" spans="1:12" ht="37.5">
      <c r="A1361" s="88" t="s">
        <v>5575</v>
      </c>
      <c r="B1361" s="8" t="s">
        <v>5589</v>
      </c>
      <c r="C1361" s="5" t="s">
        <v>5596</v>
      </c>
      <c r="D1361" s="2">
        <v>600</v>
      </c>
      <c r="E1361" s="5" t="s">
        <v>10480</v>
      </c>
      <c r="F1361" s="84" t="s">
        <v>665</v>
      </c>
      <c r="G1361" s="84" t="s">
        <v>5596</v>
      </c>
      <c r="H1361" s="84" t="s">
        <v>5597</v>
      </c>
      <c r="I1361" s="5" t="s">
        <v>5595</v>
      </c>
      <c r="J1361" s="5"/>
      <c r="K1361" s="5"/>
      <c r="L1361" s="5" t="s">
        <v>5592</v>
      </c>
    </row>
    <row r="1362" spans="1:12" ht="56.25">
      <c r="A1362" s="88" t="s">
        <v>5575</v>
      </c>
      <c r="B1362" s="8" t="s">
        <v>5598</v>
      </c>
      <c r="C1362" s="5" t="s">
        <v>5599</v>
      </c>
      <c r="D1362" s="2">
        <v>28140</v>
      </c>
      <c r="E1362" s="5" t="s">
        <v>10480</v>
      </c>
      <c r="F1362" s="84" t="s">
        <v>311</v>
      </c>
      <c r="G1362" s="88"/>
      <c r="H1362" s="84" t="s">
        <v>5600</v>
      </c>
      <c r="I1362" s="5" t="s">
        <v>181</v>
      </c>
      <c r="J1362" s="5"/>
      <c r="K1362" s="17" t="str">
        <f>HYPERLINK("#","https://www.city.mishima.shizuoka.jp/ipn023935.html")</f>
        <v>https://www.city.mishima.shizuoka.jp/ipn023935.html</v>
      </c>
      <c r="L1362" s="5" t="s">
        <v>5601</v>
      </c>
    </row>
    <row r="1363" spans="1:12" ht="56.25">
      <c r="A1363" s="88" t="s">
        <v>5575</v>
      </c>
      <c r="B1363" s="8" t="s">
        <v>5598</v>
      </c>
      <c r="C1363" s="5" t="s">
        <v>5602</v>
      </c>
      <c r="D1363" s="2">
        <v>2780</v>
      </c>
      <c r="E1363" s="5" t="s">
        <v>10480</v>
      </c>
      <c r="F1363" s="84" t="s">
        <v>660</v>
      </c>
      <c r="G1363" s="88"/>
      <c r="H1363" s="84" t="s">
        <v>5603</v>
      </c>
      <c r="I1363" s="5" t="s">
        <v>768</v>
      </c>
      <c r="J1363" s="5"/>
      <c r="K1363" s="17" t="str">
        <f>HYPERLINK("#","https://www.city.mishima.shizuoka.jp/ipn023935.html")</f>
        <v>https://www.city.mishima.shizuoka.jp/ipn023935.html</v>
      </c>
      <c r="L1363" s="5" t="s">
        <v>5601</v>
      </c>
    </row>
    <row r="1364" spans="1:12" ht="56.25">
      <c r="A1364" s="88" t="s">
        <v>5575</v>
      </c>
      <c r="B1364" s="8" t="s">
        <v>5604</v>
      </c>
      <c r="C1364" s="5" t="s">
        <v>5605</v>
      </c>
      <c r="D1364" s="2">
        <v>392</v>
      </c>
      <c r="E1364" s="5" t="s">
        <v>10480</v>
      </c>
      <c r="F1364" s="84" t="s">
        <v>179</v>
      </c>
      <c r="G1364" s="88"/>
      <c r="H1364" s="84" t="s">
        <v>5606</v>
      </c>
      <c r="I1364" s="5" t="s">
        <v>181</v>
      </c>
      <c r="J1364" s="5"/>
      <c r="K1364" s="17" t="s">
        <v>5607</v>
      </c>
      <c r="L1364" s="5" t="s">
        <v>5608</v>
      </c>
    </row>
    <row r="1365" spans="1:12" ht="56.25">
      <c r="A1365" s="88" t="s">
        <v>5575</v>
      </c>
      <c r="B1365" s="5" t="s">
        <v>5609</v>
      </c>
      <c r="C1365" s="5" t="s">
        <v>5610</v>
      </c>
      <c r="D1365" s="6">
        <v>3500</v>
      </c>
      <c r="E1365" s="5" t="s">
        <v>10480</v>
      </c>
      <c r="F1365" s="84" t="s">
        <v>311</v>
      </c>
      <c r="G1365" s="108" t="s">
        <v>2768</v>
      </c>
      <c r="H1365" s="84" t="s">
        <v>5611</v>
      </c>
      <c r="I1365" s="5" t="s">
        <v>181</v>
      </c>
      <c r="J1365" s="5"/>
      <c r="K1365" s="17" t="s">
        <v>5612</v>
      </c>
      <c r="L1365" s="5" t="s">
        <v>5608</v>
      </c>
    </row>
    <row r="1366" spans="1:12" ht="56.25">
      <c r="A1366" s="88" t="s">
        <v>5575</v>
      </c>
      <c r="B1366" s="8" t="s">
        <v>5613</v>
      </c>
      <c r="C1366" s="5" t="s">
        <v>5614</v>
      </c>
      <c r="D1366" s="2">
        <v>3970</v>
      </c>
      <c r="E1366" s="5" t="s">
        <v>10480</v>
      </c>
      <c r="F1366" s="84" t="s">
        <v>660</v>
      </c>
      <c r="G1366" s="88"/>
      <c r="H1366" s="84" t="s">
        <v>5615</v>
      </c>
      <c r="I1366" s="5" t="s">
        <v>5405</v>
      </c>
      <c r="J1366" s="5"/>
      <c r="K1366" s="17" t="s">
        <v>5616</v>
      </c>
      <c r="L1366" s="5" t="s">
        <v>5617</v>
      </c>
    </row>
    <row r="1367" spans="1:12" ht="75">
      <c r="A1367" s="88" t="s">
        <v>5575</v>
      </c>
      <c r="B1367" s="5" t="s">
        <v>5618</v>
      </c>
      <c r="C1367" s="5" t="s">
        <v>5619</v>
      </c>
      <c r="D1367" s="2">
        <v>2778</v>
      </c>
      <c r="E1367" s="5" t="s">
        <v>10480</v>
      </c>
      <c r="F1367" s="84" t="s">
        <v>3902</v>
      </c>
      <c r="G1367" s="84" t="s">
        <v>5620</v>
      </c>
      <c r="H1367" s="84" t="s">
        <v>5621</v>
      </c>
      <c r="I1367" s="5" t="s">
        <v>1043</v>
      </c>
      <c r="J1367" s="5"/>
      <c r="K1367" s="17" t="s">
        <v>5622</v>
      </c>
      <c r="L1367" s="5" t="s">
        <v>5623</v>
      </c>
    </row>
    <row r="1368" spans="1:12" ht="93.75">
      <c r="A1368" s="88" t="s">
        <v>5575</v>
      </c>
      <c r="B1368" s="5" t="s">
        <v>5624</v>
      </c>
      <c r="C1368" s="5" t="s">
        <v>5625</v>
      </c>
      <c r="D1368" s="6">
        <v>300</v>
      </c>
      <c r="E1368" s="5" t="s">
        <v>10480</v>
      </c>
      <c r="F1368" s="84" t="s">
        <v>179</v>
      </c>
      <c r="G1368" s="88"/>
      <c r="H1368" s="84" t="s">
        <v>5626</v>
      </c>
      <c r="I1368" s="5" t="s">
        <v>152</v>
      </c>
      <c r="J1368" s="32" t="s">
        <v>5627</v>
      </c>
      <c r="K1368" s="5" t="s">
        <v>5628</v>
      </c>
      <c r="L1368" s="40" t="s">
        <v>5629</v>
      </c>
    </row>
    <row r="1369" spans="1:12" ht="93.75">
      <c r="A1369" s="88" t="s">
        <v>5575</v>
      </c>
      <c r="B1369" s="5" t="s">
        <v>5624</v>
      </c>
      <c r="C1369" s="5" t="s">
        <v>5630</v>
      </c>
      <c r="D1369" s="6">
        <v>2531</v>
      </c>
      <c r="E1369" s="5" t="s">
        <v>10480</v>
      </c>
      <c r="F1369" s="84" t="s">
        <v>179</v>
      </c>
      <c r="G1369" s="88"/>
      <c r="H1369" s="84" t="s">
        <v>5631</v>
      </c>
      <c r="I1369" s="5" t="s">
        <v>152</v>
      </c>
      <c r="J1369" s="32" t="s">
        <v>5632</v>
      </c>
      <c r="K1369" s="5" t="s">
        <v>5633</v>
      </c>
      <c r="L1369" s="40" t="s">
        <v>5629</v>
      </c>
    </row>
    <row r="1370" spans="1:12" ht="93.75">
      <c r="A1370" s="88" t="s">
        <v>5575</v>
      </c>
      <c r="B1370" s="5" t="s">
        <v>5624</v>
      </c>
      <c r="C1370" s="5" t="s">
        <v>5634</v>
      </c>
      <c r="D1370" s="6">
        <v>669</v>
      </c>
      <c r="E1370" s="5" t="s">
        <v>10480</v>
      </c>
      <c r="F1370" s="84" t="s">
        <v>179</v>
      </c>
      <c r="G1370" s="88"/>
      <c r="H1370" s="84" t="s">
        <v>5635</v>
      </c>
      <c r="I1370" s="5" t="s">
        <v>152</v>
      </c>
      <c r="J1370" s="32" t="s">
        <v>5632</v>
      </c>
      <c r="K1370" s="5" t="s">
        <v>5636</v>
      </c>
      <c r="L1370" s="40" t="s">
        <v>5629</v>
      </c>
    </row>
    <row r="1371" spans="1:12" ht="112.5">
      <c r="A1371" s="88" t="s">
        <v>5575</v>
      </c>
      <c r="B1371" s="5" t="s">
        <v>5624</v>
      </c>
      <c r="C1371" s="5" t="s">
        <v>5637</v>
      </c>
      <c r="D1371" s="6">
        <v>800</v>
      </c>
      <c r="E1371" s="5" t="s">
        <v>10480</v>
      </c>
      <c r="F1371" s="84" t="s">
        <v>179</v>
      </c>
      <c r="G1371" s="88"/>
      <c r="H1371" s="84" t="s">
        <v>5638</v>
      </c>
      <c r="I1371" s="5" t="s">
        <v>152</v>
      </c>
      <c r="J1371" s="32" t="s">
        <v>5639</v>
      </c>
      <c r="K1371" s="5" t="s">
        <v>5640</v>
      </c>
      <c r="L1371" s="5" t="s">
        <v>5629</v>
      </c>
    </row>
    <row r="1372" spans="1:12" ht="112.5">
      <c r="A1372" s="88" t="s">
        <v>5575</v>
      </c>
      <c r="B1372" s="5" t="s">
        <v>5624</v>
      </c>
      <c r="C1372" s="5" t="s">
        <v>5641</v>
      </c>
      <c r="D1372" s="6">
        <v>662</v>
      </c>
      <c r="E1372" s="5" t="s">
        <v>10480</v>
      </c>
      <c r="F1372" s="84" t="s">
        <v>179</v>
      </c>
      <c r="G1372" s="88"/>
      <c r="H1372" s="84" t="s">
        <v>5642</v>
      </c>
      <c r="I1372" s="5" t="s">
        <v>152</v>
      </c>
      <c r="J1372" s="32" t="s">
        <v>5639</v>
      </c>
      <c r="K1372" s="5" t="s">
        <v>5643</v>
      </c>
      <c r="L1372" s="40" t="s">
        <v>5629</v>
      </c>
    </row>
    <row r="1373" spans="1:12" ht="93.75">
      <c r="A1373" s="88" t="s">
        <v>5575</v>
      </c>
      <c r="B1373" s="5" t="s">
        <v>5624</v>
      </c>
      <c r="C1373" s="5" t="s">
        <v>5644</v>
      </c>
      <c r="D1373" s="6">
        <v>2300</v>
      </c>
      <c r="E1373" s="5" t="s">
        <v>10480</v>
      </c>
      <c r="F1373" s="84" t="s">
        <v>179</v>
      </c>
      <c r="G1373" s="88"/>
      <c r="H1373" s="84" t="s">
        <v>5645</v>
      </c>
      <c r="I1373" s="5" t="s">
        <v>152</v>
      </c>
      <c r="J1373" s="32" t="s">
        <v>5646</v>
      </c>
      <c r="K1373" s="5" t="s">
        <v>5647</v>
      </c>
      <c r="L1373" s="5" t="s">
        <v>5629</v>
      </c>
    </row>
    <row r="1374" spans="1:12" ht="75">
      <c r="A1374" s="88" t="s">
        <v>5575</v>
      </c>
      <c r="B1374" s="5" t="s">
        <v>5624</v>
      </c>
      <c r="C1374" s="5" t="s">
        <v>5648</v>
      </c>
      <c r="D1374" s="6">
        <v>2970</v>
      </c>
      <c r="E1374" s="5" t="s">
        <v>10480</v>
      </c>
      <c r="F1374" s="84" t="s">
        <v>311</v>
      </c>
      <c r="G1374" s="88" t="s">
        <v>5649</v>
      </c>
      <c r="H1374" s="84" t="s">
        <v>5650</v>
      </c>
      <c r="I1374" s="5" t="s">
        <v>152</v>
      </c>
      <c r="J1374" s="5" t="s">
        <v>5624</v>
      </c>
      <c r="K1374" s="5" t="s">
        <v>5651</v>
      </c>
      <c r="L1374" s="5" t="s">
        <v>5652</v>
      </c>
    </row>
    <row r="1375" spans="1:12" ht="56.25">
      <c r="A1375" s="88" t="s">
        <v>5575</v>
      </c>
      <c r="B1375" s="5" t="s">
        <v>5624</v>
      </c>
      <c r="C1375" s="5" t="s">
        <v>5653</v>
      </c>
      <c r="D1375" s="6">
        <v>2348</v>
      </c>
      <c r="E1375" s="5" t="s">
        <v>10480</v>
      </c>
      <c r="F1375" s="84" t="s">
        <v>660</v>
      </c>
      <c r="G1375" s="88"/>
      <c r="H1375" s="84" t="s">
        <v>5654</v>
      </c>
      <c r="I1375" s="5" t="s">
        <v>152</v>
      </c>
      <c r="J1375" s="5" t="s">
        <v>5624</v>
      </c>
      <c r="K1375" s="5" t="s">
        <v>5655</v>
      </c>
      <c r="L1375" s="5" t="s">
        <v>5652</v>
      </c>
    </row>
    <row r="1376" spans="1:12" ht="56.25">
      <c r="A1376" s="88" t="s">
        <v>5575</v>
      </c>
      <c r="B1376" s="8" t="s">
        <v>5656</v>
      </c>
      <c r="C1376" s="5" t="s">
        <v>5657</v>
      </c>
      <c r="D1376" s="2">
        <v>86579</v>
      </c>
      <c r="E1376" s="5" t="s">
        <v>10480</v>
      </c>
      <c r="F1376" s="84" t="s">
        <v>179</v>
      </c>
      <c r="G1376" s="88"/>
      <c r="H1376" s="84" t="s">
        <v>5658</v>
      </c>
      <c r="I1376" s="5" t="s">
        <v>181</v>
      </c>
      <c r="J1376" s="5"/>
      <c r="K1376" s="5" t="s">
        <v>5659</v>
      </c>
      <c r="L1376" s="5" t="s">
        <v>5660</v>
      </c>
    </row>
    <row r="1377" spans="1:12" ht="56.25">
      <c r="A1377" s="88" t="s">
        <v>5575</v>
      </c>
      <c r="B1377" s="8" t="s">
        <v>5656</v>
      </c>
      <c r="C1377" s="5" t="s">
        <v>5661</v>
      </c>
      <c r="D1377" s="6" t="s">
        <v>10453</v>
      </c>
      <c r="E1377" s="5" t="s">
        <v>10480</v>
      </c>
      <c r="F1377" s="84" t="s">
        <v>660</v>
      </c>
      <c r="G1377" s="88"/>
      <c r="H1377" s="84" t="s">
        <v>5662</v>
      </c>
      <c r="I1377" s="5" t="s">
        <v>665</v>
      </c>
      <c r="J1377" s="5" t="s">
        <v>5663</v>
      </c>
      <c r="K1377" s="5"/>
      <c r="L1377" s="5" t="s">
        <v>5660</v>
      </c>
    </row>
    <row r="1378" spans="1:12" ht="75">
      <c r="A1378" s="88" t="s">
        <v>5575</v>
      </c>
      <c r="B1378" s="8" t="s">
        <v>5656</v>
      </c>
      <c r="C1378" s="5" t="s">
        <v>5664</v>
      </c>
      <c r="D1378" s="2">
        <v>13260</v>
      </c>
      <c r="E1378" s="5" t="s">
        <v>10480</v>
      </c>
      <c r="F1378" s="84" t="s">
        <v>179</v>
      </c>
      <c r="G1378" s="88"/>
      <c r="H1378" s="84" t="s">
        <v>5665</v>
      </c>
      <c r="I1378" s="5" t="s">
        <v>313</v>
      </c>
      <c r="J1378" s="5"/>
      <c r="K1378" s="17" t="s">
        <v>5666</v>
      </c>
      <c r="L1378" s="5" t="s">
        <v>5667</v>
      </c>
    </row>
    <row r="1379" spans="1:12" ht="56.25">
      <c r="A1379" s="88" t="s">
        <v>5575</v>
      </c>
      <c r="B1379" s="8" t="s">
        <v>5668</v>
      </c>
      <c r="C1379" s="5" t="s">
        <v>5669</v>
      </c>
      <c r="D1379" s="2">
        <v>35759</v>
      </c>
      <c r="E1379" s="5" t="s">
        <v>10480</v>
      </c>
      <c r="F1379" s="84" t="s">
        <v>179</v>
      </c>
      <c r="G1379" s="88"/>
      <c r="H1379" s="84" t="s">
        <v>5670</v>
      </c>
      <c r="I1379" s="5" t="s">
        <v>313</v>
      </c>
      <c r="J1379" s="5"/>
      <c r="K1379" s="17" t="s">
        <v>5671</v>
      </c>
      <c r="L1379" s="40" t="s">
        <v>5672</v>
      </c>
    </row>
    <row r="1380" spans="1:12" ht="56.25">
      <c r="A1380" s="88" t="s">
        <v>5575</v>
      </c>
      <c r="B1380" s="8" t="s">
        <v>5668</v>
      </c>
      <c r="C1380" s="5" t="s">
        <v>1889</v>
      </c>
      <c r="D1380" s="2">
        <v>13401</v>
      </c>
      <c r="E1380" s="5" t="s">
        <v>10480</v>
      </c>
      <c r="F1380" s="84" t="s">
        <v>660</v>
      </c>
      <c r="G1380" s="88" t="s">
        <v>5673</v>
      </c>
      <c r="H1380" s="84" t="s">
        <v>5674</v>
      </c>
      <c r="I1380" s="5" t="s">
        <v>759</v>
      </c>
      <c r="J1380" s="5" t="s">
        <v>5675</v>
      </c>
      <c r="K1380" s="5"/>
      <c r="L1380" s="5" t="s">
        <v>5676</v>
      </c>
    </row>
    <row r="1381" spans="1:12" ht="37.5">
      <c r="A1381" s="88" t="s">
        <v>5575</v>
      </c>
      <c r="B1381" s="8" t="s">
        <v>5677</v>
      </c>
      <c r="C1381" s="5" t="s">
        <v>5678</v>
      </c>
      <c r="D1381" s="2">
        <v>3000</v>
      </c>
      <c r="E1381" s="5" t="s">
        <v>10480</v>
      </c>
      <c r="F1381" s="84" t="s">
        <v>179</v>
      </c>
      <c r="G1381" s="84"/>
      <c r="H1381" s="84" t="s">
        <v>5679</v>
      </c>
      <c r="I1381" s="5" t="s">
        <v>5680</v>
      </c>
      <c r="J1381" s="5"/>
      <c r="K1381" s="5" t="s">
        <v>5681</v>
      </c>
      <c r="L1381" s="5" t="s">
        <v>5682</v>
      </c>
    </row>
    <row r="1382" spans="1:12" ht="56.25">
      <c r="A1382" s="88" t="s">
        <v>5575</v>
      </c>
      <c r="B1382" s="8" t="s">
        <v>5677</v>
      </c>
      <c r="C1382" s="5" t="s">
        <v>5683</v>
      </c>
      <c r="D1382" s="2">
        <v>5000</v>
      </c>
      <c r="E1382" s="5" t="s">
        <v>10480</v>
      </c>
      <c r="F1382" s="84" t="s">
        <v>311</v>
      </c>
      <c r="G1382" s="84"/>
      <c r="H1382" s="84" t="s">
        <v>5684</v>
      </c>
      <c r="I1382" s="5" t="s">
        <v>5685</v>
      </c>
      <c r="J1382" s="5"/>
      <c r="K1382" s="5" t="s">
        <v>5686</v>
      </c>
      <c r="L1382" s="5" t="s">
        <v>5682</v>
      </c>
    </row>
    <row r="1383" spans="1:12" ht="56.25">
      <c r="A1383" s="88" t="s">
        <v>5575</v>
      </c>
      <c r="B1383" s="8" t="s">
        <v>5687</v>
      </c>
      <c r="C1383" s="5" t="s">
        <v>5688</v>
      </c>
      <c r="D1383" s="2">
        <v>1450</v>
      </c>
      <c r="E1383" s="5" t="s">
        <v>10480</v>
      </c>
      <c r="F1383" s="84" t="s">
        <v>1288</v>
      </c>
      <c r="G1383" s="88"/>
      <c r="H1383" s="84" t="s">
        <v>5689</v>
      </c>
      <c r="I1383" s="5" t="s">
        <v>665</v>
      </c>
      <c r="J1383" s="5" t="s">
        <v>5690</v>
      </c>
      <c r="K1383" s="5"/>
      <c r="L1383" s="40" t="s">
        <v>5691</v>
      </c>
    </row>
    <row r="1384" spans="1:12" ht="56.25">
      <c r="A1384" s="88" t="s">
        <v>5575</v>
      </c>
      <c r="B1384" s="8" t="s">
        <v>5687</v>
      </c>
      <c r="C1384" s="5" t="s">
        <v>5692</v>
      </c>
      <c r="D1384" s="2">
        <v>1200</v>
      </c>
      <c r="E1384" s="5" t="s">
        <v>10480</v>
      </c>
      <c r="F1384" s="84" t="s">
        <v>1288</v>
      </c>
      <c r="G1384" s="88"/>
      <c r="H1384" s="84" t="s">
        <v>5689</v>
      </c>
      <c r="I1384" s="5" t="s">
        <v>665</v>
      </c>
      <c r="J1384" s="5" t="s">
        <v>5693</v>
      </c>
      <c r="K1384" s="5"/>
      <c r="L1384" s="40" t="s">
        <v>5691</v>
      </c>
    </row>
    <row r="1385" spans="1:12" ht="56.25">
      <c r="A1385" s="88" t="s">
        <v>5575</v>
      </c>
      <c r="B1385" s="8" t="s">
        <v>5687</v>
      </c>
      <c r="C1385" s="5" t="s">
        <v>5694</v>
      </c>
      <c r="D1385" s="2">
        <v>550</v>
      </c>
      <c r="E1385" s="5" t="s">
        <v>10480</v>
      </c>
      <c r="F1385" s="84" t="s">
        <v>1288</v>
      </c>
      <c r="G1385" s="88"/>
      <c r="H1385" s="84" t="s">
        <v>5689</v>
      </c>
      <c r="I1385" s="5" t="s">
        <v>665</v>
      </c>
      <c r="J1385" s="5" t="s">
        <v>5695</v>
      </c>
      <c r="K1385" s="5"/>
      <c r="L1385" s="40" t="s">
        <v>5691</v>
      </c>
    </row>
    <row r="1386" spans="1:12" ht="75">
      <c r="A1386" s="88" t="s">
        <v>5575</v>
      </c>
      <c r="B1386" s="8" t="s">
        <v>5687</v>
      </c>
      <c r="C1386" s="5" t="s">
        <v>5696</v>
      </c>
      <c r="D1386" s="2">
        <v>1000</v>
      </c>
      <c r="E1386" s="5" t="s">
        <v>10480</v>
      </c>
      <c r="F1386" s="84" t="s">
        <v>1288</v>
      </c>
      <c r="G1386" s="88"/>
      <c r="H1386" s="84" t="s">
        <v>5697</v>
      </c>
      <c r="I1386" s="8" t="s">
        <v>665</v>
      </c>
      <c r="J1386" s="5" t="s">
        <v>5698</v>
      </c>
      <c r="K1386" s="5"/>
      <c r="L1386" s="40" t="s">
        <v>5691</v>
      </c>
    </row>
    <row r="1387" spans="1:12" ht="56.25">
      <c r="A1387" s="88" t="s">
        <v>5575</v>
      </c>
      <c r="B1387" s="8" t="s">
        <v>5687</v>
      </c>
      <c r="C1387" s="5" t="s">
        <v>5699</v>
      </c>
      <c r="D1387" s="2">
        <v>900</v>
      </c>
      <c r="E1387" s="5" t="s">
        <v>10480</v>
      </c>
      <c r="F1387" s="84" t="s">
        <v>1288</v>
      </c>
      <c r="G1387" s="88"/>
      <c r="H1387" s="84" t="s">
        <v>5689</v>
      </c>
      <c r="I1387" s="8" t="s">
        <v>665</v>
      </c>
      <c r="J1387" s="5" t="s">
        <v>5700</v>
      </c>
      <c r="K1387" s="5"/>
      <c r="L1387" s="40" t="s">
        <v>5691</v>
      </c>
    </row>
    <row r="1388" spans="1:12" ht="93.75">
      <c r="A1388" s="88" t="s">
        <v>5575</v>
      </c>
      <c r="B1388" s="8" t="s">
        <v>5701</v>
      </c>
      <c r="C1388" s="5" t="s">
        <v>5702</v>
      </c>
      <c r="D1388" s="2">
        <v>2100</v>
      </c>
      <c r="E1388" s="5" t="s">
        <v>10480</v>
      </c>
      <c r="F1388" s="84" t="s">
        <v>327</v>
      </c>
      <c r="G1388" s="84" t="s">
        <v>5703</v>
      </c>
      <c r="H1388" s="84" t="s">
        <v>5704</v>
      </c>
      <c r="I1388" s="5" t="s">
        <v>768</v>
      </c>
      <c r="J1388" s="5"/>
      <c r="K1388" s="17" t="s">
        <v>5705</v>
      </c>
      <c r="L1388" s="5" t="s">
        <v>5706</v>
      </c>
    </row>
    <row r="1389" spans="1:12" ht="112.5">
      <c r="A1389" s="88" t="s">
        <v>5575</v>
      </c>
      <c r="B1389" s="8" t="s">
        <v>5701</v>
      </c>
      <c r="C1389" s="5" t="s">
        <v>5707</v>
      </c>
      <c r="D1389" s="2">
        <v>927</v>
      </c>
      <c r="E1389" s="5" t="s">
        <v>10480</v>
      </c>
      <c r="F1389" s="84" t="s">
        <v>660</v>
      </c>
      <c r="G1389" s="88"/>
      <c r="H1389" s="84" t="s">
        <v>5708</v>
      </c>
      <c r="I1389" s="5" t="s">
        <v>665</v>
      </c>
      <c r="J1389" s="5" t="s">
        <v>487</v>
      </c>
      <c r="K1389" s="17" t="s">
        <v>5709</v>
      </c>
      <c r="L1389" s="5" t="s">
        <v>5710</v>
      </c>
    </row>
    <row r="1390" spans="1:12" ht="93.75">
      <c r="A1390" s="88" t="s">
        <v>5575</v>
      </c>
      <c r="B1390" s="8" t="s">
        <v>5701</v>
      </c>
      <c r="C1390" s="5" t="s">
        <v>5711</v>
      </c>
      <c r="D1390" s="2">
        <v>6657</v>
      </c>
      <c r="E1390" s="5" t="s">
        <v>10480</v>
      </c>
      <c r="F1390" s="84" t="s">
        <v>660</v>
      </c>
      <c r="G1390" s="88"/>
      <c r="H1390" s="84" t="s">
        <v>5712</v>
      </c>
      <c r="I1390" s="5" t="s">
        <v>665</v>
      </c>
      <c r="J1390" s="5" t="s">
        <v>487</v>
      </c>
      <c r="K1390" s="17" t="s">
        <v>5713</v>
      </c>
      <c r="L1390" s="5" t="s">
        <v>5710</v>
      </c>
    </row>
    <row r="1391" spans="1:12" ht="75">
      <c r="A1391" s="88" t="s">
        <v>5575</v>
      </c>
      <c r="B1391" s="8" t="s">
        <v>5701</v>
      </c>
      <c r="C1391" s="5" t="s">
        <v>5714</v>
      </c>
      <c r="D1391" s="2">
        <v>4423</v>
      </c>
      <c r="E1391" s="5" t="s">
        <v>10480</v>
      </c>
      <c r="F1391" s="84" t="s">
        <v>660</v>
      </c>
      <c r="G1391" s="88"/>
      <c r="H1391" s="84" t="s">
        <v>5715</v>
      </c>
      <c r="I1391" s="8" t="s">
        <v>665</v>
      </c>
      <c r="J1391" s="5" t="s">
        <v>152</v>
      </c>
      <c r="K1391" s="17" t="s">
        <v>5716</v>
      </c>
      <c r="L1391" s="5" t="s">
        <v>5717</v>
      </c>
    </row>
    <row r="1392" spans="1:12" ht="75">
      <c r="A1392" s="88" t="s">
        <v>5575</v>
      </c>
      <c r="B1392" s="8" t="s">
        <v>5701</v>
      </c>
      <c r="C1392" s="5" t="s">
        <v>5718</v>
      </c>
      <c r="D1392" s="2">
        <v>2200</v>
      </c>
      <c r="E1392" s="5" t="s">
        <v>10480</v>
      </c>
      <c r="F1392" s="84" t="s">
        <v>660</v>
      </c>
      <c r="G1392" s="88"/>
      <c r="H1392" s="84" t="s">
        <v>5719</v>
      </c>
      <c r="I1392" s="8" t="s">
        <v>665</v>
      </c>
      <c r="J1392" s="5" t="s">
        <v>487</v>
      </c>
      <c r="K1392" s="17" t="s">
        <v>5720</v>
      </c>
      <c r="L1392" s="5" t="s">
        <v>5717</v>
      </c>
    </row>
    <row r="1393" spans="1:12" ht="56.25">
      <c r="A1393" s="88" t="s">
        <v>5575</v>
      </c>
      <c r="B1393" s="5" t="s">
        <v>5721</v>
      </c>
      <c r="C1393" s="5" t="s">
        <v>5722</v>
      </c>
      <c r="D1393" s="74" t="s">
        <v>10454</v>
      </c>
      <c r="E1393" s="5" t="s">
        <v>10480</v>
      </c>
      <c r="F1393" s="84" t="s">
        <v>311</v>
      </c>
      <c r="G1393" s="84"/>
      <c r="H1393" s="106" t="s">
        <v>5723</v>
      </c>
      <c r="I1393" s="5" t="s">
        <v>313</v>
      </c>
      <c r="J1393" s="40"/>
      <c r="K1393" s="5"/>
      <c r="L1393" s="5" t="s">
        <v>5724</v>
      </c>
    </row>
    <row r="1394" spans="1:12" ht="56.25">
      <c r="A1394" s="88" t="s">
        <v>5575</v>
      </c>
      <c r="B1394" s="8" t="s">
        <v>5725</v>
      </c>
      <c r="C1394" s="5" t="s">
        <v>5726</v>
      </c>
      <c r="D1394" s="2">
        <v>8227</v>
      </c>
      <c r="E1394" s="5" t="s">
        <v>10480</v>
      </c>
      <c r="F1394" s="84" t="s">
        <v>179</v>
      </c>
      <c r="G1394" s="88"/>
      <c r="H1394" s="84" t="s">
        <v>5727</v>
      </c>
      <c r="I1394" s="8" t="s">
        <v>261</v>
      </c>
      <c r="J1394" s="5"/>
      <c r="K1394" s="17" t="s">
        <v>5728</v>
      </c>
      <c r="L1394" s="5" t="s">
        <v>5729</v>
      </c>
    </row>
    <row r="1395" spans="1:12" ht="56.25">
      <c r="A1395" s="88" t="s">
        <v>5575</v>
      </c>
      <c r="B1395" s="8" t="s">
        <v>5725</v>
      </c>
      <c r="C1395" s="5" t="s">
        <v>5730</v>
      </c>
      <c r="D1395" s="2">
        <v>3304</v>
      </c>
      <c r="E1395" s="5" t="s">
        <v>10480</v>
      </c>
      <c r="F1395" s="84" t="s">
        <v>179</v>
      </c>
      <c r="G1395" s="88"/>
      <c r="H1395" s="84" t="s">
        <v>5731</v>
      </c>
      <c r="I1395" s="129" t="s">
        <v>264</v>
      </c>
      <c r="J1395" s="5" t="s">
        <v>5732</v>
      </c>
      <c r="K1395" s="17" t="s">
        <v>5733</v>
      </c>
      <c r="L1395" s="5" t="s">
        <v>5729</v>
      </c>
    </row>
    <row r="1396" spans="1:12" ht="112.5">
      <c r="A1396" s="88" t="s">
        <v>5575</v>
      </c>
      <c r="B1396" s="8" t="s">
        <v>5734</v>
      </c>
      <c r="C1396" s="5" t="s">
        <v>5735</v>
      </c>
      <c r="D1396" s="2">
        <v>5012</v>
      </c>
      <c r="E1396" s="5" t="s">
        <v>10480</v>
      </c>
      <c r="F1396" s="84" t="s">
        <v>311</v>
      </c>
      <c r="G1396" s="88"/>
      <c r="H1396" s="84" t="s">
        <v>5736</v>
      </c>
      <c r="I1396" s="5" t="s">
        <v>5680</v>
      </c>
      <c r="J1396" s="5"/>
      <c r="K1396" s="17" t="s">
        <v>5737</v>
      </c>
      <c r="L1396" s="5" t="s">
        <v>5738</v>
      </c>
    </row>
    <row r="1397" spans="1:12" ht="93.75">
      <c r="A1397" s="88" t="s">
        <v>5575</v>
      </c>
      <c r="B1397" s="8" t="s">
        <v>5734</v>
      </c>
      <c r="C1397" s="5" t="s">
        <v>5739</v>
      </c>
      <c r="D1397" s="2">
        <v>1175</v>
      </c>
      <c r="E1397" s="5" t="s">
        <v>10480</v>
      </c>
      <c r="F1397" s="84" t="s">
        <v>179</v>
      </c>
      <c r="G1397" s="88"/>
      <c r="H1397" s="84" t="s">
        <v>5740</v>
      </c>
      <c r="I1397" s="5" t="s">
        <v>5741</v>
      </c>
      <c r="J1397" s="5"/>
      <c r="K1397" s="17" t="s">
        <v>5742</v>
      </c>
      <c r="L1397" s="5" t="s">
        <v>5738</v>
      </c>
    </row>
    <row r="1398" spans="1:12" ht="93.75">
      <c r="A1398" s="88" t="s">
        <v>5575</v>
      </c>
      <c r="B1398" s="8" t="s">
        <v>5725</v>
      </c>
      <c r="C1398" s="5" t="s">
        <v>5743</v>
      </c>
      <c r="D1398" s="2">
        <v>5557</v>
      </c>
      <c r="E1398" s="5" t="s">
        <v>10480</v>
      </c>
      <c r="F1398" s="84" t="s">
        <v>660</v>
      </c>
      <c r="G1398" s="84" t="s">
        <v>5744</v>
      </c>
      <c r="H1398" s="84" t="s">
        <v>5745</v>
      </c>
      <c r="I1398" s="5" t="s">
        <v>2112</v>
      </c>
      <c r="J1398" s="5"/>
      <c r="K1398" s="17" t="s">
        <v>5746</v>
      </c>
      <c r="L1398" s="5" t="s">
        <v>5747</v>
      </c>
    </row>
    <row r="1399" spans="1:12" ht="56.25">
      <c r="A1399" s="88" t="s">
        <v>5575</v>
      </c>
      <c r="B1399" s="8" t="s">
        <v>5725</v>
      </c>
      <c r="C1399" s="5" t="s">
        <v>5748</v>
      </c>
      <c r="D1399" s="2">
        <v>13577</v>
      </c>
      <c r="E1399" s="5" t="s">
        <v>10480</v>
      </c>
      <c r="F1399" s="84" t="s">
        <v>660</v>
      </c>
      <c r="G1399" s="88"/>
      <c r="H1399" s="84" t="s">
        <v>5749</v>
      </c>
      <c r="I1399" s="5" t="s">
        <v>152</v>
      </c>
      <c r="J1399" s="5"/>
      <c r="K1399" s="5" t="s">
        <v>5750</v>
      </c>
      <c r="L1399" s="5" t="s">
        <v>5747</v>
      </c>
    </row>
    <row r="1400" spans="1:12" ht="56.25">
      <c r="A1400" s="88" t="s">
        <v>5575</v>
      </c>
      <c r="B1400" s="8" t="s">
        <v>5751</v>
      </c>
      <c r="C1400" s="5" t="s">
        <v>5752</v>
      </c>
      <c r="D1400" s="2">
        <v>2400</v>
      </c>
      <c r="E1400" s="5" t="s">
        <v>10480</v>
      </c>
      <c r="F1400" s="84" t="s">
        <v>660</v>
      </c>
      <c r="G1400" s="88"/>
      <c r="H1400" s="84" t="s">
        <v>5753</v>
      </c>
      <c r="I1400" s="5" t="s">
        <v>759</v>
      </c>
      <c r="J1400" s="5"/>
      <c r="K1400" s="5" t="s">
        <v>5754</v>
      </c>
      <c r="L1400" s="40" t="s">
        <v>5755</v>
      </c>
    </row>
    <row r="1401" spans="1:12" ht="56.25">
      <c r="A1401" s="88" t="s">
        <v>5575</v>
      </c>
      <c r="B1401" s="8" t="s">
        <v>5751</v>
      </c>
      <c r="C1401" s="5" t="s">
        <v>5756</v>
      </c>
      <c r="D1401" s="2">
        <v>574</v>
      </c>
      <c r="E1401" s="5" t="s">
        <v>10480</v>
      </c>
      <c r="F1401" s="84" t="s">
        <v>311</v>
      </c>
      <c r="G1401" s="88"/>
      <c r="H1401" s="84" t="s">
        <v>5757</v>
      </c>
      <c r="I1401" s="5" t="s">
        <v>313</v>
      </c>
      <c r="J1401" s="5"/>
      <c r="K1401" s="5" t="s">
        <v>5758</v>
      </c>
      <c r="L1401" s="40" t="s">
        <v>5755</v>
      </c>
    </row>
    <row r="1402" spans="1:12" ht="56.25">
      <c r="A1402" s="88" t="s">
        <v>5575</v>
      </c>
      <c r="B1402" s="8" t="s">
        <v>5759</v>
      </c>
      <c r="C1402" s="5" t="s">
        <v>5760</v>
      </c>
      <c r="D1402" s="2">
        <v>936</v>
      </c>
      <c r="E1402" s="5" t="s">
        <v>10480</v>
      </c>
      <c r="F1402" s="84" t="s">
        <v>660</v>
      </c>
      <c r="G1402" s="88"/>
      <c r="H1402" s="84" t="s">
        <v>5761</v>
      </c>
      <c r="I1402" s="5" t="s">
        <v>2257</v>
      </c>
      <c r="J1402" s="5"/>
      <c r="K1402" s="5" t="s">
        <v>5762</v>
      </c>
      <c r="L1402" s="5" t="s">
        <v>5763</v>
      </c>
    </row>
    <row r="1403" spans="1:12" ht="56.25">
      <c r="A1403" s="88" t="s">
        <v>5575</v>
      </c>
      <c r="B1403" s="8" t="s">
        <v>5759</v>
      </c>
      <c r="C1403" s="5" t="s">
        <v>5764</v>
      </c>
      <c r="D1403" s="2">
        <v>660</v>
      </c>
      <c r="E1403" s="5" t="s">
        <v>10480</v>
      </c>
      <c r="F1403" s="84" t="s">
        <v>311</v>
      </c>
      <c r="G1403" s="88"/>
      <c r="H1403" s="84" t="s">
        <v>5765</v>
      </c>
      <c r="I1403" s="5" t="s">
        <v>5766</v>
      </c>
      <c r="J1403" s="5"/>
      <c r="K1403" s="5"/>
      <c r="L1403" s="5" t="s">
        <v>5767</v>
      </c>
    </row>
    <row r="1404" spans="1:12" ht="37.5">
      <c r="A1404" s="88" t="s">
        <v>5575</v>
      </c>
      <c r="B1404" s="8" t="s">
        <v>5759</v>
      </c>
      <c r="C1404" s="5" t="s">
        <v>5768</v>
      </c>
      <c r="D1404" s="2">
        <v>5100</v>
      </c>
      <c r="E1404" s="5" t="s">
        <v>10480</v>
      </c>
      <c r="F1404" s="84" t="s">
        <v>311</v>
      </c>
      <c r="G1404" s="88"/>
      <c r="H1404" s="84" t="s">
        <v>5769</v>
      </c>
      <c r="I1404" s="5" t="s">
        <v>5770</v>
      </c>
      <c r="J1404" s="5"/>
      <c r="K1404" s="5" t="s">
        <v>5771</v>
      </c>
      <c r="L1404" s="5" t="s">
        <v>5772</v>
      </c>
    </row>
    <row r="1405" spans="1:12" ht="56.25">
      <c r="A1405" s="88" t="s">
        <v>5575</v>
      </c>
      <c r="B1405" s="8" t="s">
        <v>5773</v>
      </c>
      <c r="C1405" s="5" t="s">
        <v>5774</v>
      </c>
      <c r="D1405" s="2">
        <v>3240</v>
      </c>
      <c r="E1405" s="5" t="s">
        <v>10480</v>
      </c>
      <c r="F1405" s="84" t="s">
        <v>311</v>
      </c>
      <c r="G1405" s="88"/>
      <c r="H1405" s="84" t="s">
        <v>10465</v>
      </c>
      <c r="I1405" s="5" t="s">
        <v>5773</v>
      </c>
      <c r="J1405" s="5"/>
      <c r="K1405" s="17" t="s">
        <v>5775</v>
      </c>
      <c r="L1405" s="5" t="s">
        <v>5776</v>
      </c>
    </row>
    <row r="1406" spans="1:12" ht="56.25">
      <c r="A1406" s="88" t="s">
        <v>5575</v>
      </c>
      <c r="B1406" s="8" t="s">
        <v>5773</v>
      </c>
      <c r="C1406" s="5" t="s">
        <v>5777</v>
      </c>
      <c r="D1406" s="2">
        <v>22704</v>
      </c>
      <c r="E1406" s="5" t="s">
        <v>10480</v>
      </c>
      <c r="F1406" s="84" t="s">
        <v>311</v>
      </c>
      <c r="G1406" s="88"/>
      <c r="H1406" s="84" t="s">
        <v>5778</v>
      </c>
      <c r="I1406" s="5" t="s">
        <v>5773</v>
      </c>
      <c r="J1406" s="5"/>
      <c r="K1406" s="5" t="s">
        <v>5779</v>
      </c>
      <c r="L1406" s="5" t="s">
        <v>5780</v>
      </c>
    </row>
    <row r="1407" spans="1:12" ht="37.5">
      <c r="A1407" s="88" t="s">
        <v>5575</v>
      </c>
      <c r="B1407" s="8" t="s">
        <v>5773</v>
      </c>
      <c r="C1407" s="5" t="s">
        <v>5781</v>
      </c>
      <c r="D1407" s="2">
        <v>4637</v>
      </c>
      <c r="E1407" s="5" t="s">
        <v>10480</v>
      </c>
      <c r="F1407" s="84" t="s">
        <v>311</v>
      </c>
      <c r="G1407" s="88"/>
      <c r="H1407" s="84" t="s">
        <v>5782</v>
      </c>
      <c r="I1407" s="5" t="s">
        <v>5773</v>
      </c>
      <c r="J1407" s="5"/>
      <c r="K1407" s="5" t="s">
        <v>5783</v>
      </c>
      <c r="L1407" s="5" t="s">
        <v>5784</v>
      </c>
    </row>
    <row r="1408" spans="1:12" ht="56.25">
      <c r="A1408" s="88" t="s">
        <v>5575</v>
      </c>
      <c r="B1408" s="8" t="s">
        <v>5785</v>
      </c>
      <c r="C1408" s="5" t="s">
        <v>5786</v>
      </c>
      <c r="D1408" s="2">
        <v>7000</v>
      </c>
      <c r="E1408" s="5" t="s">
        <v>10480</v>
      </c>
      <c r="F1408" s="84" t="s">
        <v>311</v>
      </c>
      <c r="G1408" s="88"/>
      <c r="H1408" s="84" t="s">
        <v>5787</v>
      </c>
      <c r="I1408" s="5" t="s">
        <v>5785</v>
      </c>
      <c r="J1408" s="5"/>
      <c r="K1408" s="17" t="s">
        <v>5788</v>
      </c>
      <c r="L1408" s="5" t="s">
        <v>5789</v>
      </c>
    </row>
    <row r="1409" spans="1:12" ht="56.25">
      <c r="A1409" s="88" t="s">
        <v>5575</v>
      </c>
      <c r="B1409" s="8" t="s">
        <v>5790</v>
      </c>
      <c r="C1409" s="5" t="s">
        <v>5791</v>
      </c>
      <c r="D1409" s="2">
        <v>849</v>
      </c>
      <c r="E1409" s="5" t="s">
        <v>10480</v>
      </c>
      <c r="F1409" s="84" t="s">
        <v>311</v>
      </c>
      <c r="G1409" s="88"/>
      <c r="H1409" s="84" t="s">
        <v>5792</v>
      </c>
      <c r="I1409" s="5" t="s">
        <v>5793</v>
      </c>
      <c r="J1409" s="5"/>
      <c r="K1409" s="5"/>
      <c r="L1409" s="5" t="s">
        <v>5794</v>
      </c>
    </row>
    <row r="1410" spans="1:12" ht="75">
      <c r="A1410" s="88" t="s">
        <v>5575</v>
      </c>
      <c r="B1410" s="8" t="s">
        <v>5790</v>
      </c>
      <c r="C1410" s="5" t="s">
        <v>5795</v>
      </c>
      <c r="D1410" s="2">
        <v>3708</v>
      </c>
      <c r="E1410" s="5" t="s">
        <v>10480</v>
      </c>
      <c r="F1410" s="84" t="s">
        <v>660</v>
      </c>
      <c r="G1410" s="88"/>
      <c r="H1410" s="84" t="s">
        <v>5796</v>
      </c>
      <c r="I1410" s="5" t="s">
        <v>5797</v>
      </c>
      <c r="J1410" s="5"/>
      <c r="K1410" s="5"/>
      <c r="L1410" s="5" t="s">
        <v>5798</v>
      </c>
    </row>
    <row r="1411" spans="1:12" ht="56.25">
      <c r="A1411" s="88" t="s">
        <v>5575</v>
      </c>
      <c r="B1411" s="8" t="s">
        <v>5790</v>
      </c>
      <c r="C1411" s="5" t="s">
        <v>4530</v>
      </c>
      <c r="D1411" s="2">
        <v>346</v>
      </c>
      <c r="E1411" s="5" t="s">
        <v>10480</v>
      </c>
      <c r="F1411" s="84" t="s">
        <v>179</v>
      </c>
      <c r="G1411" s="88"/>
      <c r="H1411" s="84" t="s">
        <v>5799</v>
      </c>
      <c r="I1411" s="5" t="s">
        <v>5800</v>
      </c>
      <c r="J1411" s="5"/>
      <c r="K1411" s="5" t="s">
        <v>5801</v>
      </c>
      <c r="L1411" s="5" t="s">
        <v>5802</v>
      </c>
    </row>
    <row r="1412" spans="1:12" ht="37.5">
      <c r="A1412" s="88" t="s">
        <v>5575</v>
      </c>
      <c r="B1412" s="8" t="s">
        <v>5803</v>
      </c>
      <c r="C1412" s="5" t="s">
        <v>5804</v>
      </c>
      <c r="D1412" s="2">
        <v>50000</v>
      </c>
      <c r="E1412" s="5" t="s">
        <v>10480</v>
      </c>
      <c r="F1412" s="84" t="s">
        <v>311</v>
      </c>
      <c r="G1412" s="88"/>
      <c r="H1412" s="84" t="s">
        <v>5805</v>
      </c>
      <c r="I1412" s="5" t="s">
        <v>5803</v>
      </c>
      <c r="J1412" s="5"/>
      <c r="K1412" s="5"/>
      <c r="L1412" s="5" t="s">
        <v>5806</v>
      </c>
    </row>
    <row r="1413" spans="1:12" ht="37.5">
      <c r="A1413" s="88" t="s">
        <v>5575</v>
      </c>
      <c r="B1413" s="8" t="s">
        <v>5803</v>
      </c>
      <c r="C1413" s="5" t="s">
        <v>5807</v>
      </c>
      <c r="D1413" s="2">
        <v>1600</v>
      </c>
      <c r="E1413" s="5" t="s">
        <v>10480</v>
      </c>
      <c r="F1413" s="84" t="s">
        <v>311</v>
      </c>
      <c r="G1413" s="88"/>
      <c r="H1413" s="84" t="s">
        <v>5808</v>
      </c>
      <c r="I1413" s="5" t="s">
        <v>5803</v>
      </c>
      <c r="J1413" s="5"/>
      <c r="K1413" s="5"/>
      <c r="L1413" s="5" t="s">
        <v>5806</v>
      </c>
    </row>
    <row r="1414" spans="1:12" ht="75">
      <c r="A1414" s="88" t="s">
        <v>5575</v>
      </c>
      <c r="B1414" s="8" t="s">
        <v>5809</v>
      </c>
      <c r="C1414" s="5" t="s">
        <v>5810</v>
      </c>
      <c r="D1414" s="2">
        <v>8554</v>
      </c>
      <c r="E1414" s="5" t="s">
        <v>10480</v>
      </c>
      <c r="F1414" s="84" t="s">
        <v>311</v>
      </c>
      <c r="G1414" s="88"/>
      <c r="H1414" s="84" t="s">
        <v>5811</v>
      </c>
      <c r="I1414" s="8" t="s">
        <v>5803</v>
      </c>
      <c r="J1414" s="5"/>
      <c r="K1414" s="5"/>
      <c r="L1414" s="5" t="s">
        <v>5812</v>
      </c>
    </row>
    <row r="1415" spans="1:12" ht="56.25">
      <c r="A1415" s="88" t="s">
        <v>5575</v>
      </c>
      <c r="B1415" s="5" t="s">
        <v>5803</v>
      </c>
      <c r="C1415" s="5" t="s">
        <v>5813</v>
      </c>
      <c r="D1415" s="6">
        <v>2032</v>
      </c>
      <c r="E1415" s="5" t="s">
        <v>10480</v>
      </c>
      <c r="F1415" s="84" t="s">
        <v>179</v>
      </c>
      <c r="G1415" s="84"/>
      <c r="H1415" s="84" t="s">
        <v>5814</v>
      </c>
      <c r="I1415" s="5" t="s">
        <v>5815</v>
      </c>
      <c r="J1415" s="5"/>
      <c r="K1415" s="75" t="s">
        <v>5816</v>
      </c>
      <c r="L1415" s="5" t="s">
        <v>5817</v>
      </c>
    </row>
    <row r="1416" spans="1:12" ht="56.25">
      <c r="A1416" s="88" t="s">
        <v>5575</v>
      </c>
      <c r="B1416" s="8" t="s">
        <v>5818</v>
      </c>
      <c r="C1416" s="5" t="s">
        <v>5819</v>
      </c>
      <c r="D1416" s="2">
        <v>4500</v>
      </c>
      <c r="E1416" s="5" t="s">
        <v>10480</v>
      </c>
      <c r="F1416" s="84" t="s">
        <v>661</v>
      </c>
      <c r="G1416" s="88"/>
      <c r="H1416" s="84" t="s">
        <v>5820</v>
      </c>
      <c r="I1416" s="5" t="s">
        <v>1043</v>
      </c>
      <c r="J1416" s="5"/>
      <c r="K1416" s="17" t="s">
        <v>5821</v>
      </c>
      <c r="L1416" s="5" t="s">
        <v>5822</v>
      </c>
    </row>
    <row r="1417" spans="1:12" ht="37.5">
      <c r="A1417" s="88" t="s">
        <v>5575</v>
      </c>
      <c r="B1417" s="8" t="s">
        <v>5818</v>
      </c>
      <c r="C1417" s="5" t="s">
        <v>5823</v>
      </c>
      <c r="D1417" s="2">
        <v>7400</v>
      </c>
      <c r="E1417" s="5" t="s">
        <v>10480</v>
      </c>
      <c r="F1417" s="84" t="s">
        <v>179</v>
      </c>
      <c r="G1417" s="88"/>
      <c r="H1417" s="84" t="s">
        <v>5824</v>
      </c>
      <c r="I1417" s="5" t="s">
        <v>778</v>
      </c>
      <c r="J1417" s="5"/>
      <c r="K1417" s="17" t="s">
        <v>5825</v>
      </c>
      <c r="L1417" s="5" t="s">
        <v>5826</v>
      </c>
    </row>
    <row r="1418" spans="1:12" ht="56.25">
      <c r="A1418" s="88" t="s">
        <v>5575</v>
      </c>
      <c r="B1418" s="8" t="s">
        <v>5818</v>
      </c>
      <c r="C1418" s="5" t="s">
        <v>5827</v>
      </c>
      <c r="D1418" s="6" t="s">
        <v>36</v>
      </c>
      <c r="E1418" s="5" t="s">
        <v>581</v>
      </c>
      <c r="F1418" s="84" t="s">
        <v>665</v>
      </c>
      <c r="G1418" s="88" t="s">
        <v>5828</v>
      </c>
      <c r="H1418" s="84" t="s">
        <v>5829</v>
      </c>
      <c r="I1418" s="5" t="s">
        <v>768</v>
      </c>
      <c r="J1418" s="5"/>
      <c r="K1418" s="5"/>
      <c r="L1418" s="5"/>
    </row>
    <row r="1419" spans="1:12" ht="37.5">
      <c r="A1419" s="88" t="s">
        <v>5575</v>
      </c>
      <c r="B1419" s="8" t="s">
        <v>5830</v>
      </c>
      <c r="C1419" s="5" t="s">
        <v>5831</v>
      </c>
      <c r="D1419" s="2">
        <v>3702</v>
      </c>
      <c r="E1419" s="5" t="s">
        <v>10480</v>
      </c>
      <c r="F1419" s="84" t="s">
        <v>660</v>
      </c>
      <c r="G1419" s="88"/>
      <c r="H1419" s="84" t="s">
        <v>5832</v>
      </c>
      <c r="I1419" s="5" t="s">
        <v>759</v>
      </c>
      <c r="J1419" s="5"/>
      <c r="K1419" s="5" t="s">
        <v>5833</v>
      </c>
      <c r="L1419" s="5" t="s">
        <v>5834</v>
      </c>
    </row>
    <row r="1420" spans="1:12" ht="56.25">
      <c r="A1420" s="88" t="s">
        <v>5575</v>
      </c>
      <c r="B1420" s="8" t="s">
        <v>5835</v>
      </c>
      <c r="C1420" s="5" t="s">
        <v>5748</v>
      </c>
      <c r="D1420" s="2">
        <v>13683</v>
      </c>
      <c r="E1420" s="5" t="s">
        <v>10480</v>
      </c>
      <c r="F1420" s="84" t="s">
        <v>4732</v>
      </c>
      <c r="G1420" s="88"/>
      <c r="H1420" s="84" t="s">
        <v>5836</v>
      </c>
      <c r="I1420" s="5" t="s">
        <v>768</v>
      </c>
      <c r="J1420" s="5"/>
      <c r="K1420" s="17" t="s">
        <v>5837</v>
      </c>
      <c r="L1420" s="5" t="s">
        <v>5838</v>
      </c>
    </row>
    <row r="1421" spans="1:12" ht="37.5">
      <c r="A1421" s="88" t="s">
        <v>5575</v>
      </c>
      <c r="B1421" s="8" t="s">
        <v>5835</v>
      </c>
      <c r="C1421" s="5" t="s">
        <v>5839</v>
      </c>
      <c r="D1421" s="2">
        <v>6264</v>
      </c>
      <c r="E1421" s="5" t="s">
        <v>10480</v>
      </c>
      <c r="F1421" s="84" t="s">
        <v>311</v>
      </c>
      <c r="G1421" s="88"/>
      <c r="H1421" s="84" t="s">
        <v>5840</v>
      </c>
      <c r="I1421" s="5" t="s">
        <v>768</v>
      </c>
      <c r="J1421" s="5"/>
      <c r="K1421" s="5"/>
      <c r="L1421" s="5" t="s">
        <v>5841</v>
      </c>
    </row>
    <row r="1422" spans="1:12" ht="75">
      <c r="A1422" s="88" t="s">
        <v>5575</v>
      </c>
      <c r="B1422" s="8" t="s">
        <v>5842</v>
      </c>
      <c r="C1422" s="5" t="s">
        <v>5843</v>
      </c>
      <c r="D1422" s="2">
        <v>2183</v>
      </c>
      <c r="E1422" s="5" t="s">
        <v>10480</v>
      </c>
      <c r="F1422" s="84" t="s">
        <v>311</v>
      </c>
      <c r="G1422" s="88"/>
      <c r="H1422" s="84" t="s">
        <v>5844</v>
      </c>
      <c r="I1422" s="5" t="s">
        <v>5842</v>
      </c>
      <c r="J1422" s="5"/>
      <c r="K1422" s="5"/>
      <c r="L1422" s="5" t="s">
        <v>5845</v>
      </c>
    </row>
    <row r="1423" spans="1:12" ht="56.25">
      <c r="A1423" s="88" t="s">
        <v>5575</v>
      </c>
      <c r="B1423" s="8" t="s">
        <v>5842</v>
      </c>
      <c r="C1423" s="5" t="s">
        <v>5846</v>
      </c>
      <c r="D1423" s="2">
        <v>1500</v>
      </c>
      <c r="E1423" s="5" t="s">
        <v>10480</v>
      </c>
      <c r="F1423" s="84" t="s">
        <v>660</v>
      </c>
      <c r="G1423" s="88"/>
      <c r="H1423" s="84" t="s">
        <v>5847</v>
      </c>
      <c r="I1423" s="5" t="s">
        <v>5848</v>
      </c>
      <c r="J1423" s="5"/>
      <c r="K1423" s="5"/>
      <c r="L1423" s="5" t="s">
        <v>5849</v>
      </c>
    </row>
    <row r="1424" spans="1:12" ht="56.25">
      <c r="A1424" s="88" t="s">
        <v>5575</v>
      </c>
      <c r="B1424" s="8" t="s">
        <v>5850</v>
      </c>
      <c r="C1424" s="5" t="s">
        <v>5851</v>
      </c>
      <c r="D1424" s="2">
        <v>276</v>
      </c>
      <c r="E1424" s="5" t="s">
        <v>10480</v>
      </c>
      <c r="F1424" s="84" t="s">
        <v>660</v>
      </c>
      <c r="G1424" s="88"/>
      <c r="H1424" s="84" t="s">
        <v>5852</v>
      </c>
      <c r="I1424" s="5" t="s">
        <v>5853</v>
      </c>
      <c r="J1424" s="5"/>
      <c r="K1424" s="5"/>
      <c r="L1424" s="5" t="s">
        <v>5854</v>
      </c>
    </row>
    <row r="1425" spans="1:12" ht="75">
      <c r="A1425" s="88" t="s">
        <v>5575</v>
      </c>
      <c r="B1425" s="8" t="s">
        <v>5855</v>
      </c>
      <c r="C1425" s="5" t="s">
        <v>5856</v>
      </c>
      <c r="D1425" s="2">
        <v>252</v>
      </c>
      <c r="E1425" s="5" t="s">
        <v>10480</v>
      </c>
      <c r="F1425" s="84" t="s">
        <v>660</v>
      </c>
      <c r="G1425" s="88"/>
      <c r="H1425" s="84" t="s">
        <v>5857</v>
      </c>
      <c r="I1425" s="5" t="s">
        <v>5853</v>
      </c>
      <c r="J1425" s="5"/>
      <c r="K1425" s="5"/>
      <c r="L1425" s="5" t="s">
        <v>5854</v>
      </c>
    </row>
    <row r="1426" spans="1:12" ht="56.25">
      <c r="A1426" s="88" t="s">
        <v>5575</v>
      </c>
      <c r="B1426" s="8" t="s">
        <v>5850</v>
      </c>
      <c r="C1426" s="5" t="s">
        <v>5858</v>
      </c>
      <c r="D1426" s="2">
        <v>1646</v>
      </c>
      <c r="E1426" s="5" t="s">
        <v>10480</v>
      </c>
      <c r="F1426" s="84" t="s">
        <v>660</v>
      </c>
      <c r="G1426" s="88"/>
      <c r="H1426" s="84" t="s">
        <v>5859</v>
      </c>
      <c r="I1426" s="5" t="s">
        <v>5860</v>
      </c>
      <c r="J1426" s="5"/>
      <c r="K1426" s="5"/>
      <c r="L1426" s="5" t="s">
        <v>5861</v>
      </c>
    </row>
    <row r="1427" spans="1:12" ht="75">
      <c r="A1427" s="88" t="s">
        <v>5575</v>
      </c>
      <c r="B1427" s="8" t="s">
        <v>5862</v>
      </c>
      <c r="C1427" s="5" t="s">
        <v>5863</v>
      </c>
      <c r="D1427" s="2">
        <v>6638</v>
      </c>
      <c r="E1427" s="5" t="s">
        <v>10480</v>
      </c>
      <c r="F1427" s="84" t="s">
        <v>660</v>
      </c>
      <c r="G1427" s="88"/>
      <c r="H1427" s="91" t="s">
        <v>5864</v>
      </c>
      <c r="I1427" s="5" t="s">
        <v>5865</v>
      </c>
      <c r="J1427" s="5"/>
      <c r="K1427" s="17" t="s">
        <v>5866</v>
      </c>
      <c r="L1427" s="5" t="s">
        <v>5867</v>
      </c>
    </row>
    <row r="1428" spans="1:12" ht="56.25">
      <c r="A1428" s="88" t="s">
        <v>5575</v>
      </c>
      <c r="B1428" s="8" t="s">
        <v>5862</v>
      </c>
      <c r="C1428" s="5" t="s">
        <v>5868</v>
      </c>
      <c r="D1428" s="2">
        <v>147</v>
      </c>
      <c r="E1428" s="5" t="s">
        <v>10481</v>
      </c>
      <c r="F1428" s="84" t="s">
        <v>311</v>
      </c>
      <c r="G1428" s="88"/>
      <c r="H1428" s="91" t="s">
        <v>5869</v>
      </c>
      <c r="I1428" s="5" t="s">
        <v>5870</v>
      </c>
      <c r="J1428" s="5"/>
      <c r="K1428" s="17" t="s">
        <v>5871</v>
      </c>
      <c r="L1428" s="5" t="s">
        <v>5872</v>
      </c>
    </row>
    <row r="1429" spans="1:12" ht="56.25">
      <c r="A1429" s="88" t="s">
        <v>5575</v>
      </c>
      <c r="B1429" s="8" t="s">
        <v>5873</v>
      </c>
      <c r="C1429" s="5" t="s">
        <v>5874</v>
      </c>
      <c r="D1429" s="2">
        <v>720</v>
      </c>
      <c r="E1429" s="5" t="s">
        <v>10480</v>
      </c>
      <c r="F1429" s="84" t="s">
        <v>660</v>
      </c>
      <c r="G1429" s="88"/>
      <c r="H1429" s="84" t="s">
        <v>5875</v>
      </c>
      <c r="I1429" s="5" t="s">
        <v>329</v>
      </c>
      <c r="J1429" s="5"/>
      <c r="K1429" s="5" t="s">
        <v>223</v>
      </c>
      <c r="L1429" s="5" t="s">
        <v>5876</v>
      </c>
    </row>
    <row r="1430" spans="1:12" ht="93.75">
      <c r="A1430" s="88" t="s">
        <v>5575</v>
      </c>
      <c r="B1430" s="8" t="s">
        <v>5877</v>
      </c>
      <c r="C1430" s="5" t="s">
        <v>5878</v>
      </c>
      <c r="D1430" s="6" t="s">
        <v>5879</v>
      </c>
      <c r="E1430" s="5" t="s">
        <v>10480</v>
      </c>
      <c r="F1430" s="84" t="s">
        <v>5880</v>
      </c>
      <c r="G1430" s="88" t="s">
        <v>5881</v>
      </c>
      <c r="H1430" s="84" t="s">
        <v>5882</v>
      </c>
      <c r="I1430" s="5" t="s">
        <v>313</v>
      </c>
      <c r="J1430" s="5"/>
      <c r="K1430" s="5"/>
      <c r="L1430" s="5" t="s">
        <v>5883</v>
      </c>
    </row>
    <row r="1431" spans="1:12" ht="56.25">
      <c r="A1431" s="88" t="s">
        <v>5575</v>
      </c>
      <c r="B1431" s="8" t="s">
        <v>5877</v>
      </c>
      <c r="C1431" s="5" t="s">
        <v>5884</v>
      </c>
      <c r="D1431" s="2">
        <v>851</v>
      </c>
      <c r="E1431" s="5" t="s">
        <v>10480</v>
      </c>
      <c r="F1431" s="84" t="s">
        <v>5880</v>
      </c>
      <c r="G1431" s="88" t="s">
        <v>5881</v>
      </c>
      <c r="H1431" s="84" t="s">
        <v>5885</v>
      </c>
      <c r="I1431" s="5" t="s">
        <v>313</v>
      </c>
      <c r="J1431" s="5"/>
      <c r="K1431" s="5"/>
      <c r="L1431" s="5" t="s">
        <v>5886</v>
      </c>
    </row>
    <row r="1432" spans="1:12" ht="93.75">
      <c r="A1432" s="88" t="s">
        <v>5575</v>
      </c>
      <c r="B1432" s="8" t="s">
        <v>5877</v>
      </c>
      <c r="C1432" s="5" t="s">
        <v>5887</v>
      </c>
      <c r="D1432" s="2">
        <v>290</v>
      </c>
      <c r="E1432" s="5" t="s">
        <v>10480</v>
      </c>
      <c r="F1432" s="84" t="s">
        <v>660</v>
      </c>
      <c r="G1432" s="88"/>
      <c r="H1432" s="84" t="s">
        <v>5888</v>
      </c>
      <c r="I1432" s="5" t="s">
        <v>665</v>
      </c>
      <c r="J1432" s="5" t="s">
        <v>5889</v>
      </c>
      <c r="K1432" s="5"/>
      <c r="L1432" s="5" t="s">
        <v>5886</v>
      </c>
    </row>
    <row r="1433" spans="1:12" ht="56.25">
      <c r="A1433" s="88" t="s">
        <v>5575</v>
      </c>
      <c r="B1433" s="8" t="s">
        <v>5877</v>
      </c>
      <c r="C1433" s="5" t="s">
        <v>5890</v>
      </c>
      <c r="D1433" s="2">
        <v>198</v>
      </c>
      <c r="E1433" s="5" t="s">
        <v>10480</v>
      </c>
      <c r="F1433" s="84" t="s">
        <v>179</v>
      </c>
      <c r="G1433" s="88"/>
      <c r="H1433" s="84" t="s">
        <v>5891</v>
      </c>
      <c r="I1433" s="8" t="s">
        <v>313</v>
      </c>
      <c r="J1433" s="5"/>
      <c r="K1433" s="5"/>
      <c r="L1433" s="5" t="s">
        <v>5886</v>
      </c>
    </row>
    <row r="1434" spans="1:12" ht="56.25">
      <c r="A1434" s="88" t="s">
        <v>5575</v>
      </c>
      <c r="B1434" s="8" t="s">
        <v>5877</v>
      </c>
      <c r="C1434" s="5" t="s">
        <v>5892</v>
      </c>
      <c r="D1434" s="2">
        <v>100</v>
      </c>
      <c r="E1434" s="5" t="s">
        <v>10480</v>
      </c>
      <c r="F1434" s="84" t="s">
        <v>660</v>
      </c>
      <c r="G1434" s="88"/>
      <c r="H1434" s="84" t="s">
        <v>5893</v>
      </c>
      <c r="I1434" s="5" t="s">
        <v>665</v>
      </c>
      <c r="J1434" s="5" t="s">
        <v>5894</v>
      </c>
      <c r="K1434" s="5"/>
      <c r="L1434" s="5"/>
    </row>
    <row r="1435" spans="1:12" ht="75">
      <c r="A1435" s="88" t="s">
        <v>5575</v>
      </c>
      <c r="B1435" s="8" t="s">
        <v>5895</v>
      </c>
      <c r="C1435" s="5" t="s">
        <v>5896</v>
      </c>
      <c r="D1435" s="6" t="s">
        <v>36</v>
      </c>
      <c r="E1435" s="5" t="s">
        <v>581</v>
      </c>
      <c r="F1435" s="84"/>
      <c r="G1435" s="88"/>
      <c r="H1435" s="84" t="s">
        <v>5897</v>
      </c>
      <c r="I1435" s="5" t="s">
        <v>4312</v>
      </c>
      <c r="J1435" s="5"/>
      <c r="K1435" s="5"/>
      <c r="L1435" s="5" t="s">
        <v>10728</v>
      </c>
    </row>
    <row r="1436" spans="1:12" ht="56.25">
      <c r="A1436" s="88" t="s">
        <v>5575</v>
      </c>
      <c r="B1436" s="8" t="s">
        <v>5898</v>
      </c>
      <c r="C1436" s="5" t="s">
        <v>4769</v>
      </c>
      <c r="D1436" s="2">
        <f>78022+14451+5637+1143</f>
        <v>99253</v>
      </c>
      <c r="E1436" s="5" t="s">
        <v>10480</v>
      </c>
      <c r="F1436" s="84" t="s">
        <v>179</v>
      </c>
      <c r="G1436" s="88" t="s">
        <v>5899</v>
      </c>
      <c r="H1436" s="84" t="s">
        <v>5900</v>
      </c>
      <c r="I1436" s="5" t="s">
        <v>5901</v>
      </c>
      <c r="J1436" s="5"/>
      <c r="K1436" s="5" t="s">
        <v>5902</v>
      </c>
      <c r="L1436" s="5" t="s">
        <v>5903</v>
      </c>
    </row>
    <row r="1437" spans="1:12" ht="37.5">
      <c r="A1437" s="88" t="s">
        <v>5575</v>
      </c>
      <c r="B1437" s="8" t="s">
        <v>5904</v>
      </c>
      <c r="C1437" s="5" t="s">
        <v>5795</v>
      </c>
      <c r="D1437" s="2">
        <v>2407</v>
      </c>
      <c r="E1437" s="5" t="s">
        <v>10480</v>
      </c>
      <c r="F1437" s="84" t="s">
        <v>665</v>
      </c>
      <c r="G1437" s="88"/>
      <c r="H1437" s="84" t="s">
        <v>5905</v>
      </c>
      <c r="I1437" s="5" t="s">
        <v>5906</v>
      </c>
      <c r="J1437" s="5"/>
      <c r="K1437" s="5"/>
      <c r="L1437" s="5" t="s">
        <v>5907</v>
      </c>
    </row>
    <row r="1438" spans="1:12" ht="37.5">
      <c r="A1438" s="88" t="s">
        <v>5575</v>
      </c>
      <c r="B1438" s="8" t="s">
        <v>5904</v>
      </c>
      <c r="C1438" s="5" t="s">
        <v>5908</v>
      </c>
      <c r="D1438" s="2">
        <v>2293</v>
      </c>
      <c r="E1438" s="5" t="s">
        <v>10480</v>
      </c>
      <c r="F1438" s="84" t="s">
        <v>660</v>
      </c>
      <c r="G1438" s="88"/>
      <c r="H1438" s="84" t="s">
        <v>5909</v>
      </c>
      <c r="I1438" s="5" t="s">
        <v>5910</v>
      </c>
      <c r="J1438" s="5"/>
      <c r="K1438" s="5"/>
      <c r="L1438" s="5" t="s">
        <v>5907</v>
      </c>
    </row>
    <row r="1439" spans="1:12" ht="75">
      <c r="A1439" s="88" t="s">
        <v>5575</v>
      </c>
      <c r="B1439" s="5" t="s">
        <v>5911</v>
      </c>
      <c r="C1439" s="5" t="s">
        <v>5912</v>
      </c>
      <c r="D1439" s="6">
        <v>20938</v>
      </c>
      <c r="E1439" s="5" t="s">
        <v>10480</v>
      </c>
      <c r="F1439" s="84" t="s">
        <v>179</v>
      </c>
      <c r="G1439" s="84"/>
      <c r="H1439" s="84" t="s">
        <v>5913</v>
      </c>
      <c r="I1439" s="5" t="s">
        <v>181</v>
      </c>
      <c r="J1439" s="5"/>
      <c r="K1439" s="17" t="s">
        <v>5914</v>
      </c>
      <c r="L1439" s="5" t="s">
        <v>5915</v>
      </c>
    </row>
    <row r="1440" spans="1:12" ht="75">
      <c r="A1440" s="88" t="s">
        <v>5575</v>
      </c>
      <c r="B1440" s="5" t="s">
        <v>5911</v>
      </c>
      <c r="C1440" s="5" t="s">
        <v>5916</v>
      </c>
      <c r="D1440" s="6">
        <v>13218</v>
      </c>
      <c r="E1440" s="5" t="s">
        <v>10480</v>
      </c>
      <c r="F1440" s="84" t="s">
        <v>660</v>
      </c>
      <c r="G1440" s="84"/>
      <c r="H1440" s="84" t="s">
        <v>5917</v>
      </c>
      <c r="I1440" s="5" t="s">
        <v>329</v>
      </c>
      <c r="J1440" s="5"/>
      <c r="K1440" s="17" t="s">
        <v>5918</v>
      </c>
      <c r="L1440" s="5" t="s">
        <v>5915</v>
      </c>
    </row>
    <row r="1441" spans="1:12" ht="75">
      <c r="A1441" s="88" t="s">
        <v>5575</v>
      </c>
      <c r="B1441" s="5" t="s">
        <v>5911</v>
      </c>
      <c r="C1441" s="5" t="s">
        <v>5919</v>
      </c>
      <c r="D1441" s="6">
        <v>35108</v>
      </c>
      <c r="E1441" s="5" t="s">
        <v>10480</v>
      </c>
      <c r="F1441" s="84" t="s">
        <v>179</v>
      </c>
      <c r="G1441" s="84"/>
      <c r="H1441" s="84" t="s">
        <v>5920</v>
      </c>
      <c r="I1441" s="5" t="s">
        <v>181</v>
      </c>
      <c r="J1441" s="5"/>
      <c r="K1441" s="17" t="s">
        <v>5921</v>
      </c>
      <c r="L1441" s="5" t="s">
        <v>5922</v>
      </c>
    </row>
    <row r="1442" spans="1:12" ht="56.25">
      <c r="A1442" s="88" t="s">
        <v>5575</v>
      </c>
      <c r="B1442" s="8" t="s">
        <v>5911</v>
      </c>
      <c r="C1442" s="5" t="s">
        <v>5923</v>
      </c>
      <c r="D1442" s="6" t="s">
        <v>5924</v>
      </c>
      <c r="E1442" s="5" t="s">
        <v>10480</v>
      </c>
      <c r="F1442" s="84" t="s">
        <v>660</v>
      </c>
      <c r="G1442" s="88"/>
      <c r="H1442" s="84" t="s">
        <v>5925</v>
      </c>
      <c r="I1442" s="5" t="s">
        <v>5926</v>
      </c>
      <c r="J1442" s="5"/>
      <c r="K1442" s="17" t="s">
        <v>5927</v>
      </c>
      <c r="L1442" s="5" t="s">
        <v>5928</v>
      </c>
    </row>
    <row r="1443" spans="1:12" ht="93.75">
      <c r="A1443" s="88" t="s">
        <v>5575</v>
      </c>
      <c r="B1443" s="8" t="s">
        <v>5929</v>
      </c>
      <c r="C1443" s="5" t="s">
        <v>5930</v>
      </c>
      <c r="D1443" s="6" t="s">
        <v>36</v>
      </c>
      <c r="E1443" s="5" t="s">
        <v>581</v>
      </c>
      <c r="F1443" s="84"/>
      <c r="G1443" s="88"/>
      <c r="H1443" s="84" t="s">
        <v>5931</v>
      </c>
      <c r="I1443" s="5" t="s">
        <v>5932</v>
      </c>
      <c r="J1443" s="5"/>
      <c r="K1443" s="17" t="s">
        <v>5933</v>
      </c>
      <c r="L1443" s="5" t="s">
        <v>10729</v>
      </c>
    </row>
    <row r="1444" spans="1:12" ht="56.25">
      <c r="A1444" s="88" t="s">
        <v>5575</v>
      </c>
      <c r="B1444" s="8" t="s">
        <v>5929</v>
      </c>
      <c r="C1444" s="5" t="s">
        <v>5934</v>
      </c>
      <c r="D1444" s="6" t="s">
        <v>36</v>
      </c>
      <c r="E1444" s="5" t="s">
        <v>581</v>
      </c>
      <c r="F1444" s="84"/>
      <c r="G1444" s="88"/>
      <c r="H1444" s="84" t="s">
        <v>5935</v>
      </c>
      <c r="I1444" s="5" t="s">
        <v>5932</v>
      </c>
      <c r="J1444" s="5"/>
      <c r="K1444" s="17" t="s">
        <v>5936</v>
      </c>
      <c r="L1444" s="5" t="s">
        <v>10729</v>
      </c>
    </row>
    <row r="1445" spans="1:12" ht="187.5">
      <c r="A1445" s="88" t="s">
        <v>5575</v>
      </c>
      <c r="B1445" s="8" t="s">
        <v>5929</v>
      </c>
      <c r="C1445" s="76" t="s">
        <v>5937</v>
      </c>
      <c r="D1445" s="2">
        <v>420</v>
      </c>
      <c r="E1445" s="5" t="s">
        <v>10480</v>
      </c>
      <c r="F1445" s="84" t="s">
        <v>311</v>
      </c>
      <c r="G1445" s="84" t="s">
        <v>5938</v>
      </c>
      <c r="H1445" s="84" t="s">
        <v>5939</v>
      </c>
      <c r="I1445" s="5" t="s">
        <v>313</v>
      </c>
      <c r="J1445" s="5"/>
      <c r="K1445" s="17" t="s">
        <v>5940</v>
      </c>
      <c r="L1445" s="5" t="s">
        <v>5941</v>
      </c>
    </row>
    <row r="1446" spans="1:12" ht="93.75">
      <c r="A1446" s="88" t="s">
        <v>5942</v>
      </c>
      <c r="B1446" s="8" t="s">
        <v>5942</v>
      </c>
      <c r="C1446" s="5" t="s">
        <v>5943</v>
      </c>
      <c r="D1446" s="6" t="s">
        <v>10455</v>
      </c>
      <c r="E1446" s="5" t="s">
        <v>10481</v>
      </c>
      <c r="F1446" s="84" t="s">
        <v>660</v>
      </c>
      <c r="G1446" s="88"/>
      <c r="H1446" s="84" t="s">
        <v>5944</v>
      </c>
      <c r="I1446" s="5" t="s">
        <v>5945</v>
      </c>
      <c r="J1446" s="5"/>
      <c r="K1446" s="5" t="s">
        <v>5946</v>
      </c>
      <c r="L1446" s="5" t="s">
        <v>5947</v>
      </c>
    </row>
    <row r="1447" spans="1:12" ht="56.25">
      <c r="A1447" s="88" t="s">
        <v>5942</v>
      </c>
      <c r="B1447" s="8" t="s">
        <v>5948</v>
      </c>
      <c r="C1447" s="5" t="s">
        <v>5949</v>
      </c>
      <c r="D1447" s="2">
        <v>54732</v>
      </c>
      <c r="E1447" s="5" t="s">
        <v>10481</v>
      </c>
      <c r="F1447" s="84" t="s">
        <v>311</v>
      </c>
      <c r="G1447" s="88"/>
      <c r="H1447" s="84" t="s">
        <v>5950</v>
      </c>
      <c r="I1447" s="5" t="s">
        <v>313</v>
      </c>
      <c r="J1447" s="5"/>
      <c r="K1447" s="18" t="s">
        <v>5951</v>
      </c>
      <c r="L1447" s="5" t="s">
        <v>5952</v>
      </c>
    </row>
    <row r="1448" spans="1:12" ht="56.25">
      <c r="A1448" s="88" t="s">
        <v>5953</v>
      </c>
      <c r="B1448" s="8" t="s">
        <v>5954</v>
      </c>
      <c r="C1448" s="5" t="s">
        <v>5955</v>
      </c>
      <c r="D1448" s="2">
        <v>9418</v>
      </c>
      <c r="E1448" s="5" t="s">
        <v>10481</v>
      </c>
      <c r="F1448" s="84" t="s">
        <v>179</v>
      </c>
      <c r="G1448" s="88"/>
      <c r="H1448" s="84" t="s">
        <v>5956</v>
      </c>
      <c r="I1448" s="5" t="s">
        <v>5957</v>
      </c>
      <c r="J1448" s="5"/>
      <c r="K1448" s="5" t="s">
        <v>5958</v>
      </c>
      <c r="L1448" s="5" t="s">
        <v>5959</v>
      </c>
    </row>
    <row r="1449" spans="1:12" ht="37.5">
      <c r="A1449" s="88" t="s">
        <v>5942</v>
      </c>
      <c r="B1449" s="8" t="s">
        <v>5960</v>
      </c>
      <c r="C1449" s="5" t="s">
        <v>5961</v>
      </c>
      <c r="D1449" s="2">
        <v>9324</v>
      </c>
      <c r="E1449" s="5" t="s">
        <v>10481</v>
      </c>
      <c r="F1449" s="84" t="s">
        <v>179</v>
      </c>
      <c r="G1449" s="88" t="s">
        <v>5962</v>
      </c>
      <c r="H1449" s="84" t="s">
        <v>5963</v>
      </c>
      <c r="I1449" s="5" t="s">
        <v>10499</v>
      </c>
      <c r="J1449" s="5" t="s">
        <v>5964</v>
      </c>
      <c r="K1449" s="18" t="s">
        <v>5965</v>
      </c>
      <c r="L1449" s="5" t="s">
        <v>5966</v>
      </c>
    </row>
    <row r="1450" spans="1:12" ht="37.5">
      <c r="A1450" s="88" t="s">
        <v>5942</v>
      </c>
      <c r="B1450" s="8" t="s">
        <v>5960</v>
      </c>
      <c r="C1450" s="5" t="s">
        <v>5967</v>
      </c>
      <c r="D1450" s="2">
        <v>14760</v>
      </c>
      <c r="E1450" s="5" t="s">
        <v>10481</v>
      </c>
      <c r="F1450" s="84" t="s">
        <v>179</v>
      </c>
      <c r="G1450" s="88" t="s">
        <v>3968</v>
      </c>
      <c r="H1450" s="84" t="s">
        <v>5968</v>
      </c>
      <c r="I1450" s="5" t="s">
        <v>10499</v>
      </c>
      <c r="J1450" s="5" t="s">
        <v>5969</v>
      </c>
      <c r="K1450" s="18" t="s">
        <v>5970</v>
      </c>
      <c r="L1450" s="5" t="s">
        <v>5966</v>
      </c>
    </row>
    <row r="1451" spans="1:12" ht="93.75">
      <c r="A1451" s="88" t="s">
        <v>5942</v>
      </c>
      <c r="B1451" s="8" t="s">
        <v>5960</v>
      </c>
      <c r="C1451" s="5" t="s">
        <v>5971</v>
      </c>
      <c r="D1451" s="2">
        <v>3000</v>
      </c>
      <c r="E1451" s="5" t="s">
        <v>10481</v>
      </c>
      <c r="F1451" s="84" t="s">
        <v>660</v>
      </c>
      <c r="G1451" s="88" t="s">
        <v>28</v>
      </c>
      <c r="H1451" s="84" t="s">
        <v>5972</v>
      </c>
      <c r="I1451" s="5" t="s">
        <v>768</v>
      </c>
      <c r="J1451" s="5" t="s">
        <v>5973</v>
      </c>
      <c r="K1451" s="5"/>
      <c r="L1451" s="5" t="s">
        <v>5974</v>
      </c>
    </row>
    <row r="1452" spans="1:12" ht="75">
      <c r="A1452" s="88" t="s">
        <v>5975</v>
      </c>
      <c r="B1452" s="8" t="s">
        <v>5976</v>
      </c>
      <c r="C1452" s="5" t="s">
        <v>1866</v>
      </c>
      <c r="D1452" s="2">
        <v>39486</v>
      </c>
      <c r="E1452" s="5" t="s">
        <v>10481</v>
      </c>
      <c r="F1452" s="84" t="s">
        <v>311</v>
      </c>
      <c r="G1452" s="88"/>
      <c r="H1452" s="85" t="s">
        <v>5977</v>
      </c>
      <c r="I1452" s="5" t="s">
        <v>4080</v>
      </c>
      <c r="J1452" s="5"/>
      <c r="K1452" s="18" t="s">
        <v>5978</v>
      </c>
      <c r="L1452" s="5" t="s">
        <v>5979</v>
      </c>
    </row>
    <row r="1453" spans="1:12" ht="75">
      <c r="A1453" s="88" t="s">
        <v>5975</v>
      </c>
      <c r="B1453" s="8" t="s">
        <v>5976</v>
      </c>
      <c r="C1453" s="5" t="s">
        <v>2212</v>
      </c>
      <c r="D1453" s="2">
        <v>10479</v>
      </c>
      <c r="E1453" s="5" t="s">
        <v>10481</v>
      </c>
      <c r="F1453" s="84" t="s">
        <v>660</v>
      </c>
      <c r="G1453" s="88"/>
      <c r="H1453" s="85" t="s">
        <v>5980</v>
      </c>
      <c r="I1453" s="5" t="s">
        <v>5981</v>
      </c>
      <c r="J1453" s="5"/>
      <c r="K1453" s="18" t="s">
        <v>5982</v>
      </c>
      <c r="L1453" s="5" t="s">
        <v>5979</v>
      </c>
    </row>
    <row r="1454" spans="1:12" ht="75">
      <c r="A1454" s="88" t="s">
        <v>5975</v>
      </c>
      <c r="B1454" s="8" t="s">
        <v>5976</v>
      </c>
      <c r="C1454" s="5" t="s">
        <v>5983</v>
      </c>
      <c r="D1454" s="2">
        <v>41516</v>
      </c>
      <c r="E1454" s="5" t="s">
        <v>10481</v>
      </c>
      <c r="F1454" s="84" t="s">
        <v>179</v>
      </c>
      <c r="G1454" s="88"/>
      <c r="H1454" s="84" t="s">
        <v>5984</v>
      </c>
      <c r="I1454" s="5" t="s">
        <v>181</v>
      </c>
      <c r="J1454" s="5"/>
      <c r="K1454" s="5" t="s">
        <v>5985</v>
      </c>
      <c r="L1454" s="5" t="s">
        <v>5986</v>
      </c>
    </row>
    <row r="1455" spans="1:12" ht="75">
      <c r="A1455" s="88" t="s">
        <v>5975</v>
      </c>
      <c r="B1455" s="8" t="s">
        <v>5976</v>
      </c>
      <c r="C1455" s="5" t="s">
        <v>2212</v>
      </c>
      <c r="D1455" s="2">
        <v>155282</v>
      </c>
      <c r="E1455" s="5" t="s">
        <v>10481</v>
      </c>
      <c r="F1455" s="84" t="s">
        <v>660</v>
      </c>
      <c r="G1455" s="88"/>
      <c r="H1455" s="84" t="s">
        <v>5987</v>
      </c>
      <c r="I1455" s="5" t="s">
        <v>768</v>
      </c>
      <c r="J1455" s="5"/>
      <c r="K1455" s="5" t="s">
        <v>5988</v>
      </c>
      <c r="L1455" s="5" t="s">
        <v>5986</v>
      </c>
    </row>
    <row r="1456" spans="1:12" ht="37.5">
      <c r="A1456" s="88" t="s">
        <v>5989</v>
      </c>
      <c r="B1456" s="8" t="s">
        <v>5990</v>
      </c>
      <c r="C1456" s="5" t="s">
        <v>5991</v>
      </c>
      <c r="D1456" s="2">
        <v>11120</v>
      </c>
      <c r="E1456" s="5" t="s">
        <v>10481</v>
      </c>
      <c r="F1456" s="84" t="s">
        <v>665</v>
      </c>
      <c r="G1456" s="88" t="s">
        <v>5992</v>
      </c>
      <c r="H1456" s="84" t="s">
        <v>5993</v>
      </c>
      <c r="I1456" s="5" t="s">
        <v>313</v>
      </c>
      <c r="J1456" s="5"/>
      <c r="K1456" s="5"/>
      <c r="L1456" s="5" t="s">
        <v>5994</v>
      </c>
    </row>
    <row r="1457" spans="1:12" ht="37.5">
      <c r="A1457" s="88" t="s">
        <v>10524</v>
      </c>
      <c r="B1457" s="8" t="s">
        <v>5995</v>
      </c>
      <c r="C1457" s="5" t="s">
        <v>5996</v>
      </c>
      <c r="D1457" s="2">
        <v>2150</v>
      </c>
      <c r="E1457" s="5" t="s">
        <v>10481</v>
      </c>
      <c r="F1457" s="84" t="s">
        <v>660</v>
      </c>
      <c r="G1457" s="88"/>
      <c r="H1457" s="84" t="s">
        <v>5997</v>
      </c>
      <c r="I1457" s="5" t="s">
        <v>5998</v>
      </c>
      <c r="J1457" s="5"/>
      <c r="K1457" s="5"/>
      <c r="L1457" s="5" t="s">
        <v>5999</v>
      </c>
    </row>
    <row r="1458" spans="1:12" ht="56.25">
      <c r="A1458" s="88" t="s">
        <v>6000</v>
      </c>
      <c r="B1458" s="8" t="s">
        <v>6001</v>
      </c>
      <c r="C1458" s="5" t="s">
        <v>6002</v>
      </c>
      <c r="D1458" s="2">
        <v>1916</v>
      </c>
      <c r="E1458" s="5" t="s">
        <v>10481</v>
      </c>
      <c r="F1458" s="84" t="s">
        <v>311</v>
      </c>
      <c r="G1458" s="88"/>
      <c r="H1458" s="84" t="s">
        <v>6003</v>
      </c>
      <c r="I1458" s="5" t="s">
        <v>908</v>
      </c>
      <c r="J1458" s="5"/>
      <c r="K1458" s="5" t="s">
        <v>6004</v>
      </c>
      <c r="L1458" s="5" t="s">
        <v>6005</v>
      </c>
    </row>
    <row r="1459" spans="1:12" ht="56.25">
      <c r="A1459" s="88" t="s">
        <v>6000</v>
      </c>
      <c r="B1459" s="8" t="s">
        <v>6001</v>
      </c>
      <c r="C1459" s="5" t="s">
        <v>6006</v>
      </c>
      <c r="D1459" s="2">
        <v>5208</v>
      </c>
      <c r="E1459" s="5" t="s">
        <v>10481</v>
      </c>
      <c r="F1459" s="84" t="s">
        <v>660</v>
      </c>
      <c r="G1459" s="88"/>
      <c r="H1459" s="84" t="s">
        <v>6007</v>
      </c>
      <c r="I1459" s="5" t="s">
        <v>1565</v>
      </c>
      <c r="J1459" s="5"/>
      <c r="K1459" s="5" t="s">
        <v>6008</v>
      </c>
      <c r="L1459" s="5" t="s">
        <v>6005</v>
      </c>
    </row>
    <row r="1460" spans="1:12" ht="56.25">
      <c r="A1460" s="88" t="s">
        <v>6000</v>
      </c>
      <c r="B1460" s="8" t="s">
        <v>6001</v>
      </c>
      <c r="C1460" s="5" t="s">
        <v>6009</v>
      </c>
      <c r="D1460" s="2">
        <v>3440</v>
      </c>
      <c r="E1460" s="5" t="s">
        <v>10481</v>
      </c>
      <c r="F1460" s="84" t="s">
        <v>311</v>
      </c>
      <c r="G1460" s="88"/>
      <c r="H1460" s="84" t="s">
        <v>6010</v>
      </c>
      <c r="I1460" s="5" t="s">
        <v>181</v>
      </c>
      <c r="J1460" s="5"/>
      <c r="K1460" s="5" t="s">
        <v>6011</v>
      </c>
      <c r="L1460" s="5" t="s">
        <v>6012</v>
      </c>
    </row>
    <row r="1461" spans="1:12" ht="56.25">
      <c r="A1461" s="88" t="s">
        <v>6000</v>
      </c>
      <c r="B1461" s="8" t="s">
        <v>6001</v>
      </c>
      <c r="C1461" s="5" t="s">
        <v>6013</v>
      </c>
      <c r="D1461" s="2">
        <v>2544</v>
      </c>
      <c r="E1461" s="5" t="s">
        <v>10481</v>
      </c>
      <c r="F1461" s="84" t="s">
        <v>311</v>
      </c>
      <c r="G1461" s="88"/>
      <c r="H1461" s="84" t="s">
        <v>6014</v>
      </c>
      <c r="I1461" s="8" t="s">
        <v>908</v>
      </c>
      <c r="J1461" s="5"/>
      <c r="K1461" s="5" t="s">
        <v>6011</v>
      </c>
      <c r="L1461" s="5" t="s">
        <v>6012</v>
      </c>
    </row>
    <row r="1462" spans="1:12" ht="56.25">
      <c r="A1462" s="88" t="s">
        <v>5942</v>
      </c>
      <c r="B1462" s="8" t="s">
        <v>6015</v>
      </c>
      <c r="C1462" s="8" t="s">
        <v>6016</v>
      </c>
      <c r="D1462" s="2" t="s">
        <v>36</v>
      </c>
      <c r="E1462" s="5" t="s">
        <v>5</v>
      </c>
      <c r="F1462" s="84"/>
      <c r="G1462" s="88"/>
      <c r="H1462" s="84" t="s">
        <v>6018</v>
      </c>
      <c r="I1462" s="5" t="s">
        <v>264</v>
      </c>
      <c r="J1462" s="5" t="s">
        <v>6019</v>
      </c>
      <c r="K1462" s="5" t="s">
        <v>10730</v>
      </c>
      <c r="L1462" s="5" t="s">
        <v>10731</v>
      </c>
    </row>
    <row r="1463" spans="1:12" ht="56.25">
      <c r="A1463" s="88" t="s">
        <v>5942</v>
      </c>
      <c r="B1463" s="8" t="s">
        <v>6015</v>
      </c>
      <c r="C1463" s="5" t="s">
        <v>6020</v>
      </c>
      <c r="D1463" s="2">
        <v>16170</v>
      </c>
      <c r="E1463" s="5" t="s">
        <v>10481</v>
      </c>
      <c r="F1463" s="84" t="s">
        <v>179</v>
      </c>
      <c r="G1463" s="88" t="s">
        <v>6021</v>
      </c>
      <c r="H1463" s="84" t="s">
        <v>6022</v>
      </c>
      <c r="I1463" s="5" t="s">
        <v>181</v>
      </c>
      <c r="J1463" s="5"/>
      <c r="K1463" s="18" t="s">
        <v>6023</v>
      </c>
      <c r="L1463" s="5" t="s">
        <v>6024</v>
      </c>
    </row>
    <row r="1464" spans="1:12" ht="75">
      <c r="A1464" s="88" t="s">
        <v>5942</v>
      </c>
      <c r="B1464" s="8" t="s">
        <v>6025</v>
      </c>
      <c r="C1464" s="5" t="s">
        <v>6026</v>
      </c>
      <c r="D1464" s="2">
        <v>200</v>
      </c>
      <c r="E1464" s="5" t="s">
        <v>10481</v>
      </c>
      <c r="F1464" s="84" t="s">
        <v>660</v>
      </c>
      <c r="G1464" s="88"/>
      <c r="H1464" s="84" t="s">
        <v>6027</v>
      </c>
      <c r="I1464" s="5" t="s">
        <v>665</v>
      </c>
      <c r="J1464" s="5" t="s">
        <v>6028</v>
      </c>
      <c r="K1464" s="5" t="s">
        <v>6029</v>
      </c>
      <c r="L1464" s="5" t="s">
        <v>6030</v>
      </c>
    </row>
    <row r="1465" spans="1:12" ht="56.25">
      <c r="A1465" s="88" t="s">
        <v>5942</v>
      </c>
      <c r="B1465" s="8" t="s">
        <v>6025</v>
      </c>
      <c r="C1465" s="5" t="s">
        <v>6031</v>
      </c>
      <c r="D1465" s="2">
        <v>400</v>
      </c>
      <c r="E1465" s="5" t="s">
        <v>10481</v>
      </c>
      <c r="F1465" s="84" t="s">
        <v>824</v>
      </c>
      <c r="G1465" s="88" t="s">
        <v>6032</v>
      </c>
      <c r="H1465" s="84" t="s">
        <v>6033</v>
      </c>
      <c r="I1465" s="5" t="s">
        <v>665</v>
      </c>
      <c r="J1465" s="5" t="s">
        <v>6034</v>
      </c>
      <c r="K1465" s="5" t="s">
        <v>6029</v>
      </c>
      <c r="L1465" s="5" t="s">
        <v>6030</v>
      </c>
    </row>
    <row r="1466" spans="1:12" ht="75">
      <c r="A1466" s="84" t="s">
        <v>5953</v>
      </c>
      <c r="B1466" s="5" t="s">
        <v>6035</v>
      </c>
      <c r="C1466" s="5" t="s">
        <v>6036</v>
      </c>
      <c r="D1466" s="2">
        <v>4423</v>
      </c>
      <c r="E1466" s="5" t="s">
        <v>10481</v>
      </c>
      <c r="F1466" s="84" t="s">
        <v>660</v>
      </c>
      <c r="G1466" s="88"/>
      <c r="H1466" s="84" t="s">
        <v>6037</v>
      </c>
      <c r="I1466" s="5" t="s">
        <v>768</v>
      </c>
      <c r="J1466" s="5"/>
      <c r="K1466" s="18" t="s">
        <v>6038</v>
      </c>
      <c r="L1466" s="21" t="s">
        <v>6039</v>
      </c>
    </row>
    <row r="1467" spans="1:12" ht="75">
      <c r="A1467" s="84" t="s">
        <v>5953</v>
      </c>
      <c r="B1467" s="5" t="s">
        <v>6035</v>
      </c>
      <c r="C1467" s="5" t="s">
        <v>6040</v>
      </c>
      <c r="D1467" s="2">
        <v>1002</v>
      </c>
      <c r="E1467" s="5" t="s">
        <v>10481</v>
      </c>
      <c r="F1467" s="84" t="s">
        <v>660</v>
      </c>
      <c r="G1467" s="88"/>
      <c r="H1467" s="84" t="s">
        <v>6041</v>
      </c>
      <c r="I1467" s="5" t="s">
        <v>754</v>
      </c>
      <c r="J1467" s="5"/>
      <c r="K1467" s="18" t="s">
        <v>6042</v>
      </c>
      <c r="L1467" s="21" t="s">
        <v>6039</v>
      </c>
    </row>
    <row r="1468" spans="1:12" ht="75">
      <c r="A1468" s="84" t="s">
        <v>5953</v>
      </c>
      <c r="B1468" s="5" t="s">
        <v>6035</v>
      </c>
      <c r="C1468" s="5" t="s">
        <v>6043</v>
      </c>
      <c r="D1468" s="2">
        <v>2000</v>
      </c>
      <c r="E1468" s="5" t="s">
        <v>10481</v>
      </c>
      <c r="F1468" s="84" t="s">
        <v>311</v>
      </c>
      <c r="G1468" s="88"/>
      <c r="H1468" s="84" t="s">
        <v>6044</v>
      </c>
      <c r="I1468" s="5" t="s">
        <v>778</v>
      </c>
      <c r="J1468" s="5"/>
      <c r="K1468" s="18" t="s">
        <v>6045</v>
      </c>
      <c r="L1468" s="21" t="s">
        <v>6039</v>
      </c>
    </row>
    <row r="1469" spans="1:12" ht="75">
      <c r="A1469" s="84" t="s">
        <v>5953</v>
      </c>
      <c r="B1469" s="5" t="s">
        <v>6035</v>
      </c>
      <c r="C1469" s="5" t="s">
        <v>6046</v>
      </c>
      <c r="D1469" s="2">
        <v>978</v>
      </c>
      <c r="E1469" s="5" t="s">
        <v>10481</v>
      </c>
      <c r="F1469" s="84" t="s">
        <v>660</v>
      </c>
      <c r="G1469" s="88"/>
      <c r="H1469" s="84" t="s">
        <v>6047</v>
      </c>
      <c r="I1469" s="8" t="s">
        <v>754</v>
      </c>
      <c r="J1469" s="5"/>
      <c r="K1469" s="18" t="s">
        <v>6048</v>
      </c>
      <c r="L1469" s="21" t="s">
        <v>6039</v>
      </c>
    </row>
    <row r="1470" spans="1:12" ht="75">
      <c r="A1470" s="88" t="s">
        <v>6000</v>
      </c>
      <c r="B1470" s="8" t="s">
        <v>6049</v>
      </c>
      <c r="C1470" s="5" t="s">
        <v>6050</v>
      </c>
      <c r="D1470" s="2">
        <v>19839</v>
      </c>
      <c r="E1470" s="5" t="s">
        <v>10481</v>
      </c>
      <c r="F1470" s="84" t="s">
        <v>179</v>
      </c>
      <c r="G1470" s="88"/>
      <c r="H1470" s="84" t="s">
        <v>6051</v>
      </c>
      <c r="I1470" s="5" t="s">
        <v>6052</v>
      </c>
      <c r="J1470" s="5"/>
      <c r="K1470" s="18" t="s">
        <v>6053</v>
      </c>
      <c r="L1470" s="21" t="s">
        <v>6054</v>
      </c>
    </row>
    <row r="1471" spans="1:12" ht="37.5">
      <c r="A1471" s="89" t="s">
        <v>5942</v>
      </c>
      <c r="B1471" s="7" t="s">
        <v>6055</v>
      </c>
      <c r="C1471" s="13" t="s">
        <v>6056</v>
      </c>
      <c r="D1471" s="36">
        <v>4737</v>
      </c>
      <c r="E1471" s="13" t="s">
        <v>10481</v>
      </c>
      <c r="F1471" s="84" t="s">
        <v>179</v>
      </c>
      <c r="G1471" s="88"/>
      <c r="H1471" s="84" t="s">
        <v>6057</v>
      </c>
      <c r="I1471" s="5" t="s">
        <v>181</v>
      </c>
      <c r="J1471" s="5"/>
      <c r="K1471" s="5"/>
      <c r="L1471" s="13" t="s">
        <v>6058</v>
      </c>
    </row>
    <row r="1472" spans="1:12" ht="56.25">
      <c r="A1472" s="89" t="s">
        <v>5942</v>
      </c>
      <c r="B1472" s="7" t="s">
        <v>6055</v>
      </c>
      <c r="C1472" s="13" t="s">
        <v>6059</v>
      </c>
      <c r="D1472" s="36">
        <v>20008</v>
      </c>
      <c r="E1472" s="13" t="s">
        <v>10481</v>
      </c>
      <c r="F1472" s="84" t="s">
        <v>179</v>
      </c>
      <c r="G1472" s="88"/>
      <c r="H1472" s="84" t="s">
        <v>6060</v>
      </c>
      <c r="I1472" s="5" t="s">
        <v>181</v>
      </c>
      <c r="J1472" s="5"/>
      <c r="K1472" s="5"/>
      <c r="L1472" s="13" t="s">
        <v>6058</v>
      </c>
    </row>
    <row r="1473" spans="1:12" ht="187.5">
      <c r="A1473" s="88" t="s">
        <v>5942</v>
      </c>
      <c r="B1473" s="8" t="s">
        <v>6061</v>
      </c>
      <c r="C1473" s="5" t="s">
        <v>6062</v>
      </c>
      <c r="D1473" s="2">
        <v>29726</v>
      </c>
      <c r="E1473" s="5" t="s">
        <v>10481</v>
      </c>
      <c r="F1473" s="84" t="s">
        <v>179</v>
      </c>
      <c r="G1473" s="88"/>
      <c r="H1473" s="84" t="s">
        <v>6063</v>
      </c>
      <c r="I1473" s="5" t="s">
        <v>181</v>
      </c>
      <c r="J1473" s="5"/>
      <c r="K1473" s="5" t="s">
        <v>6064</v>
      </c>
      <c r="L1473" s="21" t="s">
        <v>6065</v>
      </c>
    </row>
    <row r="1474" spans="1:12" ht="56.25">
      <c r="A1474" s="88" t="s">
        <v>5942</v>
      </c>
      <c r="B1474" s="8" t="s">
        <v>6066</v>
      </c>
      <c r="C1474" s="5" t="s">
        <v>6067</v>
      </c>
      <c r="D1474" s="2">
        <v>4500</v>
      </c>
      <c r="E1474" s="5" t="s">
        <v>10481</v>
      </c>
      <c r="F1474" s="84" t="s">
        <v>3902</v>
      </c>
      <c r="G1474" s="88" t="s">
        <v>6068</v>
      </c>
      <c r="H1474" s="84" t="s">
        <v>6069</v>
      </c>
      <c r="I1474" s="5" t="s">
        <v>313</v>
      </c>
      <c r="J1474" s="5"/>
      <c r="K1474" s="18" t="s">
        <v>6070</v>
      </c>
      <c r="L1474" s="5" t="s">
        <v>6071</v>
      </c>
    </row>
    <row r="1475" spans="1:12" ht="75">
      <c r="A1475" s="88" t="s">
        <v>5942</v>
      </c>
      <c r="B1475" s="8" t="s">
        <v>6072</v>
      </c>
      <c r="C1475" s="5" t="s">
        <v>6073</v>
      </c>
      <c r="D1475" s="2">
        <v>24000</v>
      </c>
      <c r="E1475" s="5" t="s">
        <v>10481</v>
      </c>
      <c r="F1475" s="84" t="s">
        <v>311</v>
      </c>
      <c r="G1475" s="88"/>
      <c r="H1475" s="84" t="s">
        <v>6074</v>
      </c>
      <c r="I1475" s="5" t="s">
        <v>181</v>
      </c>
      <c r="J1475" s="5"/>
      <c r="K1475" s="18" t="s">
        <v>6075</v>
      </c>
      <c r="L1475" s="5" t="s">
        <v>6076</v>
      </c>
    </row>
    <row r="1476" spans="1:12" ht="56.25">
      <c r="A1476" s="84" t="s">
        <v>5953</v>
      </c>
      <c r="B1476" s="5" t="s">
        <v>6077</v>
      </c>
      <c r="C1476" s="5" t="s">
        <v>6078</v>
      </c>
      <c r="D1476" s="2">
        <v>10719</v>
      </c>
      <c r="E1476" s="5" t="s">
        <v>10481</v>
      </c>
      <c r="F1476" s="84" t="s">
        <v>311</v>
      </c>
      <c r="G1476" s="84"/>
      <c r="H1476" s="84" t="s">
        <v>6079</v>
      </c>
      <c r="I1476" s="18" t="s">
        <v>313</v>
      </c>
      <c r="J1476" s="5" t="s">
        <v>6080</v>
      </c>
      <c r="K1476" s="18" t="s">
        <v>6081</v>
      </c>
      <c r="L1476" s="21" t="s">
        <v>6082</v>
      </c>
    </row>
    <row r="1477" spans="1:12" ht="56.25">
      <c r="A1477" s="84" t="s">
        <v>5953</v>
      </c>
      <c r="B1477" s="5" t="s">
        <v>6077</v>
      </c>
      <c r="C1477" s="5" t="s">
        <v>6083</v>
      </c>
      <c r="D1477" s="2">
        <v>11400</v>
      </c>
      <c r="E1477" s="5" t="s">
        <v>10481</v>
      </c>
      <c r="F1477" s="84" t="s">
        <v>311</v>
      </c>
      <c r="G1477" s="88"/>
      <c r="H1477" s="84" t="s">
        <v>6084</v>
      </c>
      <c r="I1477" s="5" t="s">
        <v>313</v>
      </c>
      <c r="J1477" s="5" t="s">
        <v>6085</v>
      </c>
      <c r="K1477" s="18" t="s">
        <v>6086</v>
      </c>
      <c r="L1477" s="21" t="s">
        <v>6087</v>
      </c>
    </row>
    <row r="1478" spans="1:12" ht="56.25">
      <c r="A1478" s="84" t="s">
        <v>5953</v>
      </c>
      <c r="B1478" s="5" t="s">
        <v>6077</v>
      </c>
      <c r="C1478" s="5" t="s">
        <v>6088</v>
      </c>
      <c r="D1478" s="2">
        <v>9392</v>
      </c>
      <c r="E1478" s="5" t="s">
        <v>10481</v>
      </c>
      <c r="F1478" s="84" t="s">
        <v>179</v>
      </c>
      <c r="G1478" s="88"/>
      <c r="H1478" s="84" t="s">
        <v>6089</v>
      </c>
      <c r="I1478" s="5" t="s">
        <v>768</v>
      </c>
      <c r="J1478" s="5" t="s">
        <v>6090</v>
      </c>
      <c r="K1478" s="18" t="s">
        <v>6091</v>
      </c>
      <c r="L1478" s="5" t="s">
        <v>6092</v>
      </c>
    </row>
    <row r="1479" spans="1:12" ht="37.5">
      <c r="A1479" s="88" t="s">
        <v>5942</v>
      </c>
      <c r="B1479" s="8" t="s">
        <v>6093</v>
      </c>
      <c r="C1479" s="5" t="s">
        <v>6094</v>
      </c>
      <c r="D1479" s="2">
        <v>17941</v>
      </c>
      <c r="E1479" s="5" t="s">
        <v>10481</v>
      </c>
      <c r="F1479" s="84" t="s">
        <v>311</v>
      </c>
      <c r="G1479" s="88"/>
      <c r="H1479" s="84" t="s">
        <v>6095</v>
      </c>
      <c r="I1479" s="5" t="s">
        <v>261</v>
      </c>
      <c r="J1479" s="5"/>
      <c r="K1479" s="18" t="s">
        <v>6096</v>
      </c>
      <c r="L1479" s="5" t="s">
        <v>6097</v>
      </c>
    </row>
    <row r="1480" spans="1:12" ht="56.25">
      <c r="A1480" s="84" t="s">
        <v>5953</v>
      </c>
      <c r="B1480" s="5" t="s">
        <v>6098</v>
      </c>
      <c r="C1480" s="5" t="s">
        <v>6099</v>
      </c>
      <c r="D1480" s="6">
        <v>11538</v>
      </c>
      <c r="E1480" s="5" t="s">
        <v>10481</v>
      </c>
      <c r="F1480" s="84" t="s">
        <v>660</v>
      </c>
      <c r="G1480" s="88"/>
      <c r="H1480" s="84" t="s">
        <v>6100</v>
      </c>
      <c r="I1480" s="5" t="s">
        <v>76</v>
      </c>
      <c r="J1480" s="5"/>
      <c r="K1480" s="18" t="s">
        <v>6101</v>
      </c>
      <c r="L1480" s="21" t="s">
        <v>6102</v>
      </c>
    </row>
    <row r="1481" spans="1:12" ht="56.25">
      <c r="A1481" s="101" t="s">
        <v>5953</v>
      </c>
      <c r="B1481" s="132" t="s">
        <v>6098</v>
      </c>
      <c r="C1481" s="132" t="s">
        <v>1866</v>
      </c>
      <c r="D1481" s="77">
        <v>4163</v>
      </c>
      <c r="E1481" s="132" t="s">
        <v>10481</v>
      </c>
      <c r="F1481" s="84" t="s">
        <v>311</v>
      </c>
      <c r="G1481" s="87"/>
      <c r="H1481" s="101" t="s">
        <v>6103</v>
      </c>
      <c r="I1481" s="78" t="s">
        <v>560</v>
      </c>
      <c r="J1481" s="78"/>
      <c r="K1481" s="22" t="s">
        <v>6104</v>
      </c>
      <c r="L1481" s="78" t="s">
        <v>6105</v>
      </c>
    </row>
    <row r="1482" spans="1:12" ht="56.25">
      <c r="A1482" s="88" t="s">
        <v>5942</v>
      </c>
      <c r="B1482" s="8" t="s">
        <v>6106</v>
      </c>
      <c r="C1482" s="5" t="s">
        <v>6107</v>
      </c>
      <c r="D1482" s="2">
        <v>271</v>
      </c>
      <c r="E1482" s="5" t="s">
        <v>10481</v>
      </c>
      <c r="F1482" s="84" t="s">
        <v>1288</v>
      </c>
      <c r="G1482" s="88"/>
      <c r="H1482" s="84" t="s">
        <v>6108</v>
      </c>
      <c r="I1482" s="5" t="s">
        <v>181</v>
      </c>
      <c r="J1482" s="5"/>
      <c r="K1482" s="79" t="s">
        <v>6109</v>
      </c>
      <c r="L1482" s="21" t="s">
        <v>6110</v>
      </c>
    </row>
    <row r="1483" spans="1:12" ht="56.25">
      <c r="A1483" s="88" t="s">
        <v>5942</v>
      </c>
      <c r="B1483" s="8" t="s">
        <v>6106</v>
      </c>
      <c r="C1483" s="5" t="s">
        <v>6111</v>
      </c>
      <c r="D1483" s="2">
        <v>853</v>
      </c>
      <c r="E1483" s="5" t="s">
        <v>10481</v>
      </c>
      <c r="F1483" s="84" t="s">
        <v>311</v>
      </c>
      <c r="G1483" s="88"/>
      <c r="H1483" s="84" t="s">
        <v>6112</v>
      </c>
      <c r="I1483" s="5" t="s">
        <v>313</v>
      </c>
      <c r="J1483" s="5"/>
      <c r="K1483" s="18" t="s">
        <v>6113</v>
      </c>
      <c r="L1483" s="5" t="s">
        <v>6114</v>
      </c>
    </row>
    <row r="1484" spans="1:12" ht="75">
      <c r="A1484" s="88" t="s">
        <v>5942</v>
      </c>
      <c r="B1484" s="8" t="s">
        <v>6106</v>
      </c>
      <c r="C1484" s="5" t="s">
        <v>2212</v>
      </c>
      <c r="D1484" s="2">
        <v>673</v>
      </c>
      <c r="E1484" s="5" t="s">
        <v>10481</v>
      </c>
      <c r="F1484" s="84" t="s">
        <v>660</v>
      </c>
      <c r="G1484" s="88"/>
      <c r="H1484" s="84" t="s">
        <v>6115</v>
      </c>
      <c r="I1484" s="5" t="s">
        <v>759</v>
      </c>
      <c r="J1484" s="5"/>
      <c r="K1484" s="18" t="s">
        <v>6116</v>
      </c>
      <c r="L1484" s="5" t="s">
        <v>6114</v>
      </c>
    </row>
    <row r="1485" spans="1:12" ht="56.25">
      <c r="A1485" s="88" t="s">
        <v>5942</v>
      </c>
      <c r="B1485" s="8" t="s">
        <v>6106</v>
      </c>
      <c r="C1485" s="5" t="s">
        <v>1866</v>
      </c>
      <c r="D1485" s="2">
        <v>1404</v>
      </c>
      <c r="E1485" s="5" t="s">
        <v>10481</v>
      </c>
      <c r="F1485" s="84" t="s">
        <v>179</v>
      </c>
      <c r="G1485" s="88"/>
      <c r="H1485" s="84" t="s">
        <v>6117</v>
      </c>
      <c r="I1485" s="5" t="s">
        <v>181</v>
      </c>
      <c r="J1485" s="5"/>
      <c r="K1485" s="18" t="s">
        <v>6118</v>
      </c>
      <c r="L1485" s="5" t="s">
        <v>6119</v>
      </c>
    </row>
    <row r="1486" spans="1:12" ht="37.5">
      <c r="A1486" s="88" t="s">
        <v>5942</v>
      </c>
      <c r="B1486" s="8" t="s">
        <v>6106</v>
      </c>
      <c r="C1486" s="5" t="s">
        <v>6120</v>
      </c>
      <c r="D1486" s="2">
        <v>600</v>
      </c>
      <c r="E1486" s="5" t="s">
        <v>10481</v>
      </c>
      <c r="F1486" s="84" t="s">
        <v>179</v>
      </c>
      <c r="G1486" s="88"/>
      <c r="H1486" s="84" t="s">
        <v>6121</v>
      </c>
      <c r="I1486" s="5" t="s">
        <v>181</v>
      </c>
      <c r="J1486" s="5"/>
      <c r="K1486" s="18" t="s">
        <v>6109</v>
      </c>
      <c r="L1486" s="5" t="s">
        <v>6119</v>
      </c>
    </row>
    <row r="1487" spans="1:12" ht="56.25">
      <c r="A1487" s="88" t="s">
        <v>5942</v>
      </c>
      <c r="B1487" s="8" t="s">
        <v>6122</v>
      </c>
      <c r="C1487" s="5" t="s">
        <v>6123</v>
      </c>
      <c r="D1487" s="2">
        <v>225</v>
      </c>
      <c r="E1487" s="5" t="s">
        <v>10481</v>
      </c>
      <c r="F1487" s="84" t="s">
        <v>660</v>
      </c>
      <c r="G1487" s="88"/>
      <c r="H1487" s="84" t="s">
        <v>6124</v>
      </c>
      <c r="I1487" s="5" t="s">
        <v>313</v>
      </c>
      <c r="J1487" s="5"/>
      <c r="K1487" s="18" t="s">
        <v>6125</v>
      </c>
      <c r="L1487" s="5" t="s">
        <v>6126</v>
      </c>
    </row>
    <row r="1488" spans="1:12" ht="56.25">
      <c r="A1488" s="88" t="s">
        <v>5942</v>
      </c>
      <c r="B1488" s="8" t="s">
        <v>6122</v>
      </c>
      <c r="C1488" s="5" t="s">
        <v>6123</v>
      </c>
      <c r="D1488" s="2">
        <v>20792</v>
      </c>
      <c r="E1488" s="5" t="s">
        <v>10481</v>
      </c>
      <c r="F1488" s="84" t="s">
        <v>660</v>
      </c>
      <c r="G1488" s="88"/>
      <c r="H1488" s="84" t="s">
        <v>6127</v>
      </c>
      <c r="I1488" s="5" t="s">
        <v>768</v>
      </c>
      <c r="J1488" s="5"/>
      <c r="K1488" s="5"/>
      <c r="L1488" s="5" t="s">
        <v>6128</v>
      </c>
    </row>
    <row r="1489" spans="1:12" ht="75">
      <c r="A1489" s="88" t="s">
        <v>5942</v>
      </c>
      <c r="B1489" s="8" t="s">
        <v>6122</v>
      </c>
      <c r="C1489" s="5" t="s">
        <v>6129</v>
      </c>
      <c r="D1489" s="2">
        <v>17017</v>
      </c>
      <c r="E1489" s="5" t="s">
        <v>10481</v>
      </c>
      <c r="F1489" s="84" t="s">
        <v>179</v>
      </c>
      <c r="G1489" s="88"/>
      <c r="H1489" s="84" t="s">
        <v>6130</v>
      </c>
      <c r="I1489" s="5" t="s">
        <v>181</v>
      </c>
      <c r="J1489" s="5"/>
      <c r="K1489" s="5"/>
      <c r="L1489" s="5" t="s">
        <v>6131</v>
      </c>
    </row>
    <row r="1490" spans="1:12" ht="75">
      <c r="A1490" s="88" t="s">
        <v>5942</v>
      </c>
      <c r="B1490" s="8" t="s">
        <v>6132</v>
      </c>
      <c r="C1490" s="5" t="s">
        <v>6133</v>
      </c>
      <c r="D1490" s="2" t="s">
        <v>36</v>
      </c>
      <c r="E1490" s="5" t="s">
        <v>5</v>
      </c>
      <c r="F1490" s="84" t="s">
        <v>660</v>
      </c>
      <c r="G1490" s="88"/>
      <c r="H1490" s="84" t="s">
        <v>6134</v>
      </c>
      <c r="I1490" s="5" t="s">
        <v>264</v>
      </c>
      <c r="J1490" s="5" t="s">
        <v>6135</v>
      </c>
      <c r="K1490" s="5" t="s">
        <v>6136</v>
      </c>
      <c r="L1490" s="5" t="s">
        <v>10732</v>
      </c>
    </row>
    <row r="1491" spans="1:12" ht="56.25">
      <c r="A1491" s="88" t="s">
        <v>5942</v>
      </c>
      <c r="B1491" s="8" t="s">
        <v>6132</v>
      </c>
      <c r="C1491" s="5" t="s">
        <v>6137</v>
      </c>
      <c r="D1491" s="2">
        <v>8528</v>
      </c>
      <c r="E1491" s="5" t="s">
        <v>10481</v>
      </c>
      <c r="F1491" s="84" t="s">
        <v>179</v>
      </c>
      <c r="G1491" s="88"/>
      <c r="H1491" s="84" t="s">
        <v>6138</v>
      </c>
      <c r="I1491" s="5" t="s">
        <v>181</v>
      </c>
      <c r="J1491" s="5"/>
      <c r="K1491" s="18" t="s">
        <v>6139</v>
      </c>
      <c r="L1491" s="5" t="s">
        <v>6140</v>
      </c>
    </row>
    <row r="1492" spans="1:12" ht="37.5">
      <c r="A1492" s="89" t="s">
        <v>5942</v>
      </c>
      <c r="B1492" s="7" t="s">
        <v>6141</v>
      </c>
      <c r="C1492" s="13" t="s">
        <v>6142</v>
      </c>
      <c r="D1492" s="36">
        <v>53400</v>
      </c>
      <c r="E1492" s="13" t="s">
        <v>10481</v>
      </c>
      <c r="F1492" s="84" t="s">
        <v>179</v>
      </c>
      <c r="G1492" s="89"/>
      <c r="H1492" s="84" t="s">
        <v>6143</v>
      </c>
      <c r="I1492" s="13" t="s">
        <v>778</v>
      </c>
      <c r="J1492" s="13"/>
      <c r="K1492" s="23" t="s">
        <v>6144</v>
      </c>
      <c r="L1492" s="13" t="s">
        <v>6145</v>
      </c>
    </row>
    <row r="1493" spans="1:12" ht="56.25">
      <c r="A1493" s="95" t="s">
        <v>6146</v>
      </c>
      <c r="B1493" s="10" t="s">
        <v>6147</v>
      </c>
      <c r="C1493" s="11" t="s">
        <v>6148</v>
      </c>
      <c r="D1493" s="2" t="s">
        <v>6149</v>
      </c>
      <c r="E1493" s="11" t="s">
        <v>10482</v>
      </c>
      <c r="F1493" s="84" t="s">
        <v>660</v>
      </c>
      <c r="G1493" s="95"/>
      <c r="H1493" s="91" t="s">
        <v>6150</v>
      </c>
      <c r="I1493" s="11" t="s">
        <v>313</v>
      </c>
      <c r="J1493" s="11"/>
      <c r="K1493" s="11"/>
      <c r="L1493" s="11" t="s">
        <v>6151</v>
      </c>
    </row>
    <row r="1494" spans="1:12" ht="56.25">
      <c r="A1494" s="88" t="s">
        <v>5942</v>
      </c>
      <c r="B1494" s="8" t="s">
        <v>6152</v>
      </c>
      <c r="C1494" s="5" t="s">
        <v>6153</v>
      </c>
      <c r="D1494" s="2">
        <v>13512</v>
      </c>
      <c r="E1494" s="5" t="s">
        <v>10481</v>
      </c>
      <c r="F1494" s="84" t="s">
        <v>179</v>
      </c>
      <c r="G1494" s="84" t="s">
        <v>6154</v>
      </c>
      <c r="H1494" s="84" t="s">
        <v>6155</v>
      </c>
      <c r="I1494" s="5" t="s">
        <v>6156</v>
      </c>
      <c r="J1494" s="5"/>
      <c r="K1494" s="18" t="s">
        <v>6157</v>
      </c>
      <c r="L1494" s="5" t="s">
        <v>6158</v>
      </c>
    </row>
    <row r="1495" spans="1:12" ht="56.25">
      <c r="A1495" s="88" t="s">
        <v>5942</v>
      </c>
      <c r="B1495" s="8" t="s">
        <v>6152</v>
      </c>
      <c r="C1495" s="5" t="s">
        <v>451</v>
      </c>
      <c r="D1495" s="2">
        <v>45739</v>
      </c>
      <c r="E1495" s="5" t="s">
        <v>10481</v>
      </c>
      <c r="F1495" s="84" t="s">
        <v>660</v>
      </c>
      <c r="G1495" s="88"/>
      <c r="H1495" s="84" t="s">
        <v>6159</v>
      </c>
      <c r="I1495" s="5" t="s">
        <v>759</v>
      </c>
      <c r="J1495" s="5"/>
      <c r="K1495" s="18" t="s">
        <v>6160</v>
      </c>
      <c r="L1495" s="5" t="s">
        <v>6161</v>
      </c>
    </row>
    <row r="1496" spans="1:12" ht="56.25">
      <c r="A1496" s="88" t="s">
        <v>5942</v>
      </c>
      <c r="B1496" s="8" t="s">
        <v>6162</v>
      </c>
      <c r="C1496" s="5" t="s">
        <v>6163</v>
      </c>
      <c r="D1496" s="2">
        <v>19862</v>
      </c>
      <c r="E1496" s="5" t="s">
        <v>10481</v>
      </c>
      <c r="F1496" s="84" t="s">
        <v>665</v>
      </c>
      <c r="G1496" s="84" t="s">
        <v>6164</v>
      </c>
      <c r="H1496" s="84" t="s">
        <v>6165</v>
      </c>
      <c r="I1496" s="5" t="s">
        <v>665</v>
      </c>
      <c r="J1496" s="5" t="s">
        <v>6166</v>
      </c>
      <c r="K1496" s="5"/>
      <c r="L1496" s="5" t="s">
        <v>6167</v>
      </c>
    </row>
    <row r="1497" spans="1:12" ht="37.5">
      <c r="A1497" s="88" t="s">
        <v>5989</v>
      </c>
      <c r="B1497" s="8" t="s">
        <v>6168</v>
      </c>
      <c r="C1497" s="5" t="s">
        <v>1866</v>
      </c>
      <c r="D1497" s="2">
        <v>4410</v>
      </c>
      <c r="E1497" s="5" t="s">
        <v>10481</v>
      </c>
      <c r="F1497" s="84" t="s">
        <v>311</v>
      </c>
      <c r="G1497" s="88"/>
      <c r="H1497" s="84" t="s">
        <v>6169</v>
      </c>
      <c r="I1497" s="5" t="s">
        <v>261</v>
      </c>
      <c r="J1497" s="5"/>
      <c r="K1497" s="18" t="s">
        <v>6170</v>
      </c>
      <c r="L1497" s="21" t="s">
        <v>6171</v>
      </c>
    </row>
    <row r="1498" spans="1:12" ht="56.25">
      <c r="A1498" s="88" t="s">
        <v>5989</v>
      </c>
      <c r="B1498" s="8" t="s">
        <v>6168</v>
      </c>
      <c r="C1498" s="5" t="s">
        <v>6172</v>
      </c>
      <c r="D1498" s="2">
        <v>14742</v>
      </c>
      <c r="E1498" s="5" t="s">
        <v>10481</v>
      </c>
      <c r="F1498" s="84" t="s">
        <v>660</v>
      </c>
      <c r="G1498" s="88"/>
      <c r="H1498" s="84" t="s">
        <v>6173</v>
      </c>
      <c r="I1498" s="5" t="s">
        <v>1863</v>
      </c>
      <c r="J1498" s="5"/>
      <c r="K1498" s="18" t="s">
        <v>6174</v>
      </c>
      <c r="L1498" s="5" t="s">
        <v>6171</v>
      </c>
    </row>
    <row r="1499" spans="1:12" ht="56.25">
      <c r="A1499" s="88" t="s">
        <v>5942</v>
      </c>
      <c r="B1499" s="8" t="s">
        <v>6162</v>
      </c>
      <c r="C1499" s="5" t="s">
        <v>6175</v>
      </c>
      <c r="D1499" s="2">
        <v>5098</v>
      </c>
      <c r="E1499" s="5" t="s">
        <v>10481</v>
      </c>
      <c r="F1499" s="84" t="s">
        <v>179</v>
      </c>
      <c r="G1499" s="88"/>
      <c r="H1499" s="84" t="s">
        <v>6176</v>
      </c>
      <c r="I1499" s="5" t="s">
        <v>560</v>
      </c>
      <c r="J1499" s="5"/>
      <c r="K1499" s="18" t="s">
        <v>6177</v>
      </c>
      <c r="L1499" s="5" t="s">
        <v>6178</v>
      </c>
    </row>
    <row r="1500" spans="1:12" ht="37.5">
      <c r="A1500" s="88" t="s">
        <v>5942</v>
      </c>
      <c r="B1500" s="8" t="s">
        <v>6162</v>
      </c>
      <c r="C1500" s="5" t="s">
        <v>6179</v>
      </c>
      <c r="D1500" s="2">
        <v>438</v>
      </c>
      <c r="E1500" s="5" t="s">
        <v>10481</v>
      </c>
      <c r="F1500" s="84" t="s">
        <v>660</v>
      </c>
      <c r="G1500" s="88"/>
      <c r="H1500" s="84" t="s">
        <v>6180</v>
      </c>
      <c r="I1500" s="5" t="s">
        <v>560</v>
      </c>
      <c r="J1500" s="5"/>
      <c r="K1500" s="18" t="s">
        <v>6177</v>
      </c>
      <c r="L1500" s="5" t="s">
        <v>6178</v>
      </c>
    </row>
    <row r="1501" spans="1:12" ht="75">
      <c r="A1501" s="88" t="s">
        <v>5942</v>
      </c>
      <c r="B1501" s="8" t="s">
        <v>6181</v>
      </c>
      <c r="C1501" s="5" t="s">
        <v>6182</v>
      </c>
      <c r="D1501" s="2">
        <v>120</v>
      </c>
      <c r="E1501" s="5" t="s">
        <v>10481</v>
      </c>
      <c r="F1501" s="84" t="s">
        <v>3902</v>
      </c>
      <c r="G1501" s="88" t="s">
        <v>6183</v>
      </c>
      <c r="H1501" s="84" t="s">
        <v>6184</v>
      </c>
      <c r="I1501" s="5" t="s">
        <v>10499</v>
      </c>
      <c r="J1501" s="5" t="s">
        <v>6185</v>
      </c>
      <c r="K1501" s="18" t="s">
        <v>6186</v>
      </c>
      <c r="L1501" s="5" t="s">
        <v>6187</v>
      </c>
    </row>
    <row r="1502" spans="1:12" ht="56.25">
      <c r="A1502" s="88" t="s">
        <v>5942</v>
      </c>
      <c r="B1502" s="8" t="s">
        <v>6181</v>
      </c>
      <c r="C1502" s="5" t="s">
        <v>4794</v>
      </c>
      <c r="D1502" s="2">
        <v>453</v>
      </c>
      <c r="E1502" s="5" t="s">
        <v>10481</v>
      </c>
      <c r="F1502" s="84" t="s">
        <v>311</v>
      </c>
      <c r="G1502" s="88"/>
      <c r="H1502" s="84" t="s">
        <v>6188</v>
      </c>
      <c r="I1502" s="5" t="s">
        <v>313</v>
      </c>
      <c r="J1502" s="5"/>
      <c r="K1502" s="18" t="s">
        <v>6189</v>
      </c>
      <c r="L1502" s="5" t="s">
        <v>6190</v>
      </c>
    </row>
    <row r="1503" spans="1:12" ht="37.5">
      <c r="A1503" s="88" t="s">
        <v>5942</v>
      </c>
      <c r="B1503" s="8" t="s">
        <v>6181</v>
      </c>
      <c r="C1503" s="5" t="s">
        <v>5479</v>
      </c>
      <c r="D1503" s="6">
        <v>1650</v>
      </c>
      <c r="E1503" s="5" t="s">
        <v>10481</v>
      </c>
      <c r="F1503" s="84" t="s">
        <v>660</v>
      </c>
      <c r="G1503" s="88"/>
      <c r="H1503" s="84" t="s">
        <v>6191</v>
      </c>
      <c r="I1503" s="5" t="s">
        <v>10500</v>
      </c>
      <c r="J1503" s="5"/>
      <c r="K1503" s="18" t="s">
        <v>6192</v>
      </c>
      <c r="L1503" s="21" t="s">
        <v>6193</v>
      </c>
    </row>
    <row r="1504" spans="1:12" ht="56.25">
      <c r="A1504" s="88" t="s">
        <v>5942</v>
      </c>
      <c r="B1504" s="8" t="s">
        <v>6194</v>
      </c>
      <c r="C1504" s="5" t="s">
        <v>6195</v>
      </c>
      <c r="D1504" s="2">
        <v>12407</v>
      </c>
      <c r="E1504" s="5" t="s">
        <v>10481</v>
      </c>
      <c r="F1504" s="84" t="s">
        <v>179</v>
      </c>
      <c r="G1504" s="88"/>
      <c r="H1504" s="84" t="s">
        <v>6196</v>
      </c>
      <c r="I1504" s="5" t="s">
        <v>778</v>
      </c>
      <c r="J1504" s="5"/>
      <c r="K1504" s="18" t="s">
        <v>6197</v>
      </c>
      <c r="L1504" s="5" t="s">
        <v>6198</v>
      </c>
    </row>
    <row r="1505" spans="1:12" ht="131.25">
      <c r="A1505" s="88" t="s">
        <v>5942</v>
      </c>
      <c r="B1505" s="8" t="s">
        <v>6199</v>
      </c>
      <c r="C1505" s="5" t="s">
        <v>6200</v>
      </c>
      <c r="D1505" s="2">
        <v>14850</v>
      </c>
      <c r="E1505" s="5" t="s">
        <v>10481</v>
      </c>
      <c r="F1505" s="84" t="s">
        <v>660</v>
      </c>
      <c r="G1505" s="88"/>
      <c r="H1505" s="84" t="s">
        <v>6201</v>
      </c>
      <c r="I1505" s="5" t="s">
        <v>768</v>
      </c>
      <c r="J1505" s="5"/>
      <c r="K1505" s="18" t="s">
        <v>6202</v>
      </c>
      <c r="L1505" s="5" t="s">
        <v>6203</v>
      </c>
    </row>
    <row r="1506" spans="1:12" ht="56.25">
      <c r="A1506" s="88" t="s">
        <v>5942</v>
      </c>
      <c r="B1506" s="8" t="s">
        <v>6199</v>
      </c>
      <c r="C1506" s="5" t="s">
        <v>6204</v>
      </c>
      <c r="D1506" s="2">
        <v>7000</v>
      </c>
      <c r="E1506" s="5" t="s">
        <v>10481</v>
      </c>
      <c r="F1506" s="84" t="s">
        <v>311</v>
      </c>
      <c r="G1506" s="88"/>
      <c r="H1506" s="84" t="s">
        <v>6205</v>
      </c>
      <c r="I1506" s="5" t="s">
        <v>181</v>
      </c>
      <c r="J1506" s="5"/>
      <c r="K1506" s="18" t="s">
        <v>6206</v>
      </c>
      <c r="L1506" s="5" t="s">
        <v>6203</v>
      </c>
    </row>
    <row r="1507" spans="1:12" ht="75">
      <c r="A1507" s="88" t="s">
        <v>5942</v>
      </c>
      <c r="B1507" s="8" t="s">
        <v>6199</v>
      </c>
      <c r="C1507" s="5" t="s">
        <v>6207</v>
      </c>
      <c r="D1507" s="2">
        <v>810</v>
      </c>
      <c r="E1507" s="5" t="s">
        <v>10481</v>
      </c>
      <c r="F1507" s="84" t="s">
        <v>311</v>
      </c>
      <c r="G1507" s="88"/>
      <c r="H1507" s="84" t="s">
        <v>6208</v>
      </c>
      <c r="I1507" s="5" t="s">
        <v>6209</v>
      </c>
      <c r="J1507" s="5"/>
      <c r="K1507" s="18" t="s">
        <v>6206</v>
      </c>
      <c r="L1507" s="5" t="s">
        <v>6203</v>
      </c>
    </row>
    <row r="1508" spans="1:12" ht="56.25">
      <c r="A1508" s="88" t="s">
        <v>5942</v>
      </c>
      <c r="B1508" s="5" t="s">
        <v>6210</v>
      </c>
      <c r="C1508" s="5" t="s">
        <v>6211</v>
      </c>
      <c r="D1508" s="6">
        <v>2520</v>
      </c>
      <c r="E1508" s="5" t="s">
        <v>10481</v>
      </c>
      <c r="F1508" s="84" t="s">
        <v>179</v>
      </c>
      <c r="G1508" s="84"/>
      <c r="H1508" s="84" t="s">
        <v>6212</v>
      </c>
      <c r="I1508" s="5" t="s">
        <v>778</v>
      </c>
      <c r="J1508" s="5"/>
      <c r="K1508" s="18" t="s">
        <v>6213</v>
      </c>
      <c r="L1508" s="5" t="s">
        <v>6214</v>
      </c>
    </row>
    <row r="1509" spans="1:12" ht="112.5">
      <c r="A1509" s="88" t="s">
        <v>5942</v>
      </c>
      <c r="B1509" s="8" t="s">
        <v>6215</v>
      </c>
      <c r="C1509" s="5" t="s">
        <v>6216</v>
      </c>
      <c r="D1509" s="2">
        <v>9061</v>
      </c>
      <c r="E1509" s="5" t="s">
        <v>10481</v>
      </c>
      <c r="F1509" s="84" t="s">
        <v>660</v>
      </c>
      <c r="G1509" s="88"/>
      <c r="H1509" s="84" t="s">
        <v>6217</v>
      </c>
      <c r="I1509" s="5" t="s">
        <v>10499</v>
      </c>
      <c r="J1509" s="5" t="s">
        <v>6218</v>
      </c>
      <c r="K1509" s="18" t="s">
        <v>6219</v>
      </c>
      <c r="L1509" s="21" t="s">
        <v>6220</v>
      </c>
    </row>
    <row r="1510" spans="1:12" ht="37.5">
      <c r="A1510" s="88" t="s">
        <v>5942</v>
      </c>
      <c r="B1510" s="8" t="s">
        <v>6215</v>
      </c>
      <c r="C1510" s="5" t="s">
        <v>6221</v>
      </c>
      <c r="D1510" s="6" t="s">
        <v>10822</v>
      </c>
      <c r="E1510" s="5" t="s">
        <v>5</v>
      </c>
      <c r="F1510" s="84"/>
      <c r="G1510" s="88"/>
      <c r="H1510" s="84" t="s">
        <v>6222</v>
      </c>
      <c r="I1510" s="5" t="s">
        <v>768</v>
      </c>
      <c r="J1510" s="5"/>
      <c r="K1510" s="5"/>
      <c r="L1510" s="21" t="s">
        <v>10733</v>
      </c>
    </row>
    <row r="1511" spans="1:12" ht="93.75">
      <c r="A1511" s="88" t="s">
        <v>5942</v>
      </c>
      <c r="B1511" s="8" t="s">
        <v>6215</v>
      </c>
      <c r="C1511" s="5" t="s">
        <v>6223</v>
      </c>
      <c r="D1511" s="2">
        <v>12521</v>
      </c>
      <c r="E1511" s="5" t="s">
        <v>10481</v>
      </c>
      <c r="F1511" s="84" t="s">
        <v>179</v>
      </c>
      <c r="G1511" s="88" t="s">
        <v>3968</v>
      </c>
      <c r="H1511" s="84" t="s">
        <v>6224</v>
      </c>
      <c r="I1511" s="5" t="s">
        <v>665</v>
      </c>
      <c r="J1511" s="5" t="s">
        <v>6225</v>
      </c>
      <c r="K1511" s="18" t="s">
        <v>6226</v>
      </c>
      <c r="L1511" s="5" t="s">
        <v>6227</v>
      </c>
    </row>
    <row r="1512" spans="1:12" ht="75">
      <c r="A1512" s="88" t="s">
        <v>5942</v>
      </c>
      <c r="B1512" s="8" t="s">
        <v>6228</v>
      </c>
      <c r="C1512" s="5" t="s">
        <v>6229</v>
      </c>
      <c r="D1512" s="2">
        <v>1285</v>
      </c>
      <c r="E1512" s="5" t="s">
        <v>10481</v>
      </c>
      <c r="F1512" s="84" t="s">
        <v>311</v>
      </c>
      <c r="G1512" s="88"/>
      <c r="H1512" s="84" t="s">
        <v>6230</v>
      </c>
      <c r="I1512" s="5" t="s">
        <v>6228</v>
      </c>
      <c r="J1512" s="5"/>
      <c r="K1512" s="18" t="s">
        <v>6231</v>
      </c>
      <c r="L1512" s="21" t="s">
        <v>6232</v>
      </c>
    </row>
    <row r="1513" spans="1:12" ht="93.75">
      <c r="A1513" s="88" t="s">
        <v>5942</v>
      </c>
      <c r="B1513" s="8" t="s">
        <v>6228</v>
      </c>
      <c r="C1513" s="5" t="s">
        <v>6233</v>
      </c>
      <c r="D1513" s="2">
        <v>31804</v>
      </c>
      <c r="E1513" s="5" t="s">
        <v>10481</v>
      </c>
      <c r="F1513" s="84" t="s">
        <v>311</v>
      </c>
      <c r="G1513" s="88"/>
      <c r="H1513" s="84" t="s">
        <v>6234</v>
      </c>
      <c r="I1513" s="5" t="s">
        <v>8</v>
      </c>
      <c r="J1513" s="5"/>
      <c r="K1513" s="18" t="s">
        <v>6235</v>
      </c>
      <c r="L1513" s="5" t="s">
        <v>6236</v>
      </c>
    </row>
    <row r="1514" spans="1:12" ht="56.25">
      <c r="A1514" s="88" t="s">
        <v>5942</v>
      </c>
      <c r="B1514" s="8" t="s">
        <v>6228</v>
      </c>
      <c r="C1514" s="5" t="s">
        <v>6237</v>
      </c>
      <c r="D1514" s="2">
        <v>4423</v>
      </c>
      <c r="E1514" s="5" t="s">
        <v>10481</v>
      </c>
      <c r="F1514" s="84" t="s">
        <v>660</v>
      </c>
      <c r="G1514" s="88"/>
      <c r="H1514" s="84" t="s">
        <v>6238</v>
      </c>
      <c r="I1514" s="5" t="s">
        <v>6239</v>
      </c>
      <c r="J1514" s="5"/>
      <c r="K1514" s="18" t="s">
        <v>6240</v>
      </c>
      <c r="L1514" s="5" t="s">
        <v>6241</v>
      </c>
    </row>
    <row r="1515" spans="1:12" ht="56.25">
      <c r="A1515" s="88" t="s">
        <v>5942</v>
      </c>
      <c r="B1515" s="8" t="s">
        <v>6242</v>
      </c>
      <c r="C1515" s="5" t="s">
        <v>6243</v>
      </c>
      <c r="D1515" s="2">
        <v>1353</v>
      </c>
      <c r="E1515" s="5" t="s">
        <v>10481</v>
      </c>
      <c r="F1515" s="84" t="s">
        <v>660</v>
      </c>
      <c r="G1515" s="88"/>
      <c r="H1515" s="84" t="s">
        <v>6244</v>
      </c>
      <c r="I1515" s="5" t="s">
        <v>76</v>
      </c>
      <c r="J1515" s="5"/>
      <c r="K1515" s="18" t="s">
        <v>6245</v>
      </c>
      <c r="L1515" s="5" t="s">
        <v>6246</v>
      </c>
    </row>
    <row r="1516" spans="1:12" ht="56.25">
      <c r="A1516" s="88" t="s">
        <v>5942</v>
      </c>
      <c r="B1516" s="8" t="s">
        <v>6247</v>
      </c>
      <c r="C1516" s="5" t="s">
        <v>6248</v>
      </c>
      <c r="D1516" s="2">
        <v>798</v>
      </c>
      <c r="E1516" s="5" t="s">
        <v>10481</v>
      </c>
      <c r="F1516" s="84" t="s">
        <v>660</v>
      </c>
      <c r="G1516" s="88"/>
      <c r="H1516" s="84" t="s">
        <v>6249</v>
      </c>
      <c r="I1516" s="5" t="s">
        <v>313</v>
      </c>
      <c r="J1516" s="5"/>
      <c r="K1516" s="5"/>
      <c r="L1516" s="5" t="s">
        <v>6250</v>
      </c>
    </row>
    <row r="1517" spans="1:12" ht="37.5">
      <c r="A1517" s="88" t="s">
        <v>5942</v>
      </c>
      <c r="B1517" s="8" t="s">
        <v>6247</v>
      </c>
      <c r="C1517" s="5" t="s">
        <v>451</v>
      </c>
      <c r="D1517" s="2">
        <v>12949</v>
      </c>
      <c r="E1517" s="5" t="s">
        <v>10481</v>
      </c>
      <c r="F1517" s="84" t="s">
        <v>660</v>
      </c>
      <c r="G1517" s="88"/>
      <c r="H1517" s="84" t="s">
        <v>6251</v>
      </c>
      <c r="I1517" s="5" t="s">
        <v>313</v>
      </c>
      <c r="J1517" s="5"/>
      <c r="K1517" s="5"/>
      <c r="L1517" s="5" t="s">
        <v>6252</v>
      </c>
    </row>
    <row r="1518" spans="1:12" ht="56.25">
      <c r="A1518" s="88" t="s">
        <v>5942</v>
      </c>
      <c r="B1518" s="8" t="s">
        <v>6253</v>
      </c>
      <c r="C1518" s="5" t="s">
        <v>6123</v>
      </c>
      <c r="D1518" s="2">
        <v>17124</v>
      </c>
      <c r="E1518" s="5" t="s">
        <v>10481</v>
      </c>
      <c r="F1518" s="84" t="s">
        <v>660</v>
      </c>
      <c r="G1518" s="88"/>
      <c r="H1518" s="84" t="s">
        <v>6254</v>
      </c>
      <c r="I1518" s="5" t="s">
        <v>768</v>
      </c>
      <c r="J1518" s="5"/>
      <c r="K1518" s="18" t="s">
        <v>6255</v>
      </c>
      <c r="L1518" s="5" t="s">
        <v>10466</v>
      </c>
    </row>
    <row r="1519" spans="1:12" ht="56.25">
      <c r="A1519" s="88" t="s">
        <v>5942</v>
      </c>
      <c r="B1519" s="8" t="s">
        <v>6253</v>
      </c>
      <c r="C1519" s="5" t="s">
        <v>6256</v>
      </c>
      <c r="D1519" s="2">
        <v>10890</v>
      </c>
      <c r="E1519" s="5" t="s">
        <v>10481</v>
      </c>
      <c r="F1519" s="84" t="s">
        <v>660</v>
      </c>
      <c r="G1519" s="88"/>
      <c r="H1519" s="84" t="s">
        <v>10467</v>
      </c>
      <c r="I1519" s="5" t="s">
        <v>181</v>
      </c>
      <c r="J1519" s="5"/>
      <c r="K1519" s="18" t="s">
        <v>6257</v>
      </c>
      <c r="L1519" s="5" t="s">
        <v>10468</v>
      </c>
    </row>
    <row r="1520" spans="1:12" ht="56.25">
      <c r="A1520" s="88" t="s">
        <v>5942</v>
      </c>
      <c r="B1520" s="8" t="s">
        <v>6253</v>
      </c>
      <c r="C1520" s="5" t="s">
        <v>6258</v>
      </c>
      <c r="D1520" s="2">
        <v>12954</v>
      </c>
      <c r="E1520" s="5" t="s">
        <v>10481</v>
      </c>
      <c r="F1520" s="84" t="s">
        <v>824</v>
      </c>
      <c r="G1520" s="88" t="s">
        <v>6259</v>
      </c>
      <c r="H1520" s="84" t="s">
        <v>6260</v>
      </c>
      <c r="I1520" s="5" t="s">
        <v>313</v>
      </c>
      <c r="J1520" s="5"/>
      <c r="K1520" s="18" t="s">
        <v>6261</v>
      </c>
      <c r="L1520" s="5" t="s">
        <v>10468</v>
      </c>
    </row>
    <row r="1521" spans="1:12" ht="93.75">
      <c r="A1521" s="88" t="s">
        <v>5942</v>
      </c>
      <c r="B1521" s="8" t="s">
        <v>6253</v>
      </c>
      <c r="C1521" s="5" t="s">
        <v>6262</v>
      </c>
      <c r="D1521" s="2">
        <v>758</v>
      </c>
      <c r="E1521" s="5" t="s">
        <v>10481</v>
      </c>
      <c r="F1521" s="84" t="s">
        <v>660</v>
      </c>
      <c r="G1521" s="88"/>
      <c r="H1521" s="84" t="s">
        <v>6263</v>
      </c>
      <c r="I1521" s="8" t="s">
        <v>313</v>
      </c>
      <c r="J1521" s="5"/>
      <c r="K1521" s="18" t="s">
        <v>6264</v>
      </c>
      <c r="L1521" s="5" t="s">
        <v>10468</v>
      </c>
    </row>
    <row r="1522" spans="1:12" ht="75">
      <c r="A1522" s="84" t="s">
        <v>5953</v>
      </c>
      <c r="B1522" s="5" t="s">
        <v>6265</v>
      </c>
      <c r="C1522" s="5" t="s">
        <v>6266</v>
      </c>
      <c r="D1522" s="2">
        <v>30000</v>
      </c>
      <c r="E1522" s="5" t="s">
        <v>10481</v>
      </c>
      <c r="F1522" s="84" t="s">
        <v>661</v>
      </c>
      <c r="G1522" s="88"/>
      <c r="H1522" s="84" t="s">
        <v>6267</v>
      </c>
      <c r="I1522" s="5" t="s">
        <v>313</v>
      </c>
      <c r="J1522" s="5"/>
      <c r="K1522" s="5" t="s">
        <v>6268</v>
      </c>
      <c r="L1522" s="21" t="s">
        <v>6269</v>
      </c>
    </row>
    <row r="1523" spans="1:12" ht="56.25">
      <c r="A1523" s="88" t="s">
        <v>5942</v>
      </c>
      <c r="B1523" s="8" t="s">
        <v>6270</v>
      </c>
      <c r="C1523" s="5" t="s">
        <v>6271</v>
      </c>
      <c r="D1523" s="2" t="s">
        <v>10822</v>
      </c>
      <c r="E1523" s="5" t="s">
        <v>5</v>
      </c>
      <c r="F1523" s="84"/>
      <c r="G1523" s="88"/>
      <c r="H1523" s="84" t="s">
        <v>6272</v>
      </c>
      <c r="I1523" s="5" t="s">
        <v>10542</v>
      </c>
      <c r="J1523" s="5" t="s">
        <v>2032</v>
      </c>
      <c r="K1523" s="18" t="s">
        <v>6273</v>
      </c>
      <c r="L1523" s="21" t="s">
        <v>10734</v>
      </c>
    </row>
    <row r="1524" spans="1:12" ht="56.25">
      <c r="A1524" s="88" t="s">
        <v>5942</v>
      </c>
      <c r="B1524" s="8" t="s">
        <v>6270</v>
      </c>
      <c r="C1524" s="5" t="s">
        <v>841</v>
      </c>
      <c r="D1524" s="2">
        <v>270</v>
      </c>
      <c r="E1524" s="5" t="s">
        <v>10481</v>
      </c>
      <c r="F1524" s="84" t="s">
        <v>660</v>
      </c>
      <c r="G1524" s="88"/>
      <c r="H1524" s="84" t="s">
        <v>6275</v>
      </c>
      <c r="I1524" s="5" t="s">
        <v>10507</v>
      </c>
      <c r="J1524" s="5" t="s">
        <v>6276</v>
      </c>
      <c r="K1524" s="18" t="s">
        <v>6277</v>
      </c>
      <c r="L1524" s="21" t="s">
        <v>6274</v>
      </c>
    </row>
    <row r="1525" spans="1:12" ht="75">
      <c r="A1525" s="88" t="s">
        <v>5942</v>
      </c>
      <c r="B1525" s="8" t="s">
        <v>6270</v>
      </c>
      <c r="C1525" s="5" t="s">
        <v>6278</v>
      </c>
      <c r="D1525" s="2">
        <v>196</v>
      </c>
      <c r="E1525" s="5" t="s">
        <v>10481</v>
      </c>
      <c r="F1525" s="84" t="s">
        <v>179</v>
      </c>
      <c r="G1525" s="88"/>
      <c r="H1525" s="84" t="s">
        <v>6279</v>
      </c>
      <c r="I1525" s="5" t="s">
        <v>759</v>
      </c>
      <c r="J1525" s="5"/>
      <c r="K1525" s="18" t="s">
        <v>6280</v>
      </c>
      <c r="L1525" s="21" t="s">
        <v>6281</v>
      </c>
    </row>
    <row r="1526" spans="1:12" ht="56.25">
      <c r="A1526" s="88" t="s">
        <v>5942</v>
      </c>
      <c r="B1526" s="8" t="s">
        <v>6270</v>
      </c>
      <c r="C1526" s="5" t="s">
        <v>6282</v>
      </c>
      <c r="D1526" s="2">
        <v>29200</v>
      </c>
      <c r="E1526" s="5" t="s">
        <v>10481</v>
      </c>
      <c r="F1526" s="84" t="s">
        <v>179</v>
      </c>
      <c r="G1526" s="88" t="s">
        <v>6283</v>
      </c>
      <c r="H1526" s="84" t="s">
        <v>6284</v>
      </c>
      <c r="I1526" s="8" t="s">
        <v>313</v>
      </c>
      <c r="J1526" s="5"/>
      <c r="K1526" s="18" t="s">
        <v>6285</v>
      </c>
      <c r="L1526" s="21" t="s">
        <v>6286</v>
      </c>
    </row>
    <row r="1527" spans="1:12" ht="56.25">
      <c r="A1527" s="88" t="s">
        <v>5942</v>
      </c>
      <c r="B1527" s="8" t="s">
        <v>6270</v>
      </c>
      <c r="C1527" s="5" t="s">
        <v>6287</v>
      </c>
      <c r="D1527" s="2">
        <v>51</v>
      </c>
      <c r="E1527" s="5" t="s">
        <v>10481</v>
      </c>
      <c r="F1527" s="84" t="s">
        <v>311</v>
      </c>
      <c r="G1527" s="88" t="s">
        <v>6288</v>
      </c>
      <c r="H1527" s="84" t="s">
        <v>6289</v>
      </c>
      <c r="I1527" s="8" t="s">
        <v>313</v>
      </c>
      <c r="J1527" s="5"/>
      <c r="K1527" s="18" t="s">
        <v>6285</v>
      </c>
      <c r="L1527" s="21" t="s">
        <v>6286</v>
      </c>
    </row>
    <row r="1528" spans="1:12" ht="75">
      <c r="A1528" s="88" t="s">
        <v>5942</v>
      </c>
      <c r="B1528" s="8" t="s">
        <v>6290</v>
      </c>
      <c r="C1528" s="5" t="s">
        <v>6291</v>
      </c>
      <c r="D1528" s="2">
        <v>10782</v>
      </c>
      <c r="E1528" s="5" t="s">
        <v>10481</v>
      </c>
      <c r="F1528" s="84" t="s">
        <v>179</v>
      </c>
      <c r="G1528" s="84" t="s">
        <v>6292</v>
      </c>
      <c r="H1528" s="84" t="s">
        <v>6293</v>
      </c>
      <c r="I1528" s="5" t="s">
        <v>181</v>
      </c>
      <c r="J1528" s="5"/>
      <c r="K1528" s="18" t="s">
        <v>6294</v>
      </c>
      <c r="L1528" s="5" t="s">
        <v>6295</v>
      </c>
    </row>
    <row r="1529" spans="1:12" ht="75">
      <c r="A1529" s="88" t="s">
        <v>5942</v>
      </c>
      <c r="B1529" s="8" t="s">
        <v>6290</v>
      </c>
      <c r="C1529" s="5" t="s">
        <v>6296</v>
      </c>
      <c r="D1529" s="2">
        <v>1280</v>
      </c>
      <c r="E1529" s="5" t="s">
        <v>10481</v>
      </c>
      <c r="F1529" s="84" t="s">
        <v>179</v>
      </c>
      <c r="G1529" s="88"/>
      <c r="H1529" s="84" t="s">
        <v>6297</v>
      </c>
      <c r="I1529" s="5" t="s">
        <v>181</v>
      </c>
      <c r="J1529" s="5"/>
      <c r="K1529" s="18" t="s">
        <v>6298</v>
      </c>
      <c r="L1529" s="5" t="s">
        <v>6299</v>
      </c>
    </row>
    <row r="1530" spans="1:12" ht="75">
      <c r="A1530" s="88" t="s">
        <v>5942</v>
      </c>
      <c r="B1530" s="8" t="s">
        <v>6290</v>
      </c>
      <c r="C1530" s="5" t="s">
        <v>6300</v>
      </c>
      <c r="D1530" s="2">
        <v>6132</v>
      </c>
      <c r="E1530" s="5" t="s">
        <v>10481</v>
      </c>
      <c r="F1530" s="84" t="s">
        <v>179</v>
      </c>
      <c r="G1530" s="88"/>
      <c r="H1530" s="84" t="s">
        <v>6301</v>
      </c>
      <c r="I1530" s="5" t="s">
        <v>181</v>
      </c>
      <c r="J1530" s="5"/>
      <c r="K1530" s="24" t="s">
        <v>6302</v>
      </c>
      <c r="L1530" s="5" t="s">
        <v>6303</v>
      </c>
    </row>
    <row r="1531" spans="1:12" ht="75">
      <c r="A1531" s="88" t="s">
        <v>5942</v>
      </c>
      <c r="B1531" s="8" t="s">
        <v>6290</v>
      </c>
      <c r="C1531" s="8" t="s">
        <v>6304</v>
      </c>
      <c r="D1531" s="2" t="s">
        <v>36</v>
      </c>
      <c r="E1531" s="5" t="s">
        <v>5</v>
      </c>
      <c r="F1531" s="84"/>
      <c r="G1531" s="88"/>
      <c r="H1531" s="84" t="s">
        <v>6305</v>
      </c>
      <c r="I1531" s="8" t="s">
        <v>313</v>
      </c>
      <c r="J1531" s="5"/>
      <c r="K1531" s="18" t="s">
        <v>10735</v>
      </c>
      <c r="L1531" s="5" t="s">
        <v>10736</v>
      </c>
    </row>
    <row r="1532" spans="1:12" ht="75">
      <c r="A1532" s="88" t="s">
        <v>5942</v>
      </c>
      <c r="B1532" s="8" t="s">
        <v>6290</v>
      </c>
      <c r="C1532" s="5" t="s">
        <v>6306</v>
      </c>
      <c r="D1532" s="2">
        <v>2700</v>
      </c>
      <c r="E1532" s="5" t="s">
        <v>10481</v>
      </c>
      <c r="F1532" s="84" t="s">
        <v>2603</v>
      </c>
      <c r="G1532" s="88"/>
      <c r="H1532" s="84" t="s">
        <v>6307</v>
      </c>
      <c r="I1532" s="5" t="s">
        <v>181</v>
      </c>
      <c r="J1532" s="5"/>
      <c r="K1532" s="5" t="s">
        <v>6308</v>
      </c>
      <c r="L1532" s="5" t="s">
        <v>6309</v>
      </c>
    </row>
    <row r="1533" spans="1:12" ht="56.25">
      <c r="A1533" s="88" t="s">
        <v>5942</v>
      </c>
      <c r="B1533" s="8" t="s">
        <v>6310</v>
      </c>
      <c r="C1533" s="5" t="s">
        <v>6311</v>
      </c>
      <c r="D1533" s="2">
        <v>6561</v>
      </c>
      <c r="E1533" s="5" t="s">
        <v>10481</v>
      </c>
      <c r="F1533" s="84" t="s">
        <v>179</v>
      </c>
      <c r="G1533" s="88"/>
      <c r="H1533" s="84" t="s">
        <v>6312</v>
      </c>
      <c r="I1533" s="5" t="s">
        <v>313</v>
      </c>
      <c r="J1533" s="5"/>
      <c r="K1533" s="5" t="s">
        <v>6313</v>
      </c>
      <c r="L1533" s="5" t="s">
        <v>6314</v>
      </c>
    </row>
    <row r="1534" spans="1:12" ht="75">
      <c r="A1534" s="88" t="s">
        <v>5942</v>
      </c>
      <c r="B1534" s="8" t="s">
        <v>6310</v>
      </c>
      <c r="C1534" s="5" t="s">
        <v>6315</v>
      </c>
      <c r="D1534" s="2">
        <v>3501</v>
      </c>
      <c r="E1534" s="5" t="s">
        <v>10481</v>
      </c>
      <c r="F1534" s="84" t="s">
        <v>5880</v>
      </c>
      <c r="G1534" s="84" t="s">
        <v>6316</v>
      </c>
      <c r="H1534" s="84" t="s">
        <v>6317</v>
      </c>
      <c r="I1534" s="5" t="s">
        <v>313</v>
      </c>
      <c r="J1534" s="5"/>
      <c r="K1534" s="5" t="s">
        <v>6318</v>
      </c>
      <c r="L1534" s="5" t="s">
        <v>6319</v>
      </c>
    </row>
    <row r="1535" spans="1:12" ht="75">
      <c r="A1535" s="84" t="s">
        <v>5942</v>
      </c>
      <c r="B1535" s="5" t="s">
        <v>6320</v>
      </c>
      <c r="C1535" s="5" t="s">
        <v>6321</v>
      </c>
      <c r="D1535" s="6">
        <v>5905</v>
      </c>
      <c r="E1535" s="5" t="s">
        <v>10481</v>
      </c>
      <c r="F1535" s="84" t="s">
        <v>179</v>
      </c>
      <c r="G1535" s="84" t="s">
        <v>6322</v>
      </c>
      <c r="H1535" s="84" t="s">
        <v>6323</v>
      </c>
      <c r="I1535" s="5" t="s">
        <v>1163</v>
      </c>
      <c r="J1535" s="5"/>
      <c r="K1535" s="18" t="s">
        <v>6324</v>
      </c>
      <c r="L1535" s="5" t="s">
        <v>6325</v>
      </c>
    </row>
    <row r="1536" spans="1:12" ht="56.25">
      <c r="A1536" s="84" t="s">
        <v>5942</v>
      </c>
      <c r="B1536" s="5" t="s">
        <v>6320</v>
      </c>
      <c r="C1536" s="5" t="s">
        <v>6326</v>
      </c>
      <c r="D1536" s="6">
        <v>2880</v>
      </c>
      <c r="E1536" s="5" t="s">
        <v>10481</v>
      </c>
      <c r="F1536" s="84" t="s">
        <v>660</v>
      </c>
      <c r="G1536" s="84" t="s">
        <v>6322</v>
      </c>
      <c r="H1536" s="84" t="s">
        <v>6327</v>
      </c>
      <c r="I1536" s="5" t="s">
        <v>6328</v>
      </c>
      <c r="J1536" s="5"/>
      <c r="K1536" s="18" t="s">
        <v>6324</v>
      </c>
      <c r="L1536" s="5" t="s">
        <v>6325</v>
      </c>
    </row>
    <row r="1537" spans="1:12" ht="93.75">
      <c r="A1537" s="96" t="s">
        <v>5953</v>
      </c>
      <c r="B1537" s="5" t="s">
        <v>6329</v>
      </c>
      <c r="C1537" s="42" t="s">
        <v>6330</v>
      </c>
      <c r="D1537" s="6">
        <v>15026</v>
      </c>
      <c r="E1537" s="20" t="s">
        <v>10491</v>
      </c>
      <c r="F1537" s="84" t="s">
        <v>179</v>
      </c>
      <c r="G1537" s="96"/>
      <c r="H1537" s="96" t="s">
        <v>6331</v>
      </c>
      <c r="I1537" s="42" t="s">
        <v>9511</v>
      </c>
      <c r="J1537" s="43" t="s">
        <v>6332</v>
      </c>
      <c r="K1537" s="18" t="s">
        <v>6333</v>
      </c>
      <c r="L1537" s="21" t="s">
        <v>6334</v>
      </c>
    </row>
    <row r="1538" spans="1:12" ht="93.75">
      <c r="A1538" s="96" t="s">
        <v>5953</v>
      </c>
      <c r="B1538" s="5" t="s">
        <v>6329</v>
      </c>
      <c r="C1538" s="42" t="s">
        <v>6335</v>
      </c>
      <c r="D1538" s="6">
        <v>14913</v>
      </c>
      <c r="E1538" s="20" t="s">
        <v>10491</v>
      </c>
      <c r="F1538" s="84" t="s">
        <v>179</v>
      </c>
      <c r="G1538" s="96"/>
      <c r="H1538" s="96" t="s">
        <v>6331</v>
      </c>
      <c r="I1538" s="42" t="s">
        <v>665</v>
      </c>
      <c r="J1538" s="43" t="s">
        <v>6332</v>
      </c>
      <c r="K1538" s="18" t="s">
        <v>6333</v>
      </c>
      <c r="L1538" s="21" t="s">
        <v>6334</v>
      </c>
    </row>
    <row r="1539" spans="1:12" ht="93.75">
      <c r="A1539" s="84" t="s">
        <v>5953</v>
      </c>
      <c r="B1539" s="5" t="s">
        <v>6329</v>
      </c>
      <c r="C1539" s="5" t="s">
        <v>6336</v>
      </c>
      <c r="D1539" s="6">
        <v>12269</v>
      </c>
      <c r="E1539" s="20" t="s">
        <v>10491</v>
      </c>
      <c r="F1539" s="84" t="s">
        <v>179</v>
      </c>
      <c r="G1539" s="84"/>
      <c r="H1539" s="84" t="s">
        <v>6337</v>
      </c>
      <c r="I1539" s="5" t="s">
        <v>181</v>
      </c>
      <c r="J1539" s="5"/>
      <c r="K1539" s="18" t="s">
        <v>6338</v>
      </c>
      <c r="L1539" s="5" t="s">
        <v>6339</v>
      </c>
    </row>
    <row r="1540" spans="1:12" ht="93.75">
      <c r="A1540" s="84" t="s">
        <v>5953</v>
      </c>
      <c r="B1540" s="5" t="s">
        <v>6329</v>
      </c>
      <c r="C1540" s="5" t="s">
        <v>6340</v>
      </c>
      <c r="D1540" s="2">
        <v>396</v>
      </c>
      <c r="E1540" s="5" t="s">
        <v>10481</v>
      </c>
      <c r="F1540" s="84" t="s">
        <v>660</v>
      </c>
      <c r="G1540" s="88"/>
      <c r="H1540" s="84" t="s">
        <v>6341</v>
      </c>
      <c r="I1540" s="5" t="s">
        <v>754</v>
      </c>
      <c r="J1540" s="5"/>
      <c r="K1540" s="18" t="s">
        <v>6342</v>
      </c>
      <c r="L1540" s="5" t="s">
        <v>6339</v>
      </c>
    </row>
    <row r="1541" spans="1:12" ht="75">
      <c r="A1541" s="88" t="s">
        <v>5942</v>
      </c>
      <c r="B1541" s="8" t="s">
        <v>6343</v>
      </c>
      <c r="C1541" s="5" t="s">
        <v>6344</v>
      </c>
      <c r="D1541" s="2">
        <v>18156</v>
      </c>
      <c r="E1541" s="5" t="s">
        <v>10481</v>
      </c>
      <c r="F1541" s="84" t="s">
        <v>179</v>
      </c>
      <c r="G1541" s="88"/>
      <c r="H1541" s="84" t="s">
        <v>6345</v>
      </c>
      <c r="I1541" s="5" t="s">
        <v>313</v>
      </c>
      <c r="J1541" s="5"/>
      <c r="K1541" s="5"/>
      <c r="L1541" s="5" t="s">
        <v>6346</v>
      </c>
    </row>
    <row r="1542" spans="1:12" ht="206.25">
      <c r="A1542" s="88" t="s">
        <v>5942</v>
      </c>
      <c r="B1542" s="8" t="s">
        <v>6343</v>
      </c>
      <c r="C1542" s="5" t="s">
        <v>6347</v>
      </c>
      <c r="D1542" s="2">
        <v>4829</v>
      </c>
      <c r="E1542" s="5" t="s">
        <v>10481</v>
      </c>
      <c r="F1542" s="84" t="s">
        <v>660</v>
      </c>
      <c r="G1542" s="84" t="s">
        <v>6348</v>
      </c>
      <c r="H1542" s="84" t="s">
        <v>6349</v>
      </c>
      <c r="I1542" s="5" t="s">
        <v>665</v>
      </c>
      <c r="J1542" s="5" t="s">
        <v>6350</v>
      </c>
      <c r="K1542" s="18" t="s">
        <v>6351</v>
      </c>
      <c r="L1542" s="5" t="s">
        <v>6352</v>
      </c>
    </row>
    <row r="1543" spans="1:12" ht="75">
      <c r="A1543" s="88" t="s">
        <v>5942</v>
      </c>
      <c r="B1543" s="8" t="s">
        <v>6343</v>
      </c>
      <c r="C1543" s="5" t="s">
        <v>6353</v>
      </c>
      <c r="D1543" s="2">
        <v>3308</v>
      </c>
      <c r="E1543" s="5" t="s">
        <v>10481</v>
      </c>
      <c r="F1543" s="84" t="s">
        <v>311</v>
      </c>
      <c r="G1543" s="88" t="s">
        <v>6354</v>
      </c>
      <c r="H1543" s="84" t="s">
        <v>6355</v>
      </c>
      <c r="I1543" s="5" t="s">
        <v>313</v>
      </c>
      <c r="J1543" s="5"/>
      <c r="K1543" s="5"/>
      <c r="L1543" s="5" t="s">
        <v>6356</v>
      </c>
    </row>
    <row r="1544" spans="1:12" ht="93.75">
      <c r="A1544" s="88" t="s">
        <v>5942</v>
      </c>
      <c r="B1544" s="8" t="s">
        <v>6357</v>
      </c>
      <c r="C1544" s="5" t="s">
        <v>6358</v>
      </c>
      <c r="D1544" s="2" t="s">
        <v>10822</v>
      </c>
      <c r="E1544" s="5" t="s">
        <v>5</v>
      </c>
      <c r="F1544" s="84"/>
      <c r="G1544" s="88"/>
      <c r="H1544" s="84" t="s">
        <v>6359</v>
      </c>
      <c r="I1544" s="5" t="s">
        <v>313</v>
      </c>
      <c r="J1544" s="5"/>
      <c r="K1544" s="8"/>
      <c r="L1544" s="5" t="s">
        <v>10737</v>
      </c>
    </row>
    <row r="1545" spans="1:12" ht="75">
      <c r="A1545" s="96" t="s">
        <v>5975</v>
      </c>
      <c r="B1545" s="42" t="s">
        <v>6360</v>
      </c>
      <c r="C1545" s="42" t="s">
        <v>6361</v>
      </c>
      <c r="D1545" s="6">
        <v>600</v>
      </c>
      <c r="E1545" s="20" t="s">
        <v>10491</v>
      </c>
      <c r="F1545" s="84" t="s">
        <v>311</v>
      </c>
      <c r="G1545" s="96" t="s">
        <v>6362</v>
      </c>
      <c r="H1545" s="96" t="s">
        <v>6363</v>
      </c>
      <c r="I1545" s="42" t="s">
        <v>313</v>
      </c>
      <c r="J1545" s="21"/>
      <c r="K1545" s="42" t="s">
        <v>6364</v>
      </c>
      <c r="L1545" s="5" t="s">
        <v>6365</v>
      </c>
    </row>
    <row r="1546" spans="1:12" ht="93.75">
      <c r="A1546" s="88" t="s">
        <v>5942</v>
      </c>
      <c r="B1546" s="8" t="s">
        <v>6357</v>
      </c>
      <c r="C1546" s="5" t="s">
        <v>451</v>
      </c>
      <c r="D1546" s="2">
        <v>1761</v>
      </c>
      <c r="E1546" s="5" t="s">
        <v>10481</v>
      </c>
      <c r="F1546" s="84" t="s">
        <v>660</v>
      </c>
      <c r="G1546" s="88"/>
      <c r="H1546" s="96" t="s">
        <v>6366</v>
      </c>
      <c r="I1546" s="5" t="s">
        <v>768</v>
      </c>
      <c r="J1546" s="5"/>
      <c r="K1546" s="42" t="s">
        <v>6367</v>
      </c>
      <c r="L1546" s="21" t="s">
        <v>6368</v>
      </c>
    </row>
    <row r="1547" spans="1:12" ht="93.75">
      <c r="A1547" s="88" t="s">
        <v>5942</v>
      </c>
      <c r="B1547" s="8" t="s">
        <v>6357</v>
      </c>
      <c r="C1547" s="5" t="s">
        <v>6369</v>
      </c>
      <c r="D1547" s="2">
        <v>3060</v>
      </c>
      <c r="E1547" s="5" t="s">
        <v>10481</v>
      </c>
      <c r="F1547" s="84" t="s">
        <v>179</v>
      </c>
      <c r="G1547" s="88"/>
      <c r="H1547" s="96" t="s">
        <v>6370</v>
      </c>
      <c r="I1547" s="5" t="s">
        <v>181</v>
      </c>
      <c r="J1547" s="5"/>
      <c r="K1547" s="42" t="s">
        <v>6367</v>
      </c>
      <c r="L1547" s="21" t="s">
        <v>6368</v>
      </c>
    </row>
    <row r="1548" spans="1:12" ht="112.5">
      <c r="A1548" s="88" t="s">
        <v>5942</v>
      </c>
      <c r="B1548" s="8" t="s">
        <v>6357</v>
      </c>
      <c r="C1548" s="5" t="s">
        <v>6371</v>
      </c>
      <c r="D1548" s="2">
        <v>2387</v>
      </c>
      <c r="E1548" s="5" t="s">
        <v>10481</v>
      </c>
      <c r="F1548" s="84" t="s">
        <v>179</v>
      </c>
      <c r="G1548" s="88"/>
      <c r="H1548" s="96" t="s">
        <v>6372</v>
      </c>
      <c r="I1548" s="5" t="s">
        <v>181</v>
      </c>
      <c r="J1548" s="5"/>
      <c r="K1548" s="42" t="s">
        <v>6373</v>
      </c>
      <c r="L1548" s="21" t="s">
        <v>6368</v>
      </c>
    </row>
    <row r="1549" spans="1:12" ht="93.75">
      <c r="A1549" s="88" t="s">
        <v>5942</v>
      </c>
      <c r="B1549" s="8" t="s">
        <v>6357</v>
      </c>
      <c r="C1549" s="5" t="s">
        <v>6374</v>
      </c>
      <c r="D1549" s="2">
        <v>2760</v>
      </c>
      <c r="E1549" s="5" t="s">
        <v>10481</v>
      </c>
      <c r="F1549" s="84" t="s">
        <v>179</v>
      </c>
      <c r="G1549" s="88"/>
      <c r="H1549" s="96" t="s">
        <v>6375</v>
      </c>
      <c r="I1549" s="8" t="s">
        <v>313</v>
      </c>
      <c r="J1549" s="5"/>
      <c r="K1549" s="42" t="s">
        <v>6373</v>
      </c>
      <c r="L1549" s="21" t="s">
        <v>6368</v>
      </c>
    </row>
    <row r="1550" spans="1:12" ht="150">
      <c r="A1550" s="88" t="s">
        <v>5942</v>
      </c>
      <c r="B1550" s="8" t="s">
        <v>6357</v>
      </c>
      <c r="C1550" s="5" t="s">
        <v>6376</v>
      </c>
      <c r="D1550" s="2">
        <v>1906</v>
      </c>
      <c r="E1550" s="5" t="s">
        <v>10481</v>
      </c>
      <c r="F1550" s="84" t="s">
        <v>660</v>
      </c>
      <c r="G1550" s="88" t="s">
        <v>6377</v>
      </c>
      <c r="H1550" s="96" t="s">
        <v>6378</v>
      </c>
      <c r="I1550" s="5" t="s">
        <v>759</v>
      </c>
      <c r="J1550" s="5"/>
      <c r="K1550" s="39" t="s">
        <v>6379</v>
      </c>
      <c r="L1550" s="21" t="s">
        <v>6380</v>
      </c>
    </row>
    <row r="1551" spans="1:12" ht="93.75">
      <c r="A1551" s="88" t="s">
        <v>5942</v>
      </c>
      <c r="B1551" s="8" t="s">
        <v>6357</v>
      </c>
      <c r="C1551" s="42" t="s">
        <v>6381</v>
      </c>
      <c r="D1551" s="2">
        <v>5</v>
      </c>
      <c r="E1551" s="5" t="s">
        <v>10481</v>
      </c>
      <c r="F1551" s="84" t="s">
        <v>660</v>
      </c>
      <c r="G1551" s="88" t="s">
        <v>6377</v>
      </c>
      <c r="H1551" s="96" t="s">
        <v>6382</v>
      </c>
      <c r="I1551" s="5" t="s">
        <v>759</v>
      </c>
      <c r="J1551" s="5"/>
      <c r="K1551" s="39" t="s">
        <v>6383</v>
      </c>
      <c r="L1551" s="21" t="s">
        <v>6380</v>
      </c>
    </row>
    <row r="1552" spans="1:12" ht="56.25">
      <c r="A1552" s="96" t="s">
        <v>5953</v>
      </c>
      <c r="B1552" s="42" t="s">
        <v>6384</v>
      </c>
      <c r="C1552" s="42" t="s">
        <v>6385</v>
      </c>
      <c r="D1552" s="2">
        <v>11907</v>
      </c>
      <c r="E1552" s="5" t="s">
        <v>10481</v>
      </c>
      <c r="F1552" s="84" t="s">
        <v>179</v>
      </c>
      <c r="G1552" s="88"/>
      <c r="H1552" s="84" t="s">
        <v>6386</v>
      </c>
      <c r="I1552" s="5" t="s">
        <v>181</v>
      </c>
      <c r="J1552" s="5"/>
      <c r="K1552" s="18" t="s">
        <v>6387</v>
      </c>
      <c r="L1552" s="21" t="s">
        <v>6388</v>
      </c>
    </row>
    <row r="1553" spans="1:12" ht="56.25">
      <c r="A1553" s="96" t="s">
        <v>5953</v>
      </c>
      <c r="B1553" s="42" t="s">
        <v>6384</v>
      </c>
      <c r="C1553" s="42" t="s">
        <v>627</v>
      </c>
      <c r="D1553" s="2">
        <v>8882</v>
      </c>
      <c r="E1553" s="5" t="s">
        <v>10481</v>
      </c>
      <c r="F1553" s="84" t="s">
        <v>660</v>
      </c>
      <c r="G1553" s="88"/>
      <c r="H1553" s="84" t="s">
        <v>6389</v>
      </c>
      <c r="I1553" s="5" t="s">
        <v>665</v>
      </c>
      <c r="J1553" s="5" t="s">
        <v>6390</v>
      </c>
      <c r="K1553" s="22" t="s">
        <v>6391</v>
      </c>
      <c r="L1553" s="21" t="s">
        <v>6388</v>
      </c>
    </row>
    <row r="1554" spans="1:12" ht="56.25">
      <c r="A1554" s="96" t="s">
        <v>5953</v>
      </c>
      <c r="B1554" s="42" t="s">
        <v>6384</v>
      </c>
      <c r="C1554" s="42" t="s">
        <v>6392</v>
      </c>
      <c r="D1554" s="2">
        <v>49</v>
      </c>
      <c r="E1554" s="5" t="s">
        <v>10481</v>
      </c>
      <c r="F1554" s="84" t="s">
        <v>660</v>
      </c>
      <c r="G1554" s="88"/>
      <c r="H1554" s="84" t="s">
        <v>6393</v>
      </c>
      <c r="I1554" s="5" t="s">
        <v>313</v>
      </c>
      <c r="J1554" s="5"/>
      <c r="K1554" s="5"/>
      <c r="L1554" s="21" t="s">
        <v>6394</v>
      </c>
    </row>
    <row r="1555" spans="1:12" ht="56.25">
      <c r="A1555" s="88" t="s">
        <v>5942</v>
      </c>
      <c r="B1555" s="8" t="s">
        <v>6395</v>
      </c>
      <c r="C1555" s="5" t="s">
        <v>6396</v>
      </c>
      <c r="D1555" s="2">
        <v>782</v>
      </c>
      <c r="E1555" s="5" t="s">
        <v>10481</v>
      </c>
      <c r="F1555" s="84" t="s">
        <v>179</v>
      </c>
      <c r="G1555" s="88"/>
      <c r="H1555" s="84" t="s">
        <v>6397</v>
      </c>
      <c r="I1555" s="5" t="s">
        <v>181</v>
      </c>
      <c r="J1555" s="5"/>
      <c r="K1555" s="18" t="s">
        <v>6398</v>
      </c>
      <c r="L1555" s="5" t="s">
        <v>6399</v>
      </c>
    </row>
    <row r="1556" spans="1:12" ht="56.25">
      <c r="A1556" s="88" t="s">
        <v>5942</v>
      </c>
      <c r="B1556" s="8" t="s">
        <v>6395</v>
      </c>
      <c r="C1556" s="5" t="s">
        <v>2877</v>
      </c>
      <c r="D1556" s="2">
        <v>206</v>
      </c>
      <c r="E1556" s="5" t="s">
        <v>10481</v>
      </c>
      <c r="F1556" s="84" t="s">
        <v>660</v>
      </c>
      <c r="G1556" s="88"/>
      <c r="H1556" s="84" t="s">
        <v>6400</v>
      </c>
      <c r="I1556" s="5" t="s">
        <v>768</v>
      </c>
      <c r="J1556" s="5"/>
      <c r="K1556" s="18" t="s">
        <v>6401</v>
      </c>
      <c r="L1556" s="5" t="s">
        <v>6399</v>
      </c>
    </row>
    <row r="1557" spans="1:12" ht="56.25">
      <c r="A1557" s="88" t="s">
        <v>5942</v>
      </c>
      <c r="B1557" s="8" t="s">
        <v>6402</v>
      </c>
      <c r="C1557" s="5" t="s">
        <v>6403</v>
      </c>
      <c r="D1557" s="2">
        <v>2000</v>
      </c>
      <c r="E1557" s="5" t="s">
        <v>10481</v>
      </c>
      <c r="F1557" s="84" t="s">
        <v>660</v>
      </c>
      <c r="G1557" s="88"/>
      <c r="H1557" s="84" t="s">
        <v>6404</v>
      </c>
      <c r="I1557" s="5" t="s">
        <v>665</v>
      </c>
      <c r="J1557" s="5" t="s">
        <v>6405</v>
      </c>
      <c r="K1557" s="5"/>
      <c r="L1557" s="5" t="s">
        <v>6406</v>
      </c>
    </row>
    <row r="1558" spans="1:12" ht="56.25">
      <c r="A1558" s="88" t="s">
        <v>5942</v>
      </c>
      <c r="B1558" s="8" t="s">
        <v>6407</v>
      </c>
      <c r="C1558" s="5" t="s">
        <v>6408</v>
      </c>
      <c r="D1558" s="2">
        <v>334</v>
      </c>
      <c r="E1558" s="5" t="s">
        <v>10481</v>
      </c>
      <c r="F1558" s="84" t="s">
        <v>179</v>
      </c>
      <c r="G1558" s="88"/>
      <c r="H1558" s="84" t="s">
        <v>6409</v>
      </c>
      <c r="I1558" s="5" t="s">
        <v>181</v>
      </c>
      <c r="J1558" s="5"/>
      <c r="K1558" s="18" t="s">
        <v>6410</v>
      </c>
      <c r="L1558" s="5" t="s">
        <v>6411</v>
      </c>
    </row>
    <row r="1559" spans="1:12" ht="56.25">
      <c r="A1559" s="88" t="s">
        <v>5942</v>
      </c>
      <c r="B1559" s="8" t="s">
        <v>6407</v>
      </c>
      <c r="C1559" s="5" t="s">
        <v>6129</v>
      </c>
      <c r="D1559" s="2">
        <v>476</v>
      </c>
      <c r="E1559" s="5" t="s">
        <v>10481</v>
      </c>
      <c r="F1559" s="84" t="s">
        <v>179</v>
      </c>
      <c r="G1559" s="88"/>
      <c r="H1559" s="84" t="s">
        <v>6412</v>
      </c>
      <c r="I1559" s="5" t="s">
        <v>181</v>
      </c>
      <c r="J1559" s="5"/>
      <c r="K1559" s="18" t="s">
        <v>6413</v>
      </c>
      <c r="L1559" s="5" t="s">
        <v>6411</v>
      </c>
    </row>
    <row r="1560" spans="1:12" ht="56.25">
      <c r="A1560" s="88" t="s">
        <v>5942</v>
      </c>
      <c r="B1560" s="8" t="s">
        <v>6407</v>
      </c>
      <c r="C1560" s="5" t="s">
        <v>6137</v>
      </c>
      <c r="D1560" s="2">
        <v>2097</v>
      </c>
      <c r="E1560" s="5" t="s">
        <v>10481</v>
      </c>
      <c r="F1560" s="84" t="s">
        <v>179</v>
      </c>
      <c r="G1560" s="88"/>
      <c r="H1560" s="84" t="s">
        <v>6414</v>
      </c>
      <c r="I1560" s="5" t="s">
        <v>181</v>
      </c>
      <c r="J1560" s="5"/>
      <c r="K1560" s="18" t="s">
        <v>6415</v>
      </c>
      <c r="L1560" s="5" t="s">
        <v>6416</v>
      </c>
    </row>
    <row r="1561" spans="1:12" ht="56.25">
      <c r="A1561" s="88" t="s">
        <v>5942</v>
      </c>
      <c r="B1561" s="8" t="s">
        <v>6407</v>
      </c>
      <c r="C1561" s="5" t="s">
        <v>6417</v>
      </c>
      <c r="D1561" s="2">
        <v>33910</v>
      </c>
      <c r="E1561" s="5" t="s">
        <v>10481</v>
      </c>
      <c r="F1561" s="84" t="s">
        <v>179</v>
      </c>
      <c r="G1561" s="88"/>
      <c r="H1561" s="84" t="s">
        <v>6418</v>
      </c>
      <c r="I1561" s="8" t="s">
        <v>181</v>
      </c>
      <c r="J1561" s="5"/>
      <c r="K1561" s="18" t="s">
        <v>6419</v>
      </c>
      <c r="L1561" s="5" t="s">
        <v>6420</v>
      </c>
    </row>
    <row r="1562" spans="1:12" ht="37.5">
      <c r="A1562" s="88" t="s">
        <v>5942</v>
      </c>
      <c r="B1562" s="8" t="s">
        <v>6421</v>
      </c>
      <c r="C1562" s="5" t="s">
        <v>6422</v>
      </c>
      <c r="D1562" s="2">
        <v>16224</v>
      </c>
      <c r="E1562" s="5" t="s">
        <v>10481</v>
      </c>
      <c r="F1562" s="84" t="s">
        <v>179</v>
      </c>
      <c r="G1562" s="88"/>
      <c r="H1562" s="84" t="s">
        <v>6423</v>
      </c>
      <c r="I1562" s="5" t="s">
        <v>665</v>
      </c>
      <c r="J1562" s="5" t="s">
        <v>6424</v>
      </c>
      <c r="K1562" s="26" t="s">
        <v>6425</v>
      </c>
      <c r="L1562" s="5" t="s">
        <v>6426</v>
      </c>
    </row>
    <row r="1563" spans="1:12" ht="56.25">
      <c r="A1563" s="88" t="s">
        <v>5942</v>
      </c>
      <c r="B1563" s="8" t="s">
        <v>6421</v>
      </c>
      <c r="C1563" s="5" t="s">
        <v>6427</v>
      </c>
      <c r="D1563" s="2">
        <v>2000</v>
      </c>
      <c r="E1563" s="5" t="s">
        <v>10481</v>
      </c>
      <c r="F1563" s="84" t="s">
        <v>824</v>
      </c>
      <c r="G1563" s="88" t="s">
        <v>6428</v>
      </c>
      <c r="H1563" s="84" t="s">
        <v>6429</v>
      </c>
      <c r="I1563" s="5" t="s">
        <v>665</v>
      </c>
      <c r="J1563" s="5" t="s">
        <v>6430</v>
      </c>
      <c r="K1563" s="18" t="s">
        <v>6431</v>
      </c>
      <c r="L1563" s="5" t="s">
        <v>6432</v>
      </c>
    </row>
    <row r="1564" spans="1:12" ht="168.75">
      <c r="A1564" s="88" t="s">
        <v>5942</v>
      </c>
      <c r="B1564" s="8" t="s">
        <v>6421</v>
      </c>
      <c r="C1564" s="5" t="s">
        <v>6433</v>
      </c>
      <c r="D1564" s="2">
        <v>10500</v>
      </c>
      <c r="E1564" s="5" t="s">
        <v>10481</v>
      </c>
      <c r="F1564" s="84" t="s">
        <v>179</v>
      </c>
      <c r="G1564" s="88"/>
      <c r="H1564" s="84" t="s">
        <v>6434</v>
      </c>
      <c r="I1564" s="5" t="s">
        <v>181</v>
      </c>
      <c r="J1564" s="5"/>
      <c r="K1564" s="5"/>
      <c r="L1564" s="5" t="s">
        <v>6435</v>
      </c>
    </row>
    <row r="1565" spans="1:12" ht="187.5">
      <c r="A1565" s="88" t="s">
        <v>5942</v>
      </c>
      <c r="B1565" s="8" t="s">
        <v>6421</v>
      </c>
      <c r="C1565" s="5" t="s">
        <v>6436</v>
      </c>
      <c r="D1565" s="2">
        <v>5040</v>
      </c>
      <c r="E1565" s="5" t="s">
        <v>10481</v>
      </c>
      <c r="F1565" s="84" t="s">
        <v>179</v>
      </c>
      <c r="G1565" s="88"/>
      <c r="H1565" s="84" t="s">
        <v>6437</v>
      </c>
      <c r="I1565" s="5" t="s">
        <v>181</v>
      </c>
      <c r="J1565" s="5"/>
      <c r="K1565" s="5"/>
      <c r="L1565" s="5" t="s">
        <v>6435</v>
      </c>
    </row>
    <row r="1566" spans="1:12" ht="37.5">
      <c r="A1566" s="88" t="s">
        <v>5942</v>
      </c>
      <c r="B1566" s="8" t="s">
        <v>6438</v>
      </c>
      <c r="C1566" s="5" t="s">
        <v>6439</v>
      </c>
      <c r="D1566" s="2">
        <v>1940</v>
      </c>
      <c r="E1566" s="5" t="s">
        <v>10481</v>
      </c>
      <c r="F1566" s="84" t="s">
        <v>660</v>
      </c>
      <c r="G1566" s="88"/>
      <c r="H1566" s="84" t="s">
        <v>6440</v>
      </c>
      <c r="I1566" s="5" t="s">
        <v>754</v>
      </c>
      <c r="J1566" s="5"/>
      <c r="K1566" s="26" t="s">
        <v>6441</v>
      </c>
      <c r="L1566" s="5" t="s">
        <v>6442</v>
      </c>
    </row>
    <row r="1567" spans="1:12" ht="37.5">
      <c r="A1567" s="88" t="s">
        <v>5942</v>
      </c>
      <c r="B1567" s="8" t="s">
        <v>6438</v>
      </c>
      <c r="C1567" s="5" t="s">
        <v>6443</v>
      </c>
      <c r="D1567" s="2">
        <v>4812</v>
      </c>
      <c r="E1567" s="5" t="s">
        <v>10481</v>
      </c>
      <c r="F1567" s="84" t="s">
        <v>179</v>
      </c>
      <c r="G1567" s="88"/>
      <c r="H1567" s="84" t="s">
        <v>6444</v>
      </c>
      <c r="I1567" s="5" t="s">
        <v>181</v>
      </c>
      <c r="J1567" s="5"/>
      <c r="K1567" s="5" t="s">
        <v>6441</v>
      </c>
      <c r="L1567" s="5" t="s">
        <v>6442</v>
      </c>
    </row>
    <row r="1568" spans="1:12" ht="37.5">
      <c r="A1568" s="88" t="s">
        <v>5942</v>
      </c>
      <c r="B1568" s="8" t="s">
        <v>6438</v>
      </c>
      <c r="C1568" s="5" t="s">
        <v>406</v>
      </c>
      <c r="D1568" s="2">
        <v>11896</v>
      </c>
      <c r="E1568" s="5" t="s">
        <v>10481</v>
      </c>
      <c r="F1568" s="84" t="s">
        <v>660</v>
      </c>
      <c r="G1568" s="88"/>
      <c r="H1568" s="84" t="s">
        <v>6445</v>
      </c>
      <c r="I1568" s="5" t="s">
        <v>4312</v>
      </c>
      <c r="J1568" s="5"/>
      <c r="K1568" s="5"/>
      <c r="L1568" s="5" t="s">
        <v>6442</v>
      </c>
    </row>
    <row r="1569" spans="1:12" ht="37.5">
      <c r="A1569" s="88" t="s">
        <v>5942</v>
      </c>
      <c r="B1569" s="8" t="s">
        <v>6446</v>
      </c>
      <c r="C1569" s="5" t="s">
        <v>6016</v>
      </c>
      <c r="D1569" s="2">
        <v>3475</v>
      </c>
      <c r="E1569" s="5" t="s">
        <v>10481</v>
      </c>
      <c r="F1569" s="84" t="s">
        <v>660</v>
      </c>
      <c r="G1569" s="88"/>
      <c r="H1569" s="84" t="s">
        <v>6447</v>
      </c>
      <c r="I1569" s="5" t="s">
        <v>329</v>
      </c>
      <c r="J1569" s="5"/>
      <c r="K1569" s="5"/>
      <c r="L1569" s="5" t="s">
        <v>6448</v>
      </c>
    </row>
    <row r="1570" spans="1:12" ht="37.5">
      <c r="A1570" s="88" t="s">
        <v>5942</v>
      </c>
      <c r="B1570" s="8" t="s">
        <v>6449</v>
      </c>
      <c r="C1570" s="5" t="s">
        <v>6450</v>
      </c>
      <c r="D1570" s="2">
        <v>140</v>
      </c>
      <c r="E1570" s="5" t="s">
        <v>10481</v>
      </c>
      <c r="F1570" s="84" t="s">
        <v>660</v>
      </c>
      <c r="G1570" s="88"/>
      <c r="H1570" s="84" t="s">
        <v>6451</v>
      </c>
      <c r="I1570" s="5" t="s">
        <v>768</v>
      </c>
      <c r="J1570" s="5"/>
      <c r="K1570" s="5"/>
      <c r="L1570" s="5" t="s">
        <v>6452</v>
      </c>
    </row>
    <row r="1571" spans="1:12" ht="37.5">
      <c r="A1571" s="88" t="s">
        <v>5942</v>
      </c>
      <c r="B1571" s="8" t="s">
        <v>6449</v>
      </c>
      <c r="C1571" s="5" t="s">
        <v>6453</v>
      </c>
      <c r="D1571" s="2">
        <v>2540</v>
      </c>
      <c r="E1571" s="5" t="s">
        <v>10481</v>
      </c>
      <c r="F1571" s="84" t="s">
        <v>179</v>
      </c>
      <c r="G1571" s="88"/>
      <c r="H1571" s="84" t="s">
        <v>6454</v>
      </c>
      <c r="I1571" s="5" t="s">
        <v>759</v>
      </c>
      <c r="J1571" s="5"/>
      <c r="K1571" s="5"/>
      <c r="L1571" s="5" t="s">
        <v>6452</v>
      </c>
    </row>
    <row r="1572" spans="1:12" ht="112.5">
      <c r="A1572" s="88" t="s">
        <v>6455</v>
      </c>
      <c r="B1572" s="8" t="s">
        <v>6455</v>
      </c>
      <c r="C1572" s="5" t="s">
        <v>6456</v>
      </c>
      <c r="D1572" s="2">
        <v>108000</v>
      </c>
      <c r="E1572" s="5" t="s">
        <v>10481</v>
      </c>
      <c r="F1572" s="84" t="s">
        <v>179</v>
      </c>
      <c r="G1572" s="84" t="s">
        <v>6457</v>
      </c>
      <c r="H1572" s="84" t="s">
        <v>6458</v>
      </c>
      <c r="I1572" s="5" t="s">
        <v>10508</v>
      </c>
      <c r="J1572" s="5" t="s">
        <v>6459</v>
      </c>
      <c r="K1572" s="5"/>
      <c r="L1572" s="5" t="s">
        <v>6460</v>
      </c>
    </row>
    <row r="1573" spans="1:12" ht="56.25">
      <c r="A1573" s="88" t="s">
        <v>6455</v>
      </c>
      <c r="B1573" s="8" t="s">
        <v>6461</v>
      </c>
      <c r="C1573" s="5" t="s">
        <v>6462</v>
      </c>
      <c r="D1573" s="2">
        <v>6890</v>
      </c>
      <c r="E1573" s="5" t="s">
        <v>10481</v>
      </c>
      <c r="F1573" s="84" t="s">
        <v>179</v>
      </c>
      <c r="G1573" s="84"/>
      <c r="H1573" s="84" t="s">
        <v>6463</v>
      </c>
      <c r="I1573" s="5" t="s">
        <v>2112</v>
      </c>
      <c r="J1573" s="5"/>
      <c r="K1573" s="5"/>
      <c r="L1573" s="5" t="s">
        <v>6464</v>
      </c>
    </row>
    <row r="1574" spans="1:12" ht="56.25">
      <c r="A1574" s="88" t="s">
        <v>6455</v>
      </c>
      <c r="B1574" s="8" t="s">
        <v>6461</v>
      </c>
      <c r="C1574" s="5" t="s">
        <v>6465</v>
      </c>
      <c r="D1574" s="2">
        <v>2500</v>
      </c>
      <c r="E1574" s="5" t="s">
        <v>10481</v>
      </c>
      <c r="F1574" s="84" t="s">
        <v>179</v>
      </c>
      <c r="G1574" s="84"/>
      <c r="H1574" s="84" t="s">
        <v>6466</v>
      </c>
      <c r="I1574" s="5" t="s">
        <v>2112</v>
      </c>
      <c r="J1574" s="5"/>
      <c r="K1574" s="5"/>
      <c r="L1574" s="5" t="s">
        <v>6464</v>
      </c>
    </row>
    <row r="1575" spans="1:12" ht="93.75">
      <c r="A1575" s="84" t="s">
        <v>6467</v>
      </c>
      <c r="B1575" s="5" t="s">
        <v>6468</v>
      </c>
      <c r="C1575" s="5" t="s">
        <v>6469</v>
      </c>
      <c r="D1575" s="6">
        <v>31232</v>
      </c>
      <c r="E1575" s="5" t="s">
        <v>10481</v>
      </c>
      <c r="F1575" s="84" t="s">
        <v>660</v>
      </c>
      <c r="G1575" s="84"/>
      <c r="H1575" s="84" t="s">
        <v>6470</v>
      </c>
      <c r="I1575" s="5" t="s">
        <v>264</v>
      </c>
      <c r="J1575" s="5" t="s">
        <v>6471</v>
      </c>
      <c r="K1575" s="5"/>
      <c r="L1575" s="5" t="s">
        <v>6472</v>
      </c>
    </row>
    <row r="1576" spans="1:12" ht="56.25">
      <c r="A1576" s="88" t="s">
        <v>6455</v>
      </c>
      <c r="B1576" s="8" t="s">
        <v>6461</v>
      </c>
      <c r="C1576" s="5" t="s">
        <v>6473</v>
      </c>
      <c r="D1576" s="2">
        <v>10000</v>
      </c>
      <c r="E1576" s="5" t="s">
        <v>10481</v>
      </c>
      <c r="F1576" s="84" t="s">
        <v>661</v>
      </c>
      <c r="G1576" s="88"/>
      <c r="H1576" s="84" t="s">
        <v>6474</v>
      </c>
      <c r="I1576" s="5" t="s">
        <v>1863</v>
      </c>
      <c r="J1576" s="5"/>
      <c r="K1576" s="18" t="s">
        <v>6475</v>
      </c>
      <c r="L1576" s="5" t="s">
        <v>6476</v>
      </c>
    </row>
    <row r="1577" spans="1:12" ht="56.25">
      <c r="A1577" s="88" t="s">
        <v>6455</v>
      </c>
      <c r="B1577" s="8" t="s">
        <v>6461</v>
      </c>
      <c r="C1577" s="5" t="s">
        <v>6477</v>
      </c>
      <c r="D1577" s="2">
        <v>3300</v>
      </c>
      <c r="E1577" s="5" t="s">
        <v>10481</v>
      </c>
      <c r="F1577" s="84" t="s">
        <v>665</v>
      </c>
      <c r="G1577" s="88" t="s">
        <v>6478</v>
      </c>
      <c r="H1577" s="84" t="s">
        <v>6479</v>
      </c>
      <c r="I1577" s="5" t="s">
        <v>1863</v>
      </c>
      <c r="J1577" s="5"/>
      <c r="K1577" s="18" t="s">
        <v>6480</v>
      </c>
      <c r="L1577" s="5" t="s">
        <v>6476</v>
      </c>
    </row>
    <row r="1578" spans="1:12" ht="56.25">
      <c r="A1578" s="88" t="s">
        <v>6455</v>
      </c>
      <c r="B1578" s="8" t="s">
        <v>6481</v>
      </c>
      <c r="C1578" s="5" t="s">
        <v>830</v>
      </c>
      <c r="D1578" s="2">
        <v>169307</v>
      </c>
      <c r="E1578" s="5" t="s">
        <v>10481</v>
      </c>
      <c r="F1578" s="84" t="s">
        <v>179</v>
      </c>
      <c r="G1578" s="88"/>
      <c r="H1578" s="84" t="s">
        <v>6482</v>
      </c>
      <c r="I1578" s="5" t="s">
        <v>313</v>
      </c>
      <c r="J1578" s="5"/>
      <c r="K1578" s="18" t="s">
        <v>6483</v>
      </c>
      <c r="L1578" s="5" t="s">
        <v>6484</v>
      </c>
    </row>
    <row r="1579" spans="1:12" ht="56.25">
      <c r="A1579" s="88" t="s">
        <v>6455</v>
      </c>
      <c r="B1579" s="8" t="s">
        <v>6481</v>
      </c>
      <c r="C1579" s="5" t="s">
        <v>6485</v>
      </c>
      <c r="D1579" s="2">
        <v>30000</v>
      </c>
      <c r="E1579" s="5" t="s">
        <v>10481</v>
      </c>
      <c r="F1579" s="84" t="s">
        <v>179</v>
      </c>
      <c r="G1579" s="88"/>
      <c r="H1579" s="84" t="s">
        <v>6486</v>
      </c>
      <c r="I1579" s="5" t="s">
        <v>313</v>
      </c>
      <c r="J1579" s="5"/>
      <c r="K1579" s="18" t="s">
        <v>6487</v>
      </c>
      <c r="L1579" s="5" t="s">
        <v>6484</v>
      </c>
    </row>
    <row r="1580" spans="1:12" ht="56.25">
      <c r="A1580" s="88" t="s">
        <v>6455</v>
      </c>
      <c r="B1580" s="8" t="s">
        <v>6481</v>
      </c>
      <c r="C1580" s="5" t="s">
        <v>288</v>
      </c>
      <c r="D1580" s="2">
        <v>2050</v>
      </c>
      <c r="E1580" s="5" t="s">
        <v>10481</v>
      </c>
      <c r="F1580" s="84" t="s">
        <v>179</v>
      </c>
      <c r="G1580" s="88"/>
      <c r="H1580" s="84" t="s">
        <v>6488</v>
      </c>
      <c r="I1580" s="5" t="s">
        <v>313</v>
      </c>
      <c r="J1580" s="5"/>
      <c r="K1580" s="5" t="s">
        <v>6489</v>
      </c>
      <c r="L1580" s="5" t="s">
        <v>6490</v>
      </c>
    </row>
    <row r="1581" spans="1:12" ht="56.25">
      <c r="A1581" s="88" t="s">
        <v>6455</v>
      </c>
      <c r="B1581" s="8" t="s">
        <v>6491</v>
      </c>
      <c r="C1581" s="5" t="s">
        <v>6492</v>
      </c>
      <c r="D1581" s="2">
        <v>3400</v>
      </c>
      <c r="E1581" s="5" t="s">
        <v>10481</v>
      </c>
      <c r="F1581" s="84" t="s">
        <v>660</v>
      </c>
      <c r="G1581" s="88"/>
      <c r="H1581" s="84" t="s">
        <v>6493</v>
      </c>
      <c r="I1581" s="5" t="s">
        <v>665</v>
      </c>
      <c r="J1581" s="5" t="s">
        <v>6494</v>
      </c>
      <c r="K1581" s="18" t="s">
        <v>6495</v>
      </c>
      <c r="L1581" s="5" t="s">
        <v>6496</v>
      </c>
    </row>
    <row r="1582" spans="1:12" ht="56.25">
      <c r="A1582" s="88" t="s">
        <v>6497</v>
      </c>
      <c r="B1582" s="8" t="s">
        <v>6498</v>
      </c>
      <c r="C1582" s="5" t="s">
        <v>6499</v>
      </c>
      <c r="D1582" s="2">
        <v>12100</v>
      </c>
      <c r="E1582" s="5" t="s">
        <v>10481</v>
      </c>
      <c r="F1582" s="84" t="s">
        <v>660</v>
      </c>
      <c r="G1582" s="88"/>
      <c r="H1582" s="84" t="s">
        <v>6500</v>
      </c>
      <c r="I1582" s="5" t="s">
        <v>665</v>
      </c>
      <c r="J1582" s="5" t="s">
        <v>6501</v>
      </c>
      <c r="K1582" s="5"/>
      <c r="L1582" s="5" t="s">
        <v>6502</v>
      </c>
    </row>
    <row r="1583" spans="1:12" ht="56.25">
      <c r="A1583" s="88" t="s">
        <v>6455</v>
      </c>
      <c r="B1583" s="8" t="s">
        <v>6503</v>
      </c>
      <c r="C1583" s="5" t="s">
        <v>6504</v>
      </c>
      <c r="D1583" s="2">
        <v>14416</v>
      </c>
      <c r="E1583" s="5" t="s">
        <v>10481</v>
      </c>
      <c r="F1583" s="84" t="s">
        <v>179</v>
      </c>
      <c r="G1583" s="88"/>
      <c r="H1583" s="84" t="s">
        <v>6505</v>
      </c>
      <c r="I1583" s="5" t="s">
        <v>3777</v>
      </c>
      <c r="J1583" s="5"/>
      <c r="K1583" s="18" t="s">
        <v>6506</v>
      </c>
      <c r="L1583" s="24" t="s">
        <v>6507</v>
      </c>
    </row>
    <row r="1584" spans="1:12" ht="56.25">
      <c r="A1584" s="88" t="s">
        <v>6455</v>
      </c>
      <c r="B1584" s="8" t="s">
        <v>6503</v>
      </c>
      <c r="C1584" s="5" t="s">
        <v>6508</v>
      </c>
      <c r="D1584" s="2">
        <v>1375</v>
      </c>
      <c r="E1584" s="5" t="s">
        <v>10481</v>
      </c>
      <c r="F1584" s="84" t="s">
        <v>311</v>
      </c>
      <c r="G1584" s="88"/>
      <c r="H1584" s="84" t="s">
        <v>6509</v>
      </c>
      <c r="I1584" s="5" t="s">
        <v>313</v>
      </c>
      <c r="J1584" s="5"/>
      <c r="K1584" s="18" t="s">
        <v>6510</v>
      </c>
      <c r="L1584" s="5" t="s">
        <v>6511</v>
      </c>
    </row>
    <row r="1585" spans="1:12" ht="56.25">
      <c r="A1585" s="88" t="s">
        <v>6455</v>
      </c>
      <c r="B1585" s="8" t="s">
        <v>6503</v>
      </c>
      <c r="C1585" s="5" t="s">
        <v>6512</v>
      </c>
      <c r="D1585" s="2">
        <v>3000</v>
      </c>
      <c r="E1585" s="5" t="s">
        <v>10481</v>
      </c>
      <c r="F1585" s="84" t="s">
        <v>661</v>
      </c>
      <c r="G1585" s="88"/>
      <c r="H1585" s="84" t="s">
        <v>6513</v>
      </c>
      <c r="I1585" s="5" t="s">
        <v>313</v>
      </c>
      <c r="J1585" s="5"/>
      <c r="K1585" s="22" t="s">
        <v>6514</v>
      </c>
      <c r="L1585" s="5" t="s">
        <v>6515</v>
      </c>
    </row>
    <row r="1586" spans="1:12" ht="37.5">
      <c r="A1586" s="88" t="s">
        <v>6455</v>
      </c>
      <c r="B1586" s="8" t="s">
        <v>6516</v>
      </c>
      <c r="C1586" s="13" t="s">
        <v>6517</v>
      </c>
      <c r="D1586" s="2">
        <v>2561</v>
      </c>
      <c r="E1586" s="5" t="s">
        <v>10481</v>
      </c>
      <c r="F1586" s="84" t="s">
        <v>665</v>
      </c>
      <c r="G1586" s="88" t="s">
        <v>6518</v>
      </c>
      <c r="H1586" s="84" t="s">
        <v>6519</v>
      </c>
      <c r="I1586" s="5" t="s">
        <v>768</v>
      </c>
      <c r="J1586" s="5"/>
      <c r="K1586" s="5"/>
      <c r="L1586" s="5" t="s">
        <v>6520</v>
      </c>
    </row>
    <row r="1587" spans="1:12" ht="37.5">
      <c r="A1587" s="88" t="s">
        <v>6455</v>
      </c>
      <c r="B1587" s="8" t="s">
        <v>6516</v>
      </c>
      <c r="C1587" s="5" t="s">
        <v>6521</v>
      </c>
      <c r="D1587" s="2">
        <v>1150</v>
      </c>
      <c r="E1587" s="5" t="s">
        <v>10481</v>
      </c>
      <c r="F1587" s="84" t="s">
        <v>660</v>
      </c>
      <c r="G1587" s="88"/>
      <c r="H1587" s="84" t="s">
        <v>6522</v>
      </c>
      <c r="I1587" s="5" t="s">
        <v>768</v>
      </c>
      <c r="J1587" s="5"/>
      <c r="K1587" s="5"/>
      <c r="L1587" s="5" t="s">
        <v>6520</v>
      </c>
    </row>
    <row r="1588" spans="1:12" ht="37.5">
      <c r="A1588" s="88" t="s">
        <v>6455</v>
      </c>
      <c r="B1588" s="8" t="s">
        <v>6516</v>
      </c>
      <c r="C1588" s="5" t="s">
        <v>6523</v>
      </c>
      <c r="D1588" s="2">
        <v>600</v>
      </c>
      <c r="E1588" s="5" t="s">
        <v>10481</v>
      </c>
      <c r="F1588" s="84" t="s">
        <v>660</v>
      </c>
      <c r="G1588" s="88" t="s">
        <v>6524</v>
      </c>
      <c r="H1588" s="84" t="s">
        <v>6525</v>
      </c>
      <c r="I1588" s="5" t="s">
        <v>665</v>
      </c>
      <c r="J1588" s="5" t="s">
        <v>6526</v>
      </c>
      <c r="K1588" s="5"/>
      <c r="L1588" s="5" t="s">
        <v>6520</v>
      </c>
    </row>
    <row r="1589" spans="1:12" ht="75">
      <c r="A1589" s="84" t="s">
        <v>6527</v>
      </c>
      <c r="B1589" s="5" t="s">
        <v>6528</v>
      </c>
      <c r="C1589" s="5" t="s">
        <v>6529</v>
      </c>
      <c r="D1589" s="2">
        <v>30028</v>
      </c>
      <c r="E1589" s="5" t="s">
        <v>10481</v>
      </c>
      <c r="F1589" s="84" t="s">
        <v>179</v>
      </c>
      <c r="G1589" s="88"/>
      <c r="H1589" s="84" t="s">
        <v>6530</v>
      </c>
      <c r="I1589" s="5" t="s">
        <v>313</v>
      </c>
      <c r="J1589" s="5"/>
      <c r="K1589" s="18" t="s">
        <v>6531</v>
      </c>
      <c r="L1589" s="5" t="s">
        <v>6532</v>
      </c>
    </row>
    <row r="1590" spans="1:12" ht="75">
      <c r="A1590" s="95" t="s">
        <v>6533</v>
      </c>
      <c r="B1590" s="10" t="s">
        <v>6534</v>
      </c>
      <c r="C1590" s="11" t="s">
        <v>6535</v>
      </c>
      <c r="D1590" s="2">
        <v>130934</v>
      </c>
      <c r="E1590" s="11" t="s">
        <v>10480</v>
      </c>
      <c r="F1590" s="84" t="s">
        <v>179</v>
      </c>
      <c r="G1590" s="95"/>
      <c r="H1590" s="91" t="s">
        <v>6536</v>
      </c>
      <c r="I1590" s="11" t="s">
        <v>6537</v>
      </c>
      <c r="J1590" s="11"/>
      <c r="K1590" s="17" t="s">
        <v>6538</v>
      </c>
      <c r="L1590" s="11" t="s">
        <v>6539</v>
      </c>
    </row>
    <row r="1591" spans="1:12" ht="56.25">
      <c r="A1591" s="95" t="s">
        <v>6533</v>
      </c>
      <c r="B1591" s="10" t="s">
        <v>6534</v>
      </c>
      <c r="C1591" s="11" t="s">
        <v>6540</v>
      </c>
      <c r="D1591" s="2">
        <v>1095</v>
      </c>
      <c r="E1591" s="11" t="s">
        <v>10480</v>
      </c>
      <c r="F1591" s="84" t="s">
        <v>179</v>
      </c>
      <c r="G1591" s="95"/>
      <c r="H1591" s="91" t="s">
        <v>6541</v>
      </c>
      <c r="I1591" s="11" t="s">
        <v>313</v>
      </c>
      <c r="J1591" s="11"/>
      <c r="K1591" s="17" t="s">
        <v>6542</v>
      </c>
      <c r="L1591" s="11" t="s">
        <v>6543</v>
      </c>
    </row>
    <row r="1592" spans="1:12" ht="75">
      <c r="A1592" s="88" t="s">
        <v>6455</v>
      </c>
      <c r="B1592" s="8" t="s">
        <v>6544</v>
      </c>
      <c r="C1592" s="5" t="s">
        <v>6545</v>
      </c>
      <c r="D1592" s="2">
        <v>3200</v>
      </c>
      <c r="E1592" s="5" t="s">
        <v>10481</v>
      </c>
      <c r="F1592" s="84" t="s">
        <v>4551</v>
      </c>
      <c r="G1592" s="84"/>
      <c r="H1592" s="84" t="s">
        <v>6546</v>
      </c>
      <c r="I1592" s="5" t="s">
        <v>665</v>
      </c>
      <c r="J1592" s="5" t="s">
        <v>6547</v>
      </c>
      <c r="K1592" s="18" t="s">
        <v>6548</v>
      </c>
      <c r="L1592" s="5" t="s">
        <v>6549</v>
      </c>
    </row>
    <row r="1593" spans="1:12" ht="75">
      <c r="A1593" s="88" t="s">
        <v>6455</v>
      </c>
      <c r="B1593" s="8" t="s">
        <v>6544</v>
      </c>
      <c r="C1593" s="5" t="s">
        <v>6550</v>
      </c>
      <c r="D1593" s="2">
        <v>3437</v>
      </c>
      <c r="E1593" s="5" t="s">
        <v>10481</v>
      </c>
      <c r="F1593" s="84" t="s">
        <v>179</v>
      </c>
      <c r="G1593" s="88"/>
      <c r="H1593" s="84" t="s">
        <v>6551</v>
      </c>
      <c r="I1593" s="5" t="s">
        <v>181</v>
      </c>
      <c r="J1593" s="5"/>
      <c r="K1593" s="18" t="s">
        <v>6552</v>
      </c>
      <c r="L1593" s="5" t="s">
        <v>6553</v>
      </c>
    </row>
    <row r="1594" spans="1:12" ht="75">
      <c r="A1594" s="88" t="s">
        <v>6455</v>
      </c>
      <c r="B1594" s="8" t="s">
        <v>6544</v>
      </c>
      <c r="C1594" s="5" t="s">
        <v>6554</v>
      </c>
      <c r="D1594" s="2">
        <v>61215</v>
      </c>
      <c r="E1594" s="5" t="s">
        <v>10481</v>
      </c>
      <c r="F1594" s="84" t="s">
        <v>179</v>
      </c>
      <c r="G1594" s="88"/>
      <c r="H1594" s="84" t="s">
        <v>6555</v>
      </c>
      <c r="I1594" s="5" t="s">
        <v>181</v>
      </c>
      <c r="J1594" s="5"/>
      <c r="K1594" s="18" t="s">
        <v>6556</v>
      </c>
      <c r="L1594" s="5" t="s">
        <v>6553</v>
      </c>
    </row>
    <row r="1595" spans="1:12" ht="93.75">
      <c r="A1595" s="84" t="s">
        <v>6497</v>
      </c>
      <c r="B1595" s="5" t="s">
        <v>6558</v>
      </c>
      <c r="C1595" s="5" t="s">
        <v>6559</v>
      </c>
      <c r="D1595" s="6">
        <v>116303</v>
      </c>
      <c r="E1595" s="5" t="s">
        <v>10481</v>
      </c>
      <c r="F1595" s="84" t="s">
        <v>179</v>
      </c>
      <c r="G1595" s="84"/>
      <c r="H1595" s="84" t="s">
        <v>6560</v>
      </c>
      <c r="I1595" s="5" t="s">
        <v>6561</v>
      </c>
      <c r="J1595" s="21"/>
      <c r="K1595" s="18" t="s">
        <v>6562</v>
      </c>
      <c r="L1595" s="21" t="s">
        <v>6563</v>
      </c>
    </row>
    <row r="1596" spans="1:12" ht="37.5">
      <c r="A1596" s="88" t="s">
        <v>6455</v>
      </c>
      <c r="B1596" s="8" t="s">
        <v>6564</v>
      </c>
      <c r="C1596" s="8" t="s">
        <v>2168</v>
      </c>
      <c r="D1596" s="6" t="s">
        <v>10822</v>
      </c>
      <c r="E1596" s="5" t="s">
        <v>5</v>
      </c>
      <c r="F1596" s="84" t="s">
        <v>660</v>
      </c>
      <c r="G1596" s="88"/>
      <c r="H1596" s="84"/>
      <c r="I1596" s="5" t="s">
        <v>759</v>
      </c>
      <c r="J1596" s="5"/>
      <c r="K1596" s="8"/>
      <c r="L1596" s="5"/>
    </row>
    <row r="1597" spans="1:12" ht="75">
      <c r="A1597" s="89" t="s">
        <v>6497</v>
      </c>
      <c r="B1597" s="7" t="s">
        <v>6565</v>
      </c>
      <c r="C1597" s="13" t="s">
        <v>6566</v>
      </c>
      <c r="D1597" s="36">
        <v>11865</v>
      </c>
      <c r="E1597" s="13" t="s">
        <v>10481</v>
      </c>
      <c r="F1597" s="84" t="s">
        <v>311</v>
      </c>
      <c r="G1597" s="89" t="s">
        <v>6567</v>
      </c>
      <c r="H1597" s="84" t="s">
        <v>10538</v>
      </c>
      <c r="I1597" s="7" t="s">
        <v>313</v>
      </c>
      <c r="J1597" s="13"/>
      <c r="K1597" s="23" t="s">
        <v>6568</v>
      </c>
      <c r="L1597" s="13" t="s">
        <v>6570</v>
      </c>
    </row>
    <row r="1598" spans="1:12" ht="37.5">
      <c r="A1598" s="89" t="s">
        <v>6497</v>
      </c>
      <c r="B1598" s="7" t="s">
        <v>6565</v>
      </c>
      <c r="C1598" s="13" t="s">
        <v>1306</v>
      </c>
      <c r="D1598" s="36">
        <v>8901</v>
      </c>
      <c r="E1598" s="13" t="s">
        <v>10481</v>
      </c>
      <c r="F1598" s="84" t="s">
        <v>179</v>
      </c>
      <c r="G1598" s="89"/>
      <c r="H1598" s="84" t="s">
        <v>10469</v>
      </c>
      <c r="I1598" s="7" t="s">
        <v>181</v>
      </c>
      <c r="J1598" s="13"/>
      <c r="K1598" s="23" t="s">
        <v>6569</v>
      </c>
      <c r="L1598" s="13" t="s">
        <v>6570</v>
      </c>
    </row>
    <row r="1599" spans="1:12" ht="56.25">
      <c r="A1599" s="88" t="s">
        <v>6455</v>
      </c>
      <c r="B1599" s="8" t="s">
        <v>6571</v>
      </c>
      <c r="C1599" s="5" t="s">
        <v>6572</v>
      </c>
      <c r="D1599" s="2">
        <v>13620</v>
      </c>
      <c r="E1599" s="5" t="s">
        <v>10481</v>
      </c>
      <c r="F1599" s="84" t="s">
        <v>179</v>
      </c>
      <c r="G1599" s="88"/>
      <c r="H1599" s="84" t="s">
        <v>6573</v>
      </c>
      <c r="I1599" s="5" t="s">
        <v>778</v>
      </c>
      <c r="J1599" s="5"/>
      <c r="K1599" s="18" t="s">
        <v>6574</v>
      </c>
      <c r="L1599" s="5" t="s">
        <v>6575</v>
      </c>
    </row>
    <row r="1600" spans="1:12" ht="56.25">
      <c r="A1600" s="88" t="s">
        <v>6455</v>
      </c>
      <c r="B1600" s="8" t="s">
        <v>6571</v>
      </c>
      <c r="C1600" s="5" t="s">
        <v>6576</v>
      </c>
      <c r="D1600" s="2">
        <v>5070</v>
      </c>
      <c r="E1600" s="5" t="s">
        <v>10481</v>
      </c>
      <c r="F1600" s="84" t="s">
        <v>311</v>
      </c>
      <c r="G1600" s="88" t="s">
        <v>6577</v>
      </c>
      <c r="H1600" s="84" t="s">
        <v>6578</v>
      </c>
      <c r="I1600" s="5" t="s">
        <v>778</v>
      </c>
      <c r="J1600" s="5"/>
      <c r="K1600" s="18" t="s">
        <v>6579</v>
      </c>
      <c r="L1600" s="5" t="s">
        <v>6580</v>
      </c>
    </row>
    <row r="1601" spans="1:12" ht="56.25">
      <c r="A1601" s="88" t="s">
        <v>6455</v>
      </c>
      <c r="B1601" s="8" t="s">
        <v>6571</v>
      </c>
      <c r="C1601" s="5" t="s">
        <v>6581</v>
      </c>
      <c r="D1601" s="2">
        <v>800</v>
      </c>
      <c r="E1601" s="5" t="s">
        <v>10481</v>
      </c>
      <c r="F1601" s="84" t="s">
        <v>665</v>
      </c>
      <c r="G1601" s="88" t="s">
        <v>6582</v>
      </c>
      <c r="H1601" s="84" t="s">
        <v>6583</v>
      </c>
      <c r="I1601" s="5" t="s">
        <v>313</v>
      </c>
      <c r="J1601" s="5"/>
      <c r="K1601" s="18" t="s">
        <v>6584</v>
      </c>
      <c r="L1601" s="5" t="s">
        <v>6580</v>
      </c>
    </row>
    <row r="1602" spans="1:12" ht="37.5">
      <c r="A1602" s="88" t="s">
        <v>6455</v>
      </c>
      <c r="B1602" s="8" t="s">
        <v>6571</v>
      </c>
      <c r="C1602" s="8" t="s">
        <v>6585</v>
      </c>
      <c r="D1602" s="6" t="s">
        <v>10822</v>
      </c>
      <c r="E1602" s="5" t="s">
        <v>5</v>
      </c>
      <c r="F1602" s="84" t="s">
        <v>660</v>
      </c>
      <c r="G1602" s="88"/>
      <c r="H1602" s="84" t="s">
        <v>6586</v>
      </c>
      <c r="I1602" s="5" t="s">
        <v>1043</v>
      </c>
      <c r="J1602" s="5"/>
      <c r="K1602" s="25" t="s">
        <v>10738</v>
      </c>
      <c r="L1602" s="5" t="s">
        <v>10739</v>
      </c>
    </row>
    <row r="1603" spans="1:12" ht="75">
      <c r="A1603" s="88" t="s">
        <v>6455</v>
      </c>
      <c r="B1603" s="8" t="s">
        <v>6587</v>
      </c>
      <c r="C1603" s="5" t="s">
        <v>6588</v>
      </c>
      <c r="D1603" s="2">
        <v>20000</v>
      </c>
      <c r="E1603" s="5" t="s">
        <v>10481</v>
      </c>
      <c r="F1603" s="84" t="s">
        <v>665</v>
      </c>
      <c r="G1603" s="88" t="s">
        <v>6589</v>
      </c>
      <c r="H1603" s="84" t="s">
        <v>6590</v>
      </c>
      <c r="I1603" s="5" t="s">
        <v>313</v>
      </c>
      <c r="J1603" s="18"/>
      <c r="K1603" s="5" t="s">
        <v>6591</v>
      </c>
      <c r="L1603" s="5" t="s">
        <v>6592</v>
      </c>
    </row>
    <row r="1604" spans="1:12" ht="75">
      <c r="A1604" s="88" t="s">
        <v>6455</v>
      </c>
      <c r="B1604" s="8" t="s">
        <v>6587</v>
      </c>
      <c r="C1604" s="5" t="s">
        <v>6593</v>
      </c>
      <c r="D1604" s="2">
        <v>5835</v>
      </c>
      <c r="E1604" s="5" t="s">
        <v>10481</v>
      </c>
      <c r="F1604" s="84" t="s">
        <v>660</v>
      </c>
      <c r="G1604" s="88"/>
      <c r="H1604" s="84" t="s">
        <v>6594</v>
      </c>
      <c r="I1604" s="5" t="s">
        <v>759</v>
      </c>
      <c r="J1604" s="5"/>
      <c r="K1604" s="26" t="s">
        <v>6595</v>
      </c>
      <c r="L1604" s="5" t="s">
        <v>6596</v>
      </c>
    </row>
    <row r="1605" spans="1:12" ht="56.25">
      <c r="A1605" s="88" t="s">
        <v>6455</v>
      </c>
      <c r="B1605" s="8" t="s">
        <v>6587</v>
      </c>
      <c r="C1605" s="5" t="s">
        <v>6597</v>
      </c>
      <c r="D1605" s="30" t="s">
        <v>10456</v>
      </c>
      <c r="E1605" s="5" t="s">
        <v>10481</v>
      </c>
      <c r="F1605" s="84" t="s">
        <v>179</v>
      </c>
      <c r="G1605" s="88"/>
      <c r="H1605" s="84" t="s">
        <v>6598</v>
      </c>
      <c r="I1605" s="5" t="s">
        <v>768</v>
      </c>
      <c r="J1605" s="5"/>
      <c r="K1605" s="5" t="s">
        <v>6599</v>
      </c>
      <c r="L1605" s="5" t="s">
        <v>6600</v>
      </c>
    </row>
    <row r="1606" spans="1:12" ht="112.5">
      <c r="A1606" s="88" t="s">
        <v>6455</v>
      </c>
      <c r="B1606" s="8" t="s">
        <v>6587</v>
      </c>
      <c r="C1606" s="5" t="s">
        <v>6601</v>
      </c>
      <c r="D1606" s="2">
        <v>6500</v>
      </c>
      <c r="E1606" s="5" t="s">
        <v>10481</v>
      </c>
      <c r="F1606" s="84" t="s">
        <v>660</v>
      </c>
      <c r="G1606" s="88"/>
      <c r="H1606" s="84" t="s">
        <v>6602</v>
      </c>
      <c r="I1606" s="5" t="s">
        <v>742</v>
      </c>
      <c r="J1606" s="5"/>
      <c r="K1606" s="5"/>
      <c r="L1606" s="5" t="s">
        <v>6592</v>
      </c>
    </row>
    <row r="1607" spans="1:12" ht="75">
      <c r="A1607" s="84" t="s">
        <v>6527</v>
      </c>
      <c r="B1607" s="5" t="s">
        <v>6603</v>
      </c>
      <c r="C1607" s="5" t="s">
        <v>6604</v>
      </c>
      <c r="D1607" s="2">
        <v>34268</v>
      </c>
      <c r="E1607" s="5" t="s">
        <v>10481</v>
      </c>
      <c r="F1607" s="84" t="s">
        <v>179</v>
      </c>
      <c r="G1607" s="88"/>
      <c r="H1607" s="84" t="s">
        <v>6605</v>
      </c>
      <c r="I1607" s="5" t="s">
        <v>313</v>
      </c>
      <c r="J1607" s="5"/>
      <c r="K1607" s="18" t="s">
        <v>6606</v>
      </c>
      <c r="L1607" s="21" t="s">
        <v>6607</v>
      </c>
    </row>
    <row r="1608" spans="1:12" ht="56.25">
      <c r="A1608" s="84" t="s">
        <v>6527</v>
      </c>
      <c r="B1608" s="5" t="s">
        <v>6603</v>
      </c>
      <c r="C1608" s="5" t="s">
        <v>6608</v>
      </c>
      <c r="D1608" s="2">
        <v>4965</v>
      </c>
      <c r="E1608" s="5" t="s">
        <v>10481</v>
      </c>
      <c r="F1608" s="84" t="s">
        <v>179</v>
      </c>
      <c r="G1608" s="88"/>
      <c r="H1608" s="84" t="s">
        <v>6609</v>
      </c>
      <c r="I1608" s="5" t="s">
        <v>313</v>
      </c>
      <c r="J1608" s="5"/>
      <c r="K1608" s="18" t="s">
        <v>6610</v>
      </c>
      <c r="L1608" s="21" t="s">
        <v>6607</v>
      </c>
    </row>
    <row r="1609" spans="1:12" ht="56.25">
      <c r="A1609" s="85" t="s">
        <v>6611</v>
      </c>
      <c r="B1609" s="20" t="s">
        <v>6612</v>
      </c>
      <c r="C1609" s="20" t="s">
        <v>6613</v>
      </c>
      <c r="D1609" s="30" t="s">
        <v>6614</v>
      </c>
      <c r="E1609" s="5" t="s">
        <v>10481</v>
      </c>
      <c r="F1609" s="84" t="s">
        <v>665</v>
      </c>
      <c r="G1609" s="85" t="s">
        <v>6615</v>
      </c>
      <c r="H1609" s="85" t="s">
        <v>6616</v>
      </c>
      <c r="I1609" s="20" t="s">
        <v>1511</v>
      </c>
      <c r="J1609" s="20"/>
      <c r="K1609" s="66" t="s">
        <v>6617</v>
      </c>
      <c r="L1609" s="20" t="s">
        <v>6618</v>
      </c>
    </row>
    <row r="1610" spans="1:12" ht="168.75">
      <c r="A1610" s="85" t="s">
        <v>6611</v>
      </c>
      <c r="B1610" s="20" t="s">
        <v>6619</v>
      </c>
      <c r="C1610" s="20" t="s">
        <v>6620</v>
      </c>
      <c r="D1610" s="30" t="s">
        <v>36</v>
      </c>
      <c r="E1610" s="5" t="s">
        <v>5</v>
      </c>
      <c r="F1610" s="85"/>
      <c r="G1610" s="85"/>
      <c r="H1610" s="85" t="s">
        <v>6621</v>
      </c>
      <c r="I1610" s="20" t="s">
        <v>6622</v>
      </c>
      <c r="J1610" s="20"/>
      <c r="K1610" s="66"/>
      <c r="L1610" s="20" t="s">
        <v>10740</v>
      </c>
    </row>
    <row r="1611" spans="1:12" ht="56.25">
      <c r="A1611" s="85" t="s">
        <v>6611</v>
      </c>
      <c r="B1611" s="20" t="s">
        <v>6623</v>
      </c>
      <c r="C1611" s="20" t="s">
        <v>259</v>
      </c>
      <c r="D1611" s="30">
        <v>7273</v>
      </c>
      <c r="E1611" s="5" t="s">
        <v>10481</v>
      </c>
      <c r="F1611" s="84" t="s">
        <v>179</v>
      </c>
      <c r="G1611" s="85"/>
      <c r="H1611" s="85" t="s">
        <v>6624</v>
      </c>
      <c r="I1611" s="20" t="s">
        <v>181</v>
      </c>
      <c r="J1611" s="20"/>
      <c r="K1611" s="66" t="s">
        <v>6625</v>
      </c>
      <c r="L1611" s="20" t="s">
        <v>6626</v>
      </c>
    </row>
    <row r="1612" spans="1:12" ht="131.25">
      <c r="A1612" s="85" t="s">
        <v>6611</v>
      </c>
      <c r="B1612" s="20" t="s">
        <v>6627</v>
      </c>
      <c r="C1612" s="20" t="s">
        <v>6628</v>
      </c>
      <c r="D1612" s="30">
        <v>495</v>
      </c>
      <c r="E1612" s="5" t="s">
        <v>10481</v>
      </c>
      <c r="F1612" s="84" t="s">
        <v>660</v>
      </c>
      <c r="G1612" s="85"/>
      <c r="H1612" s="85" t="s">
        <v>6629</v>
      </c>
      <c r="I1612" s="20" t="s">
        <v>759</v>
      </c>
      <c r="J1612" s="20"/>
      <c r="K1612" s="66" t="s">
        <v>6630</v>
      </c>
      <c r="L1612" s="20" t="s">
        <v>6631</v>
      </c>
    </row>
    <row r="1613" spans="1:12" ht="75">
      <c r="A1613" s="85" t="s">
        <v>6611</v>
      </c>
      <c r="B1613" s="20" t="s">
        <v>6632</v>
      </c>
      <c r="C1613" s="20" t="s">
        <v>6633</v>
      </c>
      <c r="D1613" s="30">
        <v>32000</v>
      </c>
      <c r="E1613" s="20" t="s">
        <v>10491</v>
      </c>
      <c r="F1613" s="84" t="s">
        <v>179</v>
      </c>
      <c r="G1613" s="85"/>
      <c r="H1613" s="85" t="s">
        <v>6634</v>
      </c>
      <c r="I1613" s="20" t="s">
        <v>908</v>
      </c>
      <c r="J1613" s="20"/>
      <c r="K1613" s="66" t="s">
        <v>6635</v>
      </c>
      <c r="L1613" s="20" t="s">
        <v>6636</v>
      </c>
    </row>
    <row r="1614" spans="1:12" ht="75">
      <c r="A1614" s="85" t="s">
        <v>6611</v>
      </c>
      <c r="B1614" s="20" t="s">
        <v>6637</v>
      </c>
      <c r="C1614" s="20" t="s">
        <v>6638</v>
      </c>
      <c r="D1614" s="30">
        <v>253</v>
      </c>
      <c r="E1614" s="20" t="s">
        <v>10491</v>
      </c>
      <c r="F1614" s="84" t="s">
        <v>660</v>
      </c>
      <c r="G1614" s="85"/>
      <c r="H1614" s="85" t="s">
        <v>6639</v>
      </c>
      <c r="I1614" s="20" t="s">
        <v>10509</v>
      </c>
      <c r="J1614" s="20" t="s">
        <v>6640</v>
      </c>
      <c r="K1614" s="66" t="s">
        <v>6641</v>
      </c>
      <c r="L1614" s="20" t="s">
        <v>6642</v>
      </c>
    </row>
    <row r="1615" spans="1:12" ht="37.5">
      <c r="A1615" s="85" t="s">
        <v>6643</v>
      </c>
      <c r="B1615" s="20" t="s">
        <v>6644</v>
      </c>
      <c r="C1615" s="20" t="s">
        <v>6645</v>
      </c>
      <c r="D1615" s="30">
        <v>12900</v>
      </c>
      <c r="E1615" s="5" t="s">
        <v>10481</v>
      </c>
      <c r="F1615" s="84" t="s">
        <v>660</v>
      </c>
      <c r="G1615" s="85"/>
      <c r="H1615" s="85" t="s">
        <v>6646</v>
      </c>
      <c r="I1615" s="20" t="s">
        <v>665</v>
      </c>
      <c r="J1615" s="20" t="s">
        <v>6647</v>
      </c>
      <c r="K1615" s="66" t="s">
        <v>6648</v>
      </c>
      <c r="L1615" s="20" t="s">
        <v>6649</v>
      </c>
    </row>
    <row r="1616" spans="1:12" ht="56.25">
      <c r="A1616" s="85" t="s">
        <v>6611</v>
      </c>
      <c r="B1616" s="20" t="s">
        <v>6650</v>
      </c>
      <c r="C1616" s="20" t="s">
        <v>6651</v>
      </c>
      <c r="D1616" s="30">
        <v>238</v>
      </c>
      <c r="E1616" s="5" t="s">
        <v>10481</v>
      </c>
      <c r="F1616" s="84" t="s">
        <v>665</v>
      </c>
      <c r="G1616" s="85" t="s">
        <v>6652</v>
      </c>
      <c r="H1616" s="85" t="s">
        <v>6653</v>
      </c>
      <c r="I1616" s="20" t="s">
        <v>313</v>
      </c>
      <c r="J1616" s="20"/>
      <c r="K1616" s="66" t="s">
        <v>6654</v>
      </c>
      <c r="L1616" s="20" t="s">
        <v>6655</v>
      </c>
    </row>
    <row r="1617" spans="1:12" ht="56.25">
      <c r="A1617" s="85" t="s">
        <v>6611</v>
      </c>
      <c r="B1617" s="20" t="s">
        <v>6656</v>
      </c>
      <c r="C1617" s="20" t="s">
        <v>6657</v>
      </c>
      <c r="D1617" s="30">
        <v>300</v>
      </c>
      <c r="E1617" s="5" t="s">
        <v>10481</v>
      </c>
      <c r="F1617" s="85" t="s">
        <v>6658</v>
      </c>
      <c r="G1617" s="85" t="s">
        <v>6659</v>
      </c>
      <c r="H1617" s="85" t="s">
        <v>6660</v>
      </c>
      <c r="I1617" s="20" t="s">
        <v>1043</v>
      </c>
      <c r="J1617" s="20"/>
      <c r="K1617" s="66" t="s">
        <v>6661</v>
      </c>
      <c r="L1617" s="20" t="s">
        <v>6655</v>
      </c>
    </row>
    <row r="1618" spans="1:12" ht="56.25">
      <c r="A1618" s="85" t="s">
        <v>6611</v>
      </c>
      <c r="B1618" s="20" t="s">
        <v>6650</v>
      </c>
      <c r="C1618" s="20" t="s">
        <v>6662</v>
      </c>
      <c r="D1618" s="30">
        <v>6077</v>
      </c>
      <c r="E1618" s="5" t="s">
        <v>10481</v>
      </c>
      <c r="F1618" s="84" t="s">
        <v>179</v>
      </c>
      <c r="G1618" s="85"/>
      <c r="H1618" s="85" t="s">
        <v>6663</v>
      </c>
      <c r="I1618" s="20" t="s">
        <v>313</v>
      </c>
      <c r="J1618" s="20"/>
      <c r="K1618" s="66" t="s">
        <v>6664</v>
      </c>
      <c r="L1618" s="20" t="s">
        <v>6655</v>
      </c>
    </row>
    <row r="1619" spans="1:12" ht="37.5">
      <c r="A1619" s="85" t="s">
        <v>6611</v>
      </c>
      <c r="B1619" s="20" t="s">
        <v>6665</v>
      </c>
      <c r="C1619" s="20" t="s">
        <v>6666</v>
      </c>
      <c r="D1619" s="30">
        <v>12063</v>
      </c>
      <c r="E1619" s="5" t="s">
        <v>10481</v>
      </c>
      <c r="F1619" s="84" t="s">
        <v>179</v>
      </c>
      <c r="G1619" s="85"/>
      <c r="H1619" s="85" t="s">
        <v>6667</v>
      </c>
      <c r="I1619" s="20" t="s">
        <v>3538</v>
      </c>
      <c r="J1619" s="20"/>
      <c r="K1619" s="66"/>
      <c r="L1619" s="20" t="s">
        <v>6668</v>
      </c>
    </row>
    <row r="1620" spans="1:12" ht="75">
      <c r="A1620" s="85" t="s">
        <v>6669</v>
      </c>
      <c r="B1620" s="20" t="s">
        <v>6670</v>
      </c>
      <c r="C1620" s="20" t="s">
        <v>6671</v>
      </c>
      <c r="D1620" s="30">
        <v>241</v>
      </c>
      <c r="E1620" s="5" t="s">
        <v>10481</v>
      </c>
      <c r="F1620" s="84" t="s">
        <v>1305</v>
      </c>
      <c r="G1620" s="85" t="s">
        <v>6672</v>
      </c>
      <c r="H1620" s="85" t="s">
        <v>6673</v>
      </c>
      <c r="I1620" s="20" t="s">
        <v>6674</v>
      </c>
      <c r="J1620" s="20"/>
      <c r="K1620" s="66" t="s">
        <v>6675</v>
      </c>
      <c r="L1620" s="20" t="s">
        <v>6676</v>
      </c>
    </row>
    <row r="1621" spans="1:12" ht="56.25">
      <c r="A1621" s="85" t="s">
        <v>6669</v>
      </c>
      <c r="B1621" s="20" t="s">
        <v>6670</v>
      </c>
      <c r="C1621" s="20" t="s">
        <v>5282</v>
      </c>
      <c r="D1621" s="30" t="s">
        <v>36</v>
      </c>
      <c r="E1621" s="5" t="s">
        <v>5</v>
      </c>
      <c r="F1621" s="85"/>
      <c r="G1621" s="85"/>
      <c r="H1621" s="85" t="s">
        <v>6677</v>
      </c>
      <c r="I1621" s="20" t="s">
        <v>76</v>
      </c>
      <c r="J1621" s="20"/>
      <c r="K1621" s="66"/>
      <c r="L1621" s="20" t="s">
        <v>10741</v>
      </c>
    </row>
    <row r="1622" spans="1:12" ht="93.75">
      <c r="A1622" s="85" t="s">
        <v>6669</v>
      </c>
      <c r="B1622" s="20" t="s">
        <v>6670</v>
      </c>
      <c r="C1622" s="20" t="s">
        <v>1619</v>
      </c>
      <c r="D1622" s="30" t="s">
        <v>36</v>
      </c>
      <c r="E1622" s="5" t="s">
        <v>5</v>
      </c>
      <c r="F1622" s="85"/>
      <c r="G1622" s="85"/>
      <c r="H1622" s="85" t="s">
        <v>6678</v>
      </c>
      <c r="I1622" s="20" t="s">
        <v>76</v>
      </c>
      <c r="J1622" s="20"/>
      <c r="K1622" s="66"/>
      <c r="L1622" s="20" t="s">
        <v>10741</v>
      </c>
    </row>
    <row r="1623" spans="1:12" ht="112.5">
      <c r="A1623" s="85" t="s">
        <v>6669</v>
      </c>
      <c r="B1623" s="20" t="s">
        <v>6679</v>
      </c>
      <c r="C1623" s="20" t="s">
        <v>6680</v>
      </c>
      <c r="D1623" s="30">
        <v>330</v>
      </c>
      <c r="E1623" s="5" t="s">
        <v>10481</v>
      </c>
      <c r="F1623" s="84" t="s">
        <v>2603</v>
      </c>
      <c r="G1623" s="85"/>
      <c r="H1623" s="85" t="s">
        <v>6681</v>
      </c>
      <c r="I1623" s="20" t="s">
        <v>1511</v>
      </c>
      <c r="J1623" s="20"/>
      <c r="K1623" s="66" t="s">
        <v>6682</v>
      </c>
      <c r="L1623" s="20" t="s">
        <v>6683</v>
      </c>
    </row>
    <row r="1624" spans="1:12" ht="56.25">
      <c r="A1624" s="85" t="s">
        <v>6669</v>
      </c>
      <c r="B1624" s="20" t="s">
        <v>6679</v>
      </c>
      <c r="C1624" s="20" t="s">
        <v>6684</v>
      </c>
      <c r="D1624" s="30">
        <v>10263</v>
      </c>
      <c r="E1624" s="5" t="s">
        <v>10481</v>
      </c>
      <c r="F1624" s="84" t="s">
        <v>179</v>
      </c>
      <c r="G1624" s="85"/>
      <c r="H1624" s="85" t="s">
        <v>6685</v>
      </c>
      <c r="I1624" s="20" t="s">
        <v>742</v>
      </c>
      <c r="J1624" s="20"/>
      <c r="K1624" s="66" t="s">
        <v>6686</v>
      </c>
      <c r="L1624" s="20" t="s">
        <v>6687</v>
      </c>
    </row>
    <row r="1625" spans="1:12" ht="37.5">
      <c r="A1625" s="85" t="s">
        <v>6669</v>
      </c>
      <c r="B1625" s="20" t="s">
        <v>6679</v>
      </c>
      <c r="C1625" s="20" t="s">
        <v>5916</v>
      </c>
      <c r="D1625" s="30">
        <v>12019</v>
      </c>
      <c r="E1625" s="5" t="s">
        <v>10481</v>
      </c>
      <c r="F1625" s="84" t="s">
        <v>660</v>
      </c>
      <c r="G1625" s="85"/>
      <c r="H1625" s="85" t="s">
        <v>6688</v>
      </c>
      <c r="I1625" s="20" t="s">
        <v>768</v>
      </c>
      <c r="J1625" s="20"/>
      <c r="K1625" s="66" t="s">
        <v>6689</v>
      </c>
      <c r="L1625" s="20" t="s">
        <v>6687</v>
      </c>
    </row>
    <row r="1626" spans="1:12" ht="93.75">
      <c r="A1626" s="85" t="s">
        <v>6669</v>
      </c>
      <c r="B1626" s="20" t="s">
        <v>6679</v>
      </c>
      <c r="C1626" s="20" t="s">
        <v>6690</v>
      </c>
      <c r="D1626" s="30">
        <v>3952</v>
      </c>
      <c r="E1626" s="5" t="s">
        <v>10481</v>
      </c>
      <c r="F1626" s="84" t="s">
        <v>660</v>
      </c>
      <c r="G1626" s="85" t="s">
        <v>6691</v>
      </c>
      <c r="H1626" s="85" t="s">
        <v>6692</v>
      </c>
      <c r="I1626" s="20" t="s">
        <v>665</v>
      </c>
      <c r="J1626" s="20" t="s">
        <v>6693</v>
      </c>
      <c r="K1626" s="66" t="s">
        <v>6694</v>
      </c>
      <c r="L1626" s="20" t="s">
        <v>6695</v>
      </c>
    </row>
    <row r="1627" spans="1:12" ht="37.5">
      <c r="A1627" s="85" t="s">
        <v>6669</v>
      </c>
      <c r="B1627" s="20" t="s">
        <v>6679</v>
      </c>
      <c r="C1627" s="20" t="s">
        <v>6696</v>
      </c>
      <c r="D1627" s="30">
        <v>470</v>
      </c>
      <c r="E1627" s="5" t="s">
        <v>10481</v>
      </c>
      <c r="F1627" s="84" t="s">
        <v>2603</v>
      </c>
      <c r="G1627" s="85"/>
      <c r="H1627" s="85" t="s">
        <v>6697</v>
      </c>
      <c r="I1627" s="20" t="s">
        <v>181</v>
      </c>
      <c r="J1627" s="20"/>
      <c r="K1627" s="66" t="s">
        <v>6698</v>
      </c>
      <c r="L1627" s="20" t="s">
        <v>6699</v>
      </c>
    </row>
    <row r="1628" spans="1:12" ht="112.5">
      <c r="A1628" s="85" t="s">
        <v>6669</v>
      </c>
      <c r="B1628" s="20" t="s">
        <v>6700</v>
      </c>
      <c r="C1628" s="20" t="s">
        <v>6701</v>
      </c>
      <c r="D1628" s="30">
        <v>299</v>
      </c>
      <c r="E1628" s="5" t="s">
        <v>10481</v>
      </c>
      <c r="F1628" s="84" t="s">
        <v>179</v>
      </c>
      <c r="G1628" s="85" t="s">
        <v>6702</v>
      </c>
      <c r="H1628" s="85" t="s">
        <v>6703</v>
      </c>
      <c r="I1628" s="20" t="s">
        <v>665</v>
      </c>
      <c r="J1628" s="20" t="s">
        <v>6704</v>
      </c>
      <c r="K1628" s="66"/>
      <c r="L1628" s="20" t="s">
        <v>6705</v>
      </c>
    </row>
    <row r="1629" spans="1:12" ht="75">
      <c r="A1629" s="85" t="s">
        <v>6669</v>
      </c>
      <c r="B1629" s="20" t="s">
        <v>6706</v>
      </c>
      <c r="C1629" s="20" t="s">
        <v>2212</v>
      </c>
      <c r="D1629" s="30">
        <v>1236</v>
      </c>
      <c r="E1629" s="5" t="s">
        <v>10481</v>
      </c>
      <c r="F1629" s="84" t="s">
        <v>660</v>
      </c>
      <c r="G1629" s="85" t="s">
        <v>6707</v>
      </c>
      <c r="H1629" s="85" t="s">
        <v>6708</v>
      </c>
      <c r="I1629" s="20" t="s">
        <v>665</v>
      </c>
      <c r="J1629" s="20" t="s">
        <v>6709</v>
      </c>
      <c r="K1629" s="66"/>
      <c r="L1629" s="20" t="s">
        <v>6710</v>
      </c>
    </row>
    <row r="1630" spans="1:12" ht="56.25">
      <c r="A1630" s="85" t="s">
        <v>6669</v>
      </c>
      <c r="B1630" s="20" t="s">
        <v>6706</v>
      </c>
      <c r="C1630" s="20" t="s">
        <v>6711</v>
      </c>
      <c r="D1630" s="30">
        <v>3950</v>
      </c>
      <c r="E1630" s="5" t="s">
        <v>10481</v>
      </c>
      <c r="F1630" s="84" t="s">
        <v>660</v>
      </c>
      <c r="G1630" s="85" t="s">
        <v>6712</v>
      </c>
      <c r="H1630" s="85" t="s">
        <v>6713</v>
      </c>
      <c r="I1630" s="20" t="s">
        <v>6714</v>
      </c>
      <c r="J1630" s="20"/>
      <c r="K1630" s="66"/>
      <c r="L1630" s="20" t="s">
        <v>6715</v>
      </c>
    </row>
    <row r="1631" spans="1:12" ht="112.5">
      <c r="A1631" s="85" t="s">
        <v>6669</v>
      </c>
      <c r="B1631" s="20" t="s">
        <v>6706</v>
      </c>
      <c r="C1631" s="20" t="s">
        <v>2490</v>
      </c>
      <c r="D1631" s="30">
        <v>4720</v>
      </c>
      <c r="E1631" s="5" t="s">
        <v>10481</v>
      </c>
      <c r="F1631" s="84" t="s">
        <v>179</v>
      </c>
      <c r="G1631" s="85" t="s">
        <v>6712</v>
      </c>
      <c r="H1631" s="85" t="s">
        <v>6716</v>
      </c>
      <c r="I1631" s="20" t="s">
        <v>665</v>
      </c>
      <c r="J1631" s="20" t="s">
        <v>6717</v>
      </c>
      <c r="K1631" s="66" t="s">
        <v>6718</v>
      </c>
      <c r="L1631" s="20" t="s">
        <v>6719</v>
      </c>
    </row>
    <row r="1632" spans="1:12" ht="56.25">
      <c r="A1632" s="85" t="s">
        <v>6669</v>
      </c>
      <c r="B1632" s="20" t="s">
        <v>6720</v>
      </c>
      <c r="C1632" s="20" t="s">
        <v>6721</v>
      </c>
      <c r="D1632" s="30">
        <v>4700</v>
      </c>
      <c r="E1632" s="5" t="s">
        <v>10481</v>
      </c>
      <c r="F1632" s="84" t="s">
        <v>660</v>
      </c>
      <c r="G1632" s="85"/>
      <c r="H1632" s="85" t="s">
        <v>6722</v>
      </c>
      <c r="I1632" s="20" t="s">
        <v>665</v>
      </c>
      <c r="J1632" s="20" t="s">
        <v>6723</v>
      </c>
      <c r="K1632" s="66"/>
      <c r="L1632" s="20" t="s">
        <v>6724</v>
      </c>
    </row>
    <row r="1633" spans="1:12" ht="37.5">
      <c r="A1633" s="85" t="s">
        <v>6669</v>
      </c>
      <c r="B1633" s="20" t="s">
        <v>6725</v>
      </c>
      <c r="C1633" s="20" t="s">
        <v>6726</v>
      </c>
      <c r="D1633" s="30">
        <v>53211</v>
      </c>
      <c r="E1633" s="5" t="s">
        <v>10481</v>
      </c>
      <c r="F1633" s="84" t="s">
        <v>179</v>
      </c>
      <c r="G1633" s="85"/>
      <c r="H1633" s="85" t="s">
        <v>6727</v>
      </c>
      <c r="I1633" s="20" t="s">
        <v>181</v>
      </c>
      <c r="J1633" s="20"/>
      <c r="K1633" s="66" t="s">
        <v>6728</v>
      </c>
      <c r="L1633" s="20" t="s">
        <v>6729</v>
      </c>
    </row>
    <row r="1634" spans="1:12" ht="56.25">
      <c r="A1634" s="85" t="s">
        <v>6669</v>
      </c>
      <c r="B1634" s="20" t="s">
        <v>6730</v>
      </c>
      <c r="C1634" s="20" t="s">
        <v>5916</v>
      </c>
      <c r="D1634" s="30">
        <v>6300</v>
      </c>
      <c r="E1634" s="5" t="s">
        <v>10481</v>
      </c>
      <c r="F1634" s="84" t="s">
        <v>660</v>
      </c>
      <c r="G1634" s="85"/>
      <c r="H1634" s="85" t="s">
        <v>6731</v>
      </c>
      <c r="I1634" s="20" t="s">
        <v>76</v>
      </c>
      <c r="J1634" s="20"/>
      <c r="K1634" s="66"/>
      <c r="L1634" s="20" t="s">
        <v>6732</v>
      </c>
    </row>
    <row r="1635" spans="1:12" ht="56.25">
      <c r="A1635" s="85" t="s">
        <v>6669</v>
      </c>
      <c r="B1635" s="20" t="s">
        <v>6730</v>
      </c>
      <c r="C1635" s="20" t="s">
        <v>6733</v>
      </c>
      <c r="D1635" s="30">
        <v>590</v>
      </c>
      <c r="E1635" s="5" t="s">
        <v>10481</v>
      </c>
      <c r="F1635" s="84" t="s">
        <v>660</v>
      </c>
      <c r="G1635" s="85"/>
      <c r="H1635" s="85" t="s">
        <v>6734</v>
      </c>
      <c r="I1635" s="20" t="s">
        <v>754</v>
      </c>
      <c r="J1635" s="20"/>
      <c r="K1635" s="66"/>
      <c r="L1635" s="20" t="s">
        <v>6732</v>
      </c>
    </row>
    <row r="1636" spans="1:12" ht="56.25">
      <c r="A1636" s="85" t="s">
        <v>6669</v>
      </c>
      <c r="B1636" s="20" t="s">
        <v>6730</v>
      </c>
      <c r="C1636" s="20" t="s">
        <v>6733</v>
      </c>
      <c r="D1636" s="30">
        <v>1401</v>
      </c>
      <c r="E1636" s="5" t="s">
        <v>10481</v>
      </c>
      <c r="F1636" s="84" t="s">
        <v>660</v>
      </c>
      <c r="G1636" s="85"/>
      <c r="H1636" s="85" t="s">
        <v>6735</v>
      </c>
      <c r="I1636" s="20" t="s">
        <v>6736</v>
      </c>
      <c r="J1636" s="20"/>
      <c r="K1636" s="66"/>
      <c r="L1636" s="20" t="s">
        <v>6737</v>
      </c>
    </row>
    <row r="1637" spans="1:12" ht="37.5">
      <c r="A1637" s="88" t="s">
        <v>6738</v>
      </c>
      <c r="B1637" s="8" t="s">
        <v>6739</v>
      </c>
      <c r="C1637" s="5" t="s">
        <v>3344</v>
      </c>
      <c r="D1637" s="2">
        <v>2613</v>
      </c>
      <c r="E1637" s="5" t="s">
        <v>10481</v>
      </c>
      <c r="F1637" s="84" t="s">
        <v>311</v>
      </c>
      <c r="G1637" s="88"/>
      <c r="H1637" s="84" t="s">
        <v>6740</v>
      </c>
      <c r="I1637" s="5" t="s">
        <v>1511</v>
      </c>
      <c r="J1637" s="5"/>
      <c r="K1637" s="5"/>
      <c r="L1637" s="5" t="s">
        <v>6741</v>
      </c>
    </row>
    <row r="1638" spans="1:12" ht="56.25">
      <c r="A1638" s="88" t="s">
        <v>6738</v>
      </c>
      <c r="B1638" s="8" t="s">
        <v>6742</v>
      </c>
      <c r="C1638" s="5" t="s">
        <v>4815</v>
      </c>
      <c r="D1638" s="2">
        <v>4173</v>
      </c>
      <c r="E1638" s="5" t="s">
        <v>10481</v>
      </c>
      <c r="F1638" s="84" t="s">
        <v>660</v>
      </c>
      <c r="G1638" s="88"/>
      <c r="H1638" s="84" t="s">
        <v>6743</v>
      </c>
      <c r="I1638" s="5" t="s">
        <v>665</v>
      </c>
      <c r="J1638" s="5" t="s">
        <v>6744</v>
      </c>
      <c r="K1638" s="5"/>
      <c r="L1638" s="5" t="s">
        <v>6745</v>
      </c>
    </row>
    <row r="1639" spans="1:12" ht="37.5">
      <c r="A1639" s="88" t="s">
        <v>6738</v>
      </c>
      <c r="B1639" s="8" t="s">
        <v>6742</v>
      </c>
      <c r="C1639" s="5" t="s">
        <v>895</v>
      </c>
      <c r="D1639" s="2">
        <v>2322</v>
      </c>
      <c r="E1639" s="5" t="s">
        <v>10481</v>
      </c>
      <c r="F1639" s="84" t="s">
        <v>179</v>
      </c>
      <c r="G1639" s="88"/>
      <c r="H1639" s="84" t="s">
        <v>6746</v>
      </c>
      <c r="I1639" s="5" t="s">
        <v>8</v>
      </c>
      <c r="J1639" s="5"/>
      <c r="K1639" s="5"/>
      <c r="L1639" s="5" t="s">
        <v>6745</v>
      </c>
    </row>
    <row r="1640" spans="1:12" ht="37.5">
      <c r="A1640" s="88" t="s">
        <v>6738</v>
      </c>
      <c r="B1640" s="8" t="s">
        <v>6742</v>
      </c>
      <c r="C1640" s="5" t="s">
        <v>6747</v>
      </c>
      <c r="D1640" s="2">
        <v>60</v>
      </c>
      <c r="E1640" s="5" t="s">
        <v>10481</v>
      </c>
      <c r="F1640" s="84" t="s">
        <v>660</v>
      </c>
      <c r="G1640" s="88"/>
      <c r="H1640" s="84" t="s">
        <v>6748</v>
      </c>
      <c r="I1640" s="5" t="s">
        <v>759</v>
      </c>
      <c r="J1640" s="5"/>
      <c r="K1640" s="5"/>
      <c r="L1640" s="5" t="s">
        <v>6749</v>
      </c>
    </row>
    <row r="1641" spans="1:12" ht="56.25">
      <c r="A1641" s="88" t="s">
        <v>6738</v>
      </c>
      <c r="B1641" s="8" t="s">
        <v>6742</v>
      </c>
      <c r="C1641" s="5" t="s">
        <v>6750</v>
      </c>
      <c r="D1641" s="2">
        <v>5313</v>
      </c>
      <c r="E1641" s="5" t="s">
        <v>10481</v>
      </c>
      <c r="F1641" s="84" t="s">
        <v>179</v>
      </c>
      <c r="G1641" s="88"/>
      <c r="H1641" s="84" t="s">
        <v>6751</v>
      </c>
      <c r="I1641" s="5" t="s">
        <v>759</v>
      </c>
      <c r="J1641" s="5"/>
      <c r="K1641" s="5"/>
      <c r="L1641" s="5" t="s">
        <v>6749</v>
      </c>
    </row>
    <row r="1642" spans="1:12" ht="93.75">
      <c r="A1642" s="88" t="s">
        <v>6738</v>
      </c>
      <c r="B1642" s="8" t="s">
        <v>6752</v>
      </c>
      <c r="C1642" s="8" t="s">
        <v>6753</v>
      </c>
      <c r="D1642" s="30" t="s">
        <v>36</v>
      </c>
      <c r="E1642" s="5" t="s">
        <v>5</v>
      </c>
      <c r="F1642" s="84"/>
      <c r="G1642" s="88"/>
      <c r="H1642" s="84" t="s">
        <v>6754</v>
      </c>
      <c r="I1642" s="5" t="s">
        <v>14</v>
      </c>
      <c r="J1642" s="5"/>
      <c r="K1642" s="8"/>
      <c r="L1642" s="5" t="s">
        <v>10742</v>
      </c>
    </row>
    <row r="1643" spans="1:12" ht="56.25">
      <c r="A1643" s="88" t="s">
        <v>6738</v>
      </c>
      <c r="B1643" s="8" t="s">
        <v>6755</v>
      </c>
      <c r="C1643" s="5" t="s">
        <v>6756</v>
      </c>
      <c r="D1643" s="2">
        <v>32700</v>
      </c>
      <c r="E1643" s="5" t="s">
        <v>10481</v>
      </c>
      <c r="F1643" s="84" t="s">
        <v>179</v>
      </c>
      <c r="G1643" s="88"/>
      <c r="H1643" s="84" t="s">
        <v>6757</v>
      </c>
      <c r="I1643" s="5" t="s">
        <v>261</v>
      </c>
      <c r="J1643" s="5"/>
      <c r="K1643" s="18" t="s">
        <v>6758</v>
      </c>
      <c r="L1643" s="5" t="s">
        <v>6759</v>
      </c>
    </row>
    <row r="1644" spans="1:12" ht="75">
      <c r="A1644" s="88" t="s">
        <v>6738</v>
      </c>
      <c r="B1644" s="8" t="s">
        <v>6755</v>
      </c>
      <c r="C1644" s="5" t="s">
        <v>4808</v>
      </c>
      <c r="D1644" s="2">
        <v>29900</v>
      </c>
      <c r="E1644" s="5" t="s">
        <v>10481</v>
      </c>
      <c r="F1644" s="84" t="s">
        <v>179</v>
      </c>
      <c r="G1644" s="88"/>
      <c r="H1644" s="84" t="s">
        <v>6760</v>
      </c>
      <c r="I1644" s="5" t="s">
        <v>261</v>
      </c>
      <c r="J1644" s="5"/>
      <c r="K1644" s="18" t="s">
        <v>6761</v>
      </c>
      <c r="L1644" s="5" t="s">
        <v>6759</v>
      </c>
    </row>
    <row r="1645" spans="1:12" ht="56.25">
      <c r="A1645" s="88" t="s">
        <v>6738</v>
      </c>
      <c r="B1645" s="8" t="s">
        <v>6755</v>
      </c>
      <c r="C1645" s="5" t="s">
        <v>6762</v>
      </c>
      <c r="D1645" s="2">
        <v>5400</v>
      </c>
      <c r="E1645" s="5" t="s">
        <v>10481</v>
      </c>
      <c r="F1645" s="84" t="s">
        <v>660</v>
      </c>
      <c r="G1645" s="88"/>
      <c r="H1645" s="84" t="s">
        <v>6763</v>
      </c>
      <c r="I1645" s="5" t="s">
        <v>261</v>
      </c>
      <c r="J1645" s="5"/>
      <c r="K1645" s="5"/>
      <c r="L1645" s="5" t="s">
        <v>6764</v>
      </c>
    </row>
    <row r="1646" spans="1:12" ht="93.75">
      <c r="A1646" s="88" t="s">
        <v>6738</v>
      </c>
      <c r="B1646" s="8" t="s">
        <v>6755</v>
      </c>
      <c r="C1646" s="5" t="s">
        <v>6765</v>
      </c>
      <c r="D1646" s="2">
        <v>1000</v>
      </c>
      <c r="E1646" s="5" t="s">
        <v>10481</v>
      </c>
      <c r="F1646" s="84" t="s">
        <v>179</v>
      </c>
      <c r="G1646" s="88"/>
      <c r="H1646" s="84" t="s">
        <v>6766</v>
      </c>
      <c r="I1646" s="5" t="s">
        <v>76</v>
      </c>
      <c r="J1646" s="5"/>
      <c r="K1646" s="5"/>
      <c r="L1646" s="5" t="s">
        <v>6764</v>
      </c>
    </row>
    <row r="1647" spans="1:12" ht="112.5">
      <c r="A1647" s="88" t="s">
        <v>6738</v>
      </c>
      <c r="B1647" s="8" t="s">
        <v>6755</v>
      </c>
      <c r="C1647" s="5" t="s">
        <v>6767</v>
      </c>
      <c r="D1647" s="2">
        <v>2500</v>
      </c>
      <c r="E1647" s="5" t="s">
        <v>10481</v>
      </c>
      <c r="F1647" s="84" t="s">
        <v>660</v>
      </c>
      <c r="G1647" s="88"/>
      <c r="H1647" s="84" t="s">
        <v>6768</v>
      </c>
      <c r="I1647" s="5" t="s">
        <v>76</v>
      </c>
      <c r="J1647" s="5"/>
      <c r="K1647" s="5"/>
      <c r="L1647" s="5" t="s">
        <v>6769</v>
      </c>
    </row>
    <row r="1648" spans="1:12" ht="56.25">
      <c r="A1648" s="88" t="s">
        <v>6738</v>
      </c>
      <c r="B1648" s="8" t="s">
        <v>6770</v>
      </c>
      <c r="C1648" s="5" t="s">
        <v>6771</v>
      </c>
      <c r="D1648" s="2">
        <v>900</v>
      </c>
      <c r="E1648" s="5" t="s">
        <v>10481</v>
      </c>
      <c r="F1648" s="84" t="s">
        <v>179</v>
      </c>
      <c r="G1648" s="88"/>
      <c r="H1648" s="84" t="s">
        <v>6772</v>
      </c>
      <c r="I1648" s="5" t="s">
        <v>6773</v>
      </c>
      <c r="J1648" s="5"/>
      <c r="K1648" s="5"/>
      <c r="L1648" s="5" t="s">
        <v>6774</v>
      </c>
    </row>
    <row r="1649" spans="1:12" ht="56.25">
      <c r="A1649" s="88" t="s">
        <v>6738</v>
      </c>
      <c r="B1649" s="8" t="s">
        <v>6770</v>
      </c>
      <c r="C1649" s="5" t="s">
        <v>6775</v>
      </c>
      <c r="D1649" s="2">
        <v>420</v>
      </c>
      <c r="E1649" s="5" t="s">
        <v>10481</v>
      </c>
      <c r="F1649" s="84" t="s">
        <v>327</v>
      </c>
      <c r="G1649" s="88"/>
      <c r="H1649" s="84" t="s">
        <v>6776</v>
      </c>
      <c r="I1649" s="5" t="s">
        <v>6622</v>
      </c>
      <c r="J1649" s="5"/>
      <c r="K1649" s="5"/>
      <c r="L1649" s="5" t="s">
        <v>6774</v>
      </c>
    </row>
    <row r="1650" spans="1:12" ht="56.25">
      <c r="A1650" s="88" t="s">
        <v>6790</v>
      </c>
      <c r="B1650" s="8" t="s">
        <v>6777</v>
      </c>
      <c r="C1650" s="5" t="s">
        <v>6778</v>
      </c>
      <c r="D1650" s="2">
        <v>757395</v>
      </c>
      <c r="E1650" s="5" t="s">
        <v>10481</v>
      </c>
      <c r="F1650" s="84" t="s">
        <v>311</v>
      </c>
      <c r="G1650" s="88"/>
      <c r="H1650" s="84" t="s">
        <v>6779</v>
      </c>
      <c r="I1650" s="5" t="s">
        <v>560</v>
      </c>
      <c r="J1650" s="5"/>
      <c r="K1650" s="18" t="s">
        <v>6780</v>
      </c>
      <c r="L1650" s="5" t="s">
        <v>6781</v>
      </c>
    </row>
    <row r="1651" spans="1:12" ht="56.25">
      <c r="A1651" s="88" t="s">
        <v>6790</v>
      </c>
      <c r="B1651" s="8" t="s">
        <v>6777</v>
      </c>
      <c r="C1651" s="5" t="s">
        <v>6782</v>
      </c>
      <c r="D1651" s="2">
        <v>118999</v>
      </c>
      <c r="E1651" s="5" t="s">
        <v>10481</v>
      </c>
      <c r="F1651" s="84" t="s">
        <v>311</v>
      </c>
      <c r="G1651" s="84" t="s">
        <v>6783</v>
      </c>
      <c r="H1651" s="84" t="s">
        <v>6784</v>
      </c>
      <c r="I1651" s="5" t="s">
        <v>560</v>
      </c>
      <c r="J1651" s="5"/>
      <c r="K1651" s="18" t="s">
        <v>6785</v>
      </c>
      <c r="L1651" s="26" t="s">
        <v>6786</v>
      </c>
    </row>
    <row r="1652" spans="1:12" ht="75">
      <c r="A1652" s="88" t="s">
        <v>6790</v>
      </c>
      <c r="B1652" s="8" t="s">
        <v>6777</v>
      </c>
      <c r="C1652" s="5" t="s">
        <v>6787</v>
      </c>
      <c r="D1652" s="2">
        <v>35451</v>
      </c>
      <c r="E1652" s="5" t="s">
        <v>10481</v>
      </c>
      <c r="F1652" s="84" t="s">
        <v>311</v>
      </c>
      <c r="G1652" s="88"/>
      <c r="H1652" s="84" t="s">
        <v>6788</v>
      </c>
      <c r="I1652" s="5" t="s">
        <v>560</v>
      </c>
      <c r="J1652" s="5"/>
      <c r="K1652" s="18" t="s">
        <v>6789</v>
      </c>
      <c r="L1652" s="5" t="s">
        <v>6786</v>
      </c>
    </row>
    <row r="1653" spans="1:12" ht="75">
      <c r="A1653" s="88" t="s">
        <v>6790</v>
      </c>
      <c r="B1653" s="8" t="s">
        <v>6791</v>
      </c>
      <c r="C1653" s="5" t="s">
        <v>6792</v>
      </c>
      <c r="D1653" s="2">
        <v>60000</v>
      </c>
      <c r="E1653" s="5" t="s">
        <v>10481</v>
      </c>
      <c r="F1653" s="84" t="s">
        <v>824</v>
      </c>
      <c r="G1653" s="88" t="s">
        <v>6793</v>
      </c>
      <c r="H1653" s="84" t="s">
        <v>6794</v>
      </c>
      <c r="I1653" s="5" t="s">
        <v>908</v>
      </c>
      <c r="J1653" s="5"/>
      <c r="K1653" s="18" t="s">
        <v>6795</v>
      </c>
      <c r="L1653" s="5" t="s">
        <v>6796</v>
      </c>
    </row>
    <row r="1654" spans="1:12" ht="75">
      <c r="A1654" s="88" t="s">
        <v>6790</v>
      </c>
      <c r="B1654" s="8" t="s">
        <v>6791</v>
      </c>
      <c r="C1654" s="5" t="s">
        <v>6797</v>
      </c>
      <c r="D1654" s="2">
        <v>7800</v>
      </c>
      <c r="E1654" s="5" t="s">
        <v>10481</v>
      </c>
      <c r="F1654" s="84" t="s">
        <v>311</v>
      </c>
      <c r="G1654" s="88"/>
      <c r="H1654" s="108" t="s">
        <v>6798</v>
      </c>
      <c r="I1654" s="5" t="s">
        <v>665</v>
      </c>
      <c r="J1654" s="5" t="s">
        <v>6799</v>
      </c>
      <c r="K1654" s="18" t="s">
        <v>6800</v>
      </c>
      <c r="L1654" s="5" t="s">
        <v>6796</v>
      </c>
    </row>
    <row r="1655" spans="1:12" ht="56.25">
      <c r="A1655" s="88" t="s">
        <v>6790</v>
      </c>
      <c r="B1655" s="8" t="s">
        <v>6801</v>
      </c>
      <c r="C1655" s="8" t="s">
        <v>6802</v>
      </c>
      <c r="D1655" s="30" t="s">
        <v>36</v>
      </c>
      <c r="E1655" s="5" t="s">
        <v>5</v>
      </c>
      <c r="F1655" s="84"/>
      <c r="G1655" s="88"/>
      <c r="H1655" s="108" t="s">
        <v>6803</v>
      </c>
      <c r="I1655" s="5" t="s">
        <v>6804</v>
      </c>
      <c r="J1655" s="5"/>
      <c r="K1655" s="18"/>
      <c r="L1655" s="5" t="s">
        <v>10743</v>
      </c>
    </row>
    <row r="1656" spans="1:12" ht="75">
      <c r="A1656" s="88" t="s">
        <v>6790</v>
      </c>
      <c r="B1656" s="8" t="s">
        <v>6805</v>
      </c>
      <c r="C1656" s="5" t="s">
        <v>6806</v>
      </c>
      <c r="D1656" s="2">
        <v>4232</v>
      </c>
      <c r="E1656" s="5" t="s">
        <v>10481</v>
      </c>
      <c r="F1656" s="84" t="s">
        <v>660</v>
      </c>
      <c r="G1656" s="84" t="s">
        <v>6807</v>
      </c>
      <c r="H1656" s="108" t="s">
        <v>6808</v>
      </c>
      <c r="I1656" s="5" t="s">
        <v>665</v>
      </c>
      <c r="J1656" s="5" t="s">
        <v>6809</v>
      </c>
      <c r="K1656" s="18" t="s">
        <v>6810</v>
      </c>
      <c r="L1656" s="5" t="s">
        <v>6811</v>
      </c>
    </row>
    <row r="1657" spans="1:12" ht="56.25">
      <c r="A1657" s="88" t="s">
        <v>6790</v>
      </c>
      <c r="B1657" s="8" t="s">
        <v>6812</v>
      </c>
      <c r="C1657" s="5" t="s">
        <v>6813</v>
      </c>
      <c r="D1657" s="2">
        <v>9418</v>
      </c>
      <c r="E1657" s="5" t="s">
        <v>10481</v>
      </c>
      <c r="F1657" s="84" t="s">
        <v>311</v>
      </c>
      <c r="G1657" s="84"/>
      <c r="H1657" s="108" t="s">
        <v>6814</v>
      </c>
      <c r="I1657" s="5" t="s">
        <v>313</v>
      </c>
      <c r="J1657" s="5"/>
      <c r="K1657" s="18" t="s">
        <v>6815</v>
      </c>
      <c r="L1657" s="5" t="s">
        <v>6816</v>
      </c>
    </row>
    <row r="1658" spans="1:12" ht="56.25">
      <c r="A1658" s="88" t="s">
        <v>6790</v>
      </c>
      <c r="B1658" s="8" t="s">
        <v>6812</v>
      </c>
      <c r="C1658" s="5" t="s">
        <v>6817</v>
      </c>
      <c r="D1658" s="2">
        <v>28060</v>
      </c>
      <c r="E1658" s="5" t="s">
        <v>10481</v>
      </c>
      <c r="F1658" s="84" t="s">
        <v>660</v>
      </c>
      <c r="G1658" s="84"/>
      <c r="H1658" s="108" t="s">
        <v>6818</v>
      </c>
      <c r="I1658" s="5" t="s">
        <v>313</v>
      </c>
      <c r="J1658" s="5"/>
      <c r="K1658" s="18" t="s">
        <v>6819</v>
      </c>
      <c r="L1658" s="5" t="s">
        <v>6820</v>
      </c>
    </row>
    <row r="1659" spans="1:12" ht="93.75">
      <c r="A1659" s="88" t="s">
        <v>6790</v>
      </c>
      <c r="B1659" s="8" t="s">
        <v>6812</v>
      </c>
      <c r="C1659" s="5" t="s">
        <v>6821</v>
      </c>
      <c r="D1659" s="30" t="s">
        <v>36</v>
      </c>
      <c r="E1659" s="5" t="s">
        <v>5</v>
      </c>
      <c r="F1659" s="84"/>
      <c r="G1659" s="84"/>
      <c r="H1659" s="108" t="s">
        <v>6822</v>
      </c>
      <c r="I1659" s="5" t="s">
        <v>12</v>
      </c>
      <c r="J1659" s="5"/>
      <c r="K1659" s="18" t="s">
        <v>6823</v>
      </c>
      <c r="L1659" s="5" t="s">
        <v>10744</v>
      </c>
    </row>
    <row r="1660" spans="1:12" s="4" customFormat="1" ht="75">
      <c r="A1660" s="88" t="s">
        <v>6790</v>
      </c>
      <c r="B1660" s="8" t="s">
        <v>10203</v>
      </c>
      <c r="C1660" s="5" t="s">
        <v>10204</v>
      </c>
      <c r="D1660" s="2">
        <v>6420</v>
      </c>
      <c r="E1660" s="5" t="s">
        <v>10481</v>
      </c>
      <c r="F1660" s="84" t="s">
        <v>665</v>
      </c>
      <c r="G1660" s="84" t="s">
        <v>10205</v>
      </c>
      <c r="H1660" s="108" t="s">
        <v>10206</v>
      </c>
      <c r="I1660" s="5" t="s">
        <v>560</v>
      </c>
      <c r="J1660" s="5"/>
      <c r="K1660" s="18" t="s">
        <v>10207</v>
      </c>
      <c r="L1660" s="5" t="s">
        <v>10208</v>
      </c>
    </row>
    <row r="1661" spans="1:12" s="4" customFormat="1" ht="75">
      <c r="A1661" s="88" t="s">
        <v>6790</v>
      </c>
      <c r="B1661" s="8" t="s">
        <v>10203</v>
      </c>
      <c r="C1661" s="5" t="s">
        <v>10209</v>
      </c>
      <c r="D1661" s="2">
        <v>13365</v>
      </c>
      <c r="E1661" s="5" t="s">
        <v>10481</v>
      </c>
      <c r="F1661" s="84" t="s">
        <v>179</v>
      </c>
      <c r="G1661" s="84"/>
      <c r="H1661" s="108" t="s">
        <v>10210</v>
      </c>
      <c r="I1661" s="5" t="s">
        <v>261</v>
      </c>
      <c r="J1661" s="5"/>
      <c r="K1661" s="18" t="s">
        <v>10211</v>
      </c>
      <c r="L1661" s="5" t="s">
        <v>10212</v>
      </c>
    </row>
    <row r="1662" spans="1:12" s="4" customFormat="1" ht="75">
      <c r="A1662" s="88" t="s">
        <v>6790</v>
      </c>
      <c r="B1662" s="8" t="s">
        <v>10203</v>
      </c>
      <c r="C1662" s="5" t="s">
        <v>10213</v>
      </c>
      <c r="D1662" s="2">
        <v>75072</v>
      </c>
      <c r="E1662" s="5" t="s">
        <v>10481</v>
      </c>
      <c r="F1662" s="84" t="s">
        <v>311</v>
      </c>
      <c r="G1662" s="84"/>
      <c r="H1662" s="108" t="s">
        <v>10214</v>
      </c>
      <c r="I1662" s="5" t="s">
        <v>1793</v>
      </c>
      <c r="J1662" s="5"/>
      <c r="K1662" s="18" t="s">
        <v>10215</v>
      </c>
      <c r="L1662" s="5" t="s">
        <v>10212</v>
      </c>
    </row>
    <row r="1663" spans="1:12" ht="56.25">
      <c r="A1663" s="88" t="s">
        <v>6790</v>
      </c>
      <c r="B1663" s="8" t="s">
        <v>6824</v>
      </c>
      <c r="C1663" s="8" t="s">
        <v>3640</v>
      </c>
      <c r="D1663" s="30" t="s">
        <v>36</v>
      </c>
      <c r="E1663" s="5" t="s">
        <v>5</v>
      </c>
      <c r="F1663" s="84"/>
      <c r="G1663" s="88"/>
      <c r="H1663" s="108" t="s">
        <v>6825</v>
      </c>
      <c r="I1663" s="5" t="s">
        <v>768</v>
      </c>
      <c r="J1663" s="5"/>
      <c r="K1663" s="18"/>
      <c r="L1663" s="5" t="s">
        <v>10745</v>
      </c>
    </row>
    <row r="1664" spans="1:12" ht="97.5" customHeight="1">
      <c r="A1664" s="88" t="s">
        <v>6790</v>
      </c>
      <c r="B1664" s="8" t="s">
        <v>6826</v>
      </c>
      <c r="C1664" s="5" t="s">
        <v>6827</v>
      </c>
      <c r="D1664" s="2">
        <v>9828</v>
      </c>
      <c r="E1664" s="5" t="s">
        <v>10481</v>
      </c>
      <c r="F1664" s="84" t="s">
        <v>179</v>
      </c>
      <c r="G1664" s="88" t="s">
        <v>6828</v>
      </c>
      <c r="H1664" s="108" t="s">
        <v>6829</v>
      </c>
      <c r="I1664" s="5" t="s">
        <v>1511</v>
      </c>
      <c r="J1664" s="5"/>
      <c r="K1664" s="5" t="s">
        <v>6830</v>
      </c>
      <c r="L1664" s="5" t="s">
        <v>6831</v>
      </c>
    </row>
    <row r="1665" spans="1:12" ht="89.25" customHeight="1">
      <c r="A1665" s="88" t="s">
        <v>6790</v>
      </c>
      <c r="B1665" s="8" t="s">
        <v>6826</v>
      </c>
      <c r="C1665" s="5" t="s">
        <v>6832</v>
      </c>
      <c r="D1665" s="2">
        <v>7257</v>
      </c>
      <c r="E1665" s="5" t="s">
        <v>10481</v>
      </c>
      <c r="F1665" s="84" t="s">
        <v>6833</v>
      </c>
      <c r="G1665" s="88" t="s">
        <v>6828</v>
      </c>
      <c r="H1665" s="108" t="s">
        <v>6834</v>
      </c>
      <c r="I1665" s="5" t="s">
        <v>1511</v>
      </c>
      <c r="J1665" s="5"/>
      <c r="K1665" s="26" t="s">
        <v>6835</v>
      </c>
      <c r="L1665" s="5" t="s">
        <v>6831</v>
      </c>
    </row>
    <row r="1666" spans="1:12" ht="93.75">
      <c r="A1666" s="88" t="s">
        <v>6790</v>
      </c>
      <c r="B1666" s="8" t="s">
        <v>6836</v>
      </c>
      <c r="C1666" s="5" t="s">
        <v>6837</v>
      </c>
      <c r="D1666" s="2">
        <v>530</v>
      </c>
      <c r="E1666" s="5" t="s">
        <v>10481</v>
      </c>
      <c r="F1666" s="84" t="s">
        <v>660</v>
      </c>
      <c r="G1666" s="88"/>
      <c r="H1666" s="108" t="s">
        <v>6838</v>
      </c>
      <c r="I1666" s="5" t="s">
        <v>665</v>
      </c>
      <c r="J1666" s="5" t="s">
        <v>6839</v>
      </c>
      <c r="K1666" s="18" t="s">
        <v>6840</v>
      </c>
      <c r="L1666" s="5" t="s">
        <v>6841</v>
      </c>
    </row>
    <row r="1667" spans="1:12" ht="93.75">
      <c r="A1667" s="88" t="s">
        <v>6790</v>
      </c>
      <c r="B1667" s="8" t="s">
        <v>6842</v>
      </c>
      <c r="C1667" s="5" t="s">
        <v>6843</v>
      </c>
      <c r="D1667" s="2">
        <v>3000</v>
      </c>
      <c r="E1667" s="5" t="s">
        <v>10481</v>
      </c>
      <c r="F1667" s="84" t="s">
        <v>665</v>
      </c>
      <c r="G1667" s="84" t="s">
        <v>6844</v>
      </c>
      <c r="H1667" s="108" t="s">
        <v>6845</v>
      </c>
      <c r="I1667" s="5" t="s">
        <v>665</v>
      </c>
      <c r="J1667" s="5" t="s">
        <v>6846</v>
      </c>
      <c r="K1667" s="18" t="s">
        <v>6847</v>
      </c>
      <c r="L1667" s="5" t="s">
        <v>6848</v>
      </c>
    </row>
    <row r="1668" spans="1:12" ht="75">
      <c r="A1668" s="88" t="s">
        <v>6790</v>
      </c>
      <c r="B1668" s="8" t="s">
        <v>6849</v>
      </c>
      <c r="C1668" s="5" t="s">
        <v>895</v>
      </c>
      <c r="D1668" s="2">
        <v>4400</v>
      </c>
      <c r="E1668" s="5" t="s">
        <v>10481</v>
      </c>
      <c r="F1668" s="84" t="s">
        <v>179</v>
      </c>
      <c r="G1668" s="88"/>
      <c r="H1668" s="108" t="s">
        <v>6850</v>
      </c>
      <c r="I1668" s="5" t="s">
        <v>8</v>
      </c>
      <c r="J1668" s="5"/>
      <c r="K1668" s="18" t="s">
        <v>6851</v>
      </c>
      <c r="L1668" s="5" t="s">
        <v>6852</v>
      </c>
    </row>
    <row r="1669" spans="1:12" ht="75">
      <c r="A1669" s="88" t="s">
        <v>6790</v>
      </c>
      <c r="B1669" s="8" t="s">
        <v>6853</v>
      </c>
      <c r="C1669" s="8" t="s">
        <v>6854</v>
      </c>
      <c r="D1669" s="30" t="s">
        <v>36</v>
      </c>
      <c r="E1669" s="5" t="s">
        <v>5</v>
      </c>
      <c r="F1669" s="84"/>
      <c r="G1669" s="88"/>
      <c r="H1669" s="108" t="s">
        <v>6855</v>
      </c>
      <c r="I1669" s="5" t="s">
        <v>6622</v>
      </c>
      <c r="J1669" s="5"/>
      <c r="K1669" s="18" t="s">
        <v>6856</v>
      </c>
      <c r="L1669" s="5" t="s">
        <v>10746</v>
      </c>
    </row>
    <row r="1670" spans="1:12" ht="56.25">
      <c r="A1670" s="88" t="s">
        <v>6790</v>
      </c>
      <c r="B1670" s="8" t="s">
        <v>6857</v>
      </c>
      <c r="C1670" s="5" t="s">
        <v>6858</v>
      </c>
      <c r="D1670" s="2">
        <v>5422</v>
      </c>
      <c r="E1670" s="5" t="s">
        <v>10481</v>
      </c>
      <c r="F1670" s="84" t="s">
        <v>179</v>
      </c>
      <c r="G1670" s="88"/>
      <c r="H1670" s="108" t="s">
        <v>6859</v>
      </c>
      <c r="I1670" s="5" t="s">
        <v>8</v>
      </c>
      <c r="J1670" s="5"/>
      <c r="K1670" s="18" t="s">
        <v>6860</v>
      </c>
      <c r="L1670" s="5" t="s">
        <v>6861</v>
      </c>
    </row>
    <row r="1671" spans="1:12" ht="93.75">
      <c r="A1671" s="88" t="s">
        <v>6790</v>
      </c>
      <c r="B1671" s="8" t="s">
        <v>6862</v>
      </c>
      <c r="C1671" s="5" t="s">
        <v>6863</v>
      </c>
      <c r="D1671" s="2">
        <v>500</v>
      </c>
      <c r="E1671" s="5" t="s">
        <v>10481</v>
      </c>
      <c r="F1671" s="84" t="s">
        <v>179</v>
      </c>
      <c r="G1671" s="88"/>
      <c r="H1671" s="108" t="s">
        <v>6864</v>
      </c>
      <c r="I1671" s="5" t="s">
        <v>8</v>
      </c>
      <c r="J1671" s="5" t="s">
        <v>6865</v>
      </c>
      <c r="K1671" s="18" t="s">
        <v>6866</v>
      </c>
      <c r="L1671" s="5" t="s">
        <v>6867</v>
      </c>
    </row>
    <row r="1672" spans="1:12" ht="187.5">
      <c r="A1672" s="88" t="s">
        <v>6790</v>
      </c>
      <c r="B1672" s="8" t="s">
        <v>6868</v>
      </c>
      <c r="C1672" s="5" t="s">
        <v>6869</v>
      </c>
      <c r="D1672" s="2">
        <v>28492</v>
      </c>
      <c r="E1672" s="5" t="s">
        <v>10481</v>
      </c>
      <c r="F1672" s="84" t="s">
        <v>311</v>
      </c>
      <c r="G1672" s="88"/>
      <c r="H1672" s="108" t="s">
        <v>6870</v>
      </c>
      <c r="I1672" s="5" t="s">
        <v>8</v>
      </c>
      <c r="J1672" s="5"/>
      <c r="K1672" s="18" t="s">
        <v>6871</v>
      </c>
      <c r="L1672" s="5" t="s">
        <v>6872</v>
      </c>
    </row>
    <row r="1673" spans="1:12" ht="150">
      <c r="A1673" s="88" t="s">
        <v>6790</v>
      </c>
      <c r="B1673" s="8" t="s">
        <v>6868</v>
      </c>
      <c r="C1673" s="5" t="s">
        <v>6873</v>
      </c>
      <c r="D1673" s="6" t="s">
        <v>6874</v>
      </c>
      <c r="E1673" s="5" t="s">
        <v>10481</v>
      </c>
      <c r="F1673" s="84" t="s">
        <v>311</v>
      </c>
      <c r="G1673" s="88"/>
      <c r="H1673" s="108" t="s">
        <v>6875</v>
      </c>
      <c r="I1673" s="5" t="s">
        <v>8</v>
      </c>
      <c r="J1673" s="5"/>
      <c r="K1673" s="18" t="s">
        <v>6871</v>
      </c>
      <c r="L1673" s="5" t="s">
        <v>6872</v>
      </c>
    </row>
    <row r="1674" spans="1:12" ht="150">
      <c r="A1674" s="88" t="s">
        <v>6790</v>
      </c>
      <c r="B1674" s="8" t="s">
        <v>6868</v>
      </c>
      <c r="C1674" s="5" t="s">
        <v>6876</v>
      </c>
      <c r="D1674" s="2">
        <v>5978</v>
      </c>
      <c r="E1674" s="5" t="s">
        <v>10481</v>
      </c>
      <c r="F1674" s="84" t="s">
        <v>179</v>
      </c>
      <c r="G1674" s="88"/>
      <c r="H1674" s="108" t="s">
        <v>6877</v>
      </c>
      <c r="I1674" s="5" t="s">
        <v>908</v>
      </c>
      <c r="J1674" s="5"/>
      <c r="K1674" s="18" t="s">
        <v>6871</v>
      </c>
      <c r="L1674" s="5" t="s">
        <v>6872</v>
      </c>
    </row>
    <row r="1675" spans="1:12" ht="93.75">
      <c r="A1675" s="88" t="s">
        <v>6790</v>
      </c>
      <c r="B1675" s="8" t="s">
        <v>6878</v>
      </c>
      <c r="C1675" s="5" t="s">
        <v>6879</v>
      </c>
      <c r="D1675" s="2">
        <v>13201</v>
      </c>
      <c r="E1675" s="5" t="s">
        <v>10481</v>
      </c>
      <c r="F1675" s="84" t="s">
        <v>665</v>
      </c>
      <c r="G1675" s="84" t="s">
        <v>6880</v>
      </c>
      <c r="H1675" s="108" t="s">
        <v>6881</v>
      </c>
      <c r="I1675" s="5" t="s">
        <v>759</v>
      </c>
      <c r="J1675" s="5"/>
      <c r="K1675" s="18" t="s">
        <v>6882</v>
      </c>
      <c r="L1675" s="5" t="s">
        <v>6883</v>
      </c>
    </row>
    <row r="1676" spans="1:12" ht="93.75">
      <c r="A1676" s="88" t="s">
        <v>6790</v>
      </c>
      <c r="B1676" s="8" t="s">
        <v>6878</v>
      </c>
      <c r="C1676" s="5" t="s">
        <v>6884</v>
      </c>
      <c r="D1676" s="2">
        <v>3264</v>
      </c>
      <c r="E1676" s="5" t="s">
        <v>10481</v>
      </c>
      <c r="F1676" s="84" t="s">
        <v>2603</v>
      </c>
      <c r="G1676" s="88"/>
      <c r="H1676" s="108" t="s">
        <v>6885</v>
      </c>
      <c r="I1676" s="5" t="s">
        <v>665</v>
      </c>
      <c r="J1676" s="5" t="s">
        <v>6886</v>
      </c>
      <c r="K1676" s="18" t="s">
        <v>6887</v>
      </c>
      <c r="L1676" s="5" t="s">
        <v>6888</v>
      </c>
    </row>
    <row r="1677" spans="1:12" ht="37.5">
      <c r="A1677" s="88" t="s">
        <v>6790</v>
      </c>
      <c r="B1677" s="8" t="s">
        <v>6889</v>
      </c>
      <c r="C1677" s="5" t="s">
        <v>6890</v>
      </c>
      <c r="D1677" s="2">
        <v>7157</v>
      </c>
      <c r="E1677" s="5" t="s">
        <v>10481</v>
      </c>
      <c r="F1677" s="84" t="s">
        <v>179</v>
      </c>
      <c r="G1677" s="88"/>
      <c r="H1677" s="108" t="s">
        <v>6891</v>
      </c>
      <c r="I1677" s="5" t="s">
        <v>6892</v>
      </c>
      <c r="J1677" s="5"/>
      <c r="K1677" s="18" t="s">
        <v>6893</v>
      </c>
      <c r="L1677" s="5" t="s">
        <v>6894</v>
      </c>
    </row>
    <row r="1678" spans="1:12" ht="56.25">
      <c r="A1678" s="88" t="s">
        <v>6790</v>
      </c>
      <c r="B1678" s="8" t="s">
        <v>6895</v>
      </c>
      <c r="C1678" s="5" t="s">
        <v>541</v>
      </c>
      <c r="D1678" s="2">
        <v>5352</v>
      </c>
      <c r="E1678" s="5" t="s">
        <v>10481</v>
      </c>
      <c r="F1678" s="84" t="s">
        <v>179</v>
      </c>
      <c r="G1678" s="88"/>
      <c r="H1678" s="108" t="s">
        <v>6896</v>
      </c>
      <c r="I1678" s="5" t="s">
        <v>6897</v>
      </c>
      <c r="J1678" s="5"/>
      <c r="K1678" s="18" t="s">
        <v>6898</v>
      </c>
      <c r="L1678" s="5" t="s">
        <v>6899</v>
      </c>
    </row>
    <row r="1679" spans="1:12" ht="56.25">
      <c r="A1679" s="88" t="s">
        <v>6790</v>
      </c>
      <c r="B1679" s="8" t="s">
        <v>6900</v>
      </c>
      <c r="C1679" s="5" t="s">
        <v>6901</v>
      </c>
      <c r="D1679" s="2">
        <v>3974</v>
      </c>
      <c r="E1679" s="5" t="s">
        <v>10481</v>
      </c>
      <c r="F1679" s="84" t="s">
        <v>660</v>
      </c>
      <c r="G1679" s="88"/>
      <c r="H1679" s="108" t="s">
        <v>6902</v>
      </c>
      <c r="I1679" s="5" t="s">
        <v>3538</v>
      </c>
      <c r="J1679" s="5"/>
      <c r="K1679" s="18"/>
      <c r="L1679" s="5" t="s">
        <v>6903</v>
      </c>
    </row>
    <row r="1680" spans="1:12" ht="37.5">
      <c r="A1680" s="88" t="s">
        <v>6790</v>
      </c>
      <c r="B1680" s="8" t="s">
        <v>6900</v>
      </c>
      <c r="C1680" s="5" t="s">
        <v>6904</v>
      </c>
      <c r="D1680" s="2">
        <v>378</v>
      </c>
      <c r="E1680" s="5" t="s">
        <v>10481</v>
      </c>
      <c r="F1680" s="84" t="s">
        <v>179</v>
      </c>
      <c r="G1680" s="88"/>
      <c r="H1680" s="108" t="s">
        <v>6905</v>
      </c>
      <c r="I1680" s="5" t="s">
        <v>560</v>
      </c>
      <c r="J1680" s="5"/>
      <c r="K1680" s="18"/>
      <c r="L1680" s="5" t="s">
        <v>6906</v>
      </c>
    </row>
    <row r="1681" spans="1:12" ht="75">
      <c r="A1681" s="88" t="s">
        <v>6907</v>
      </c>
      <c r="B1681" s="8" t="s">
        <v>6908</v>
      </c>
      <c r="C1681" s="5" t="s">
        <v>6909</v>
      </c>
      <c r="D1681" s="6" t="s">
        <v>6910</v>
      </c>
      <c r="E1681" s="5" t="s">
        <v>10481</v>
      </c>
      <c r="F1681" s="84" t="s">
        <v>660</v>
      </c>
      <c r="G1681" s="88"/>
      <c r="H1681" s="108" t="s">
        <v>6911</v>
      </c>
      <c r="I1681" s="5" t="s">
        <v>665</v>
      </c>
      <c r="J1681" s="5" t="s">
        <v>6912</v>
      </c>
      <c r="K1681" s="18" t="s">
        <v>6913</v>
      </c>
      <c r="L1681" s="5" t="s">
        <v>6914</v>
      </c>
    </row>
    <row r="1682" spans="1:12" ht="37.5">
      <c r="A1682" s="88" t="s">
        <v>6907</v>
      </c>
      <c r="B1682" s="8" t="s">
        <v>6915</v>
      </c>
      <c r="C1682" s="5" t="s">
        <v>6916</v>
      </c>
      <c r="D1682" s="6">
        <v>1526</v>
      </c>
      <c r="E1682" s="5" t="s">
        <v>10481</v>
      </c>
      <c r="F1682" s="84" t="s">
        <v>179</v>
      </c>
      <c r="G1682" s="88"/>
      <c r="H1682" s="108" t="s">
        <v>6917</v>
      </c>
      <c r="I1682" s="5" t="s">
        <v>10510</v>
      </c>
      <c r="J1682" s="5" t="s">
        <v>6918</v>
      </c>
      <c r="K1682" s="18" t="s">
        <v>6919</v>
      </c>
      <c r="L1682" s="5" t="s">
        <v>6920</v>
      </c>
    </row>
    <row r="1683" spans="1:12" ht="93.75">
      <c r="A1683" s="88" t="s">
        <v>6907</v>
      </c>
      <c r="B1683" s="8" t="s">
        <v>6915</v>
      </c>
      <c r="C1683" s="5" t="s">
        <v>6921</v>
      </c>
      <c r="D1683" s="6">
        <v>3074</v>
      </c>
      <c r="E1683" s="5" t="s">
        <v>10481</v>
      </c>
      <c r="F1683" s="84" t="s">
        <v>179</v>
      </c>
      <c r="G1683" s="88" t="s">
        <v>6922</v>
      </c>
      <c r="H1683" s="108" t="s">
        <v>6923</v>
      </c>
      <c r="I1683" s="5" t="s">
        <v>10510</v>
      </c>
      <c r="J1683" s="5" t="s">
        <v>6924</v>
      </c>
      <c r="K1683" s="18" t="s">
        <v>6925</v>
      </c>
      <c r="L1683" s="5" t="s">
        <v>6920</v>
      </c>
    </row>
    <row r="1684" spans="1:12" ht="56.25">
      <c r="A1684" s="88" t="s">
        <v>6907</v>
      </c>
      <c r="B1684" s="8" t="s">
        <v>6915</v>
      </c>
      <c r="C1684" s="5" t="s">
        <v>6926</v>
      </c>
      <c r="D1684" s="6">
        <v>1886</v>
      </c>
      <c r="E1684" s="5" t="s">
        <v>10481</v>
      </c>
      <c r="F1684" s="84" t="s">
        <v>660</v>
      </c>
      <c r="G1684" s="88"/>
      <c r="H1684" s="108" t="s">
        <v>6927</v>
      </c>
      <c r="I1684" s="5" t="s">
        <v>3538</v>
      </c>
      <c r="J1684" s="5"/>
      <c r="K1684" s="18"/>
      <c r="L1684" s="5" t="s">
        <v>6928</v>
      </c>
    </row>
    <row r="1685" spans="1:12" ht="75">
      <c r="A1685" s="88" t="s">
        <v>6907</v>
      </c>
      <c r="B1685" s="8" t="s">
        <v>6929</v>
      </c>
      <c r="C1685" s="5" t="s">
        <v>6930</v>
      </c>
      <c r="D1685" s="2">
        <v>303579</v>
      </c>
      <c r="E1685" s="5" t="s">
        <v>10481</v>
      </c>
      <c r="F1685" s="84" t="s">
        <v>311</v>
      </c>
      <c r="G1685" s="84" t="s">
        <v>6931</v>
      </c>
      <c r="H1685" s="108" t="s">
        <v>6932</v>
      </c>
      <c r="I1685" s="5" t="s">
        <v>181</v>
      </c>
      <c r="J1685" s="5"/>
      <c r="K1685" s="18" t="s">
        <v>6933</v>
      </c>
      <c r="L1685" s="5" t="s">
        <v>6934</v>
      </c>
    </row>
    <row r="1686" spans="1:12" ht="75">
      <c r="A1686" s="88" t="s">
        <v>6907</v>
      </c>
      <c r="B1686" s="8" t="s">
        <v>6929</v>
      </c>
      <c r="C1686" s="5" t="s">
        <v>6935</v>
      </c>
      <c r="D1686" s="2">
        <v>286685</v>
      </c>
      <c r="E1686" s="5" t="s">
        <v>10481</v>
      </c>
      <c r="F1686" s="84" t="s">
        <v>311</v>
      </c>
      <c r="G1686" s="84" t="s">
        <v>6936</v>
      </c>
      <c r="H1686" s="108" t="s">
        <v>6937</v>
      </c>
      <c r="I1686" s="5" t="s">
        <v>181</v>
      </c>
      <c r="J1686" s="5"/>
      <c r="K1686" s="18" t="s">
        <v>6938</v>
      </c>
      <c r="L1686" s="5" t="s">
        <v>6934</v>
      </c>
    </row>
    <row r="1687" spans="1:12" ht="75">
      <c r="A1687" s="88" t="s">
        <v>6907</v>
      </c>
      <c r="B1687" s="8" t="s">
        <v>6929</v>
      </c>
      <c r="C1687" s="5" t="s">
        <v>6939</v>
      </c>
      <c r="D1687" s="2">
        <v>22656</v>
      </c>
      <c r="E1687" s="5" t="s">
        <v>10481</v>
      </c>
      <c r="F1687" s="84" t="s">
        <v>179</v>
      </c>
      <c r="G1687" s="84" t="s">
        <v>6940</v>
      </c>
      <c r="H1687" s="108" t="s">
        <v>6941</v>
      </c>
      <c r="I1687" s="5" t="s">
        <v>313</v>
      </c>
      <c r="J1687" s="5"/>
      <c r="K1687" s="18" t="s">
        <v>6942</v>
      </c>
      <c r="L1687" s="5" t="s">
        <v>6943</v>
      </c>
    </row>
    <row r="1688" spans="1:12" ht="75">
      <c r="A1688" s="88" t="s">
        <v>6907</v>
      </c>
      <c r="B1688" s="8" t="s">
        <v>6929</v>
      </c>
      <c r="C1688" s="5" t="s">
        <v>6944</v>
      </c>
      <c r="D1688" s="2">
        <v>10533</v>
      </c>
      <c r="E1688" s="5" t="s">
        <v>10481</v>
      </c>
      <c r="F1688" s="84" t="s">
        <v>311</v>
      </c>
      <c r="G1688" s="84" t="s">
        <v>6945</v>
      </c>
      <c r="H1688" s="108" t="s">
        <v>6946</v>
      </c>
      <c r="I1688" s="5" t="s">
        <v>313</v>
      </c>
      <c r="J1688" s="5"/>
      <c r="K1688" s="18" t="s">
        <v>6947</v>
      </c>
      <c r="L1688" s="5" t="s">
        <v>6948</v>
      </c>
    </row>
    <row r="1689" spans="1:12" ht="75">
      <c r="A1689" s="88" t="s">
        <v>6907</v>
      </c>
      <c r="B1689" s="8" t="s">
        <v>6949</v>
      </c>
      <c r="C1689" s="8" t="s">
        <v>6950</v>
      </c>
      <c r="D1689" s="30" t="s">
        <v>36</v>
      </c>
      <c r="E1689" s="5" t="s">
        <v>5</v>
      </c>
      <c r="F1689" s="84"/>
      <c r="G1689" s="84"/>
      <c r="H1689" s="108" t="s">
        <v>6951</v>
      </c>
      <c r="I1689" s="5" t="s">
        <v>8</v>
      </c>
      <c r="J1689" s="5"/>
      <c r="K1689" s="18" t="s">
        <v>6952</v>
      </c>
      <c r="L1689" s="5" t="s">
        <v>10747</v>
      </c>
    </row>
    <row r="1690" spans="1:12" ht="75">
      <c r="A1690" s="88" t="s">
        <v>6907</v>
      </c>
      <c r="B1690" s="8" t="s">
        <v>6949</v>
      </c>
      <c r="C1690" s="5" t="s">
        <v>6954</v>
      </c>
      <c r="D1690" s="2">
        <v>597000</v>
      </c>
      <c r="E1690" s="5" t="s">
        <v>10481</v>
      </c>
      <c r="F1690" s="84" t="s">
        <v>311</v>
      </c>
      <c r="G1690" s="84"/>
      <c r="H1690" s="108" t="s">
        <v>6955</v>
      </c>
      <c r="I1690" s="5" t="s">
        <v>8</v>
      </c>
      <c r="J1690" s="5"/>
      <c r="K1690" s="18" t="s">
        <v>6956</v>
      </c>
      <c r="L1690" s="5" t="s">
        <v>6953</v>
      </c>
    </row>
    <row r="1691" spans="1:12" ht="75">
      <c r="A1691" s="88" t="s">
        <v>6907</v>
      </c>
      <c r="B1691" s="8" t="s">
        <v>6949</v>
      </c>
      <c r="C1691" s="5" t="s">
        <v>6957</v>
      </c>
      <c r="D1691" s="2">
        <v>12206</v>
      </c>
      <c r="E1691" s="5" t="s">
        <v>10481</v>
      </c>
      <c r="F1691" s="84" t="s">
        <v>311</v>
      </c>
      <c r="G1691" s="84"/>
      <c r="H1691" s="108" t="s">
        <v>6958</v>
      </c>
      <c r="I1691" s="5" t="s">
        <v>8</v>
      </c>
      <c r="J1691" s="5"/>
      <c r="K1691" s="18" t="s">
        <v>6956</v>
      </c>
      <c r="L1691" s="5" t="s">
        <v>6953</v>
      </c>
    </row>
    <row r="1692" spans="1:12" ht="37.5">
      <c r="A1692" s="88" t="s">
        <v>6907</v>
      </c>
      <c r="B1692" s="8" t="s">
        <v>6959</v>
      </c>
      <c r="C1692" s="5" t="s">
        <v>5919</v>
      </c>
      <c r="D1692" s="2">
        <v>1506</v>
      </c>
      <c r="E1692" s="5" t="s">
        <v>10481</v>
      </c>
      <c r="F1692" s="84" t="s">
        <v>179</v>
      </c>
      <c r="G1692" s="88"/>
      <c r="H1692" s="108" t="s">
        <v>6960</v>
      </c>
      <c r="I1692" s="5" t="s">
        <v>1565</v>
      </c>
      <c r="J1692" s="5"/>
      <c r="K1692" s="18"/>
      <c r="L1692" s="5" t="s">
        <v>6961</v>
      </c>
    </row>
    <row r="1693" spans="1:12" ht="131.25">
      <c r="A1693" s="88" t="s">
        <v>6907</v>
      </c>
      <c r="B1693" s="8" t="s">
        <v>6959</v>
      </c>
      <c r="C1693" s="5" t="s">
        <v>6962</v>
      </c>
      <c r="D1693" s="2">
        <v>5000</v>
      </c>
      <c r="E1693" s="5" t="s">
        <v>10481</v>
      </c>
      <c r="F1693" s="84" t="s">
        <v>179</v>
      </c>
      <c r="G1693" s="88"/>
      <c r="H1693" s="108" t="s">
        <v>6963</v>
      </c>
      <c r="I1693" s="5" t="s">
        <v>768</v>
      </c>
      <c r="J1693" s="5"/>
      <c r="K1693" s="18" t="s">
        <v>6964</v>
      </c>
      <c r="L1693" s="5" t="s">
        <v>6965</v>
      </c>
    </row>
    <row r="1694" spans="1:12" ht="56.25">
      <c r="A1694" s="88" t="s">
        <v>6907</v>
      </c>
      <c r="B1694" s="8" t="s">
        <v>6959</v>
      </c>
      <c r="C1694" s="5" t="s">
        <v>6966</v>
      </c>
      <c r="D1694" s="2">
        <v>400</v>
      </c>
      <c r="E1694" s="5" t="s">
        <v>10481</v>
      </c>
      <c r="F1694" s="84" t="s">
        <v>311</v>
      </c>
      <c r="G1694" s="88"/>
      <c r="H1694" s="108" t="s">
        <v>6967</v>
      </c>
      <c r="I1694" s="5" t="s">
        <v>768</v>
      </c>
      <c r="J1694" s="5"/>
      <c r="K1694" s="18" t="s">
        <v>6968</v>
      </c>
      <c r="L1694" s="5" t="s">
        <v>6961</v>
      </c>
    </row>
    <row r="1695" spans="1:12" ht="75">
      <c r="A1695" s="88" t="s">
        <v>6907</v>
      </c>
      <c r="B1695" s="8" t="s">
        <v>6969</v>
      </c>
      <c r="C1695" s="5" t="s">
        <v>6970</v>
      </c>
      <c r="D1695" s="2">
        <v>12500</v>
      </c>
      <c r="E1695" s="5" t="s">
        <v>10481</v>
      </c>
      <c r="F1695" s="84" t="s">
        <v>311</v>
      </c>
      <c r="G1695" s="88"/>
      <c r="H1695" s="108" t="s">
        <v>6971</v>
      </c>
      <c r="I1695" s="5" t="s">
        <v>181</v>
      </c>
      <c r="J1695" s="5"/>
      <c r="K1695" s="18" t="s">
        <v>6972</v>
      </c>
      <c r="L1695" s="5" t="s">
        <v>6973</v>
      </c>
    </row>
    <row r="1696" spans="1:12" ht="75">
      <c r="A1696" s="88" t="s">
        <v>6907</v>
      </c>
      <c r="B1696" s="8" t="s">
        <v>6969</v>
      </c>
      <c r="C1696" s="5" t="s">
        <v>6974</v>
      </c>
      <c r="D1696" s="2">
        <v>24784</v>
      </c>
      <c r="E1696" s="5" t="s">
        <v>10481</v>
      </c>
      <c r="F1696" s="84" t="s">
        <v>179</v>
      </c>
      <c r="G1696" s="88"/>
      <c r="H1696" s="108" t="s">
        <v>6975</v>
      </c>
      <c r="I1696" s="5" t="s">
        <v>181</v>
      </c>
      <c r="J1696" s="5"/>
      <c r="K1696" s="18" t="s">
        <v>6976</v>
      </c>
      <c r="L1696" s="5" t="s">
        <v>6977</v>
      </c>
    </row>
    <row r="1697" spans="1:12" ht="75">
      <c r="A1697" s="88" t="s">
        <v>6907</v>
      </c>
      <c r="B1697" s="8" t="s">
        <v>6969</v>
      </c>
      <c r="C1697" s="5" t="s">
        <v>6978</v>
      </c>
      <c r="D1697" s="2">
        <v>2271</v>
      </c>
      <c r="E1697" s="5" t="s">
        <v>10481</v>
      </c>
      <c r="F1697" s="84" t="s">
        <v>179</v>
      </c>
      <c r="G1697" s="88"/>
      <c r="H1697" s="108" t="s">
        <v>6979</v>
      </c>
      <c r="I1697" s="5" t="s">
        <v>665</v>
      </c>
      <c r="J1697" s="5" t="s">
        <v>6980</v>
      </c>
      <c r="K1697" s="18" t="s">
        <v>6981</v>
      </c>
      <c r="L1697" s="5" t="s">
        <v>6977</v>
      </c>
    </row>
    <row r="1698" spans="1:12" ht="37.5">
      <c r="A1698" s="88" t="s">
        <v>6907</v>
      </c>
      <c r="B1698" s="8" t="s">
        <v>6982</v>
      </c>
      <c r="C1698" s="5" t="s">
        <v>1790</v>
      </c>
      <c r="D1698" s="2">
        <v>3040</v>
      </c>
      <c r="E1698" s="5" t="s">
        <v>10481</v>
      </c>
      <c r="F1698" s="84" t="s">
        <v>179</v>
      </c>
      <c r="G1698" s="88"/>
      <c r="H1698" s="108" t="s">
        <v>6983</v>
      </c>
      <c r="I1698" s="5" t="s">
        <v>8</v>
      </c>
      <c r="J1698" s="5"/>
      <c r="K1698" s="18" t="s">
        <v>6984</v>
      </c>
      <c r="L1698" s="5" t="s">
        <v>6985</v>
      </c>
    </row>
    <row r="1699" spans="1:12" ht="93.75">
      <c r="A1699" s="88" t="s">
        <v>6907</v>
      </c>
      <c r="B1699" s="8" t="s">
        <v>6986</v>
      </c>
      <c r="C1699" s="5" t="s">
        <v>6987</v>
      </c>
      <c r="D1699" s="2">
        <v>9740</v>
      </c>
      <c r="E1699" s="5" t="s">
        <v>10481</v>
      </c>
      <c r="F1699" s="84" t="s">
        <v>327</v>
      </c>
      <c r="G1699" s="88"/>
      <c r="H1699" s="108" t="s">
        <v>6988</v>
      </c>
      <c r="I1699" s="5" t="s">
        <v>665</v>
      </c>
      <c r="J1699" s="5" t="s">
        <v>6989</v>
      </c>
      <c r="K1699" s="18" t="s">
        <v>6990</v>
      </c>
      <c r="L1699" s="5" t="s">
        <v>6991</v>
      </c>
    </row>
    <row r="1700" spans="1:12" ht="93.75">
      <c r="A1700" s="88" t="s">
        <v>6907</v>
      </c>
      <c r="B1700" s="8" t="s">
        <v>6986</v>
      </c>
      <c r="C1700" s="5" t="s">
        <v>6992</v>
      </c>
      <c r="D1700" s="2">
        <v>6700</v>
      </c>
      <c r="E1700" s="5" t="s">
        <v>10481</v>
      </c>
      <c r="F1700" s="84" t="s">
        <v>179</v>
      </c>
      <c r="G1700" s="88"/>
      <c r="H1700" s="108" t="s">
        <v>6993</v>
      </c>
      <c r="I1700" s="5" t="s">
        <v>10511</v>
      </c>
      <c r="J1700" s="5" t="s">
        <v>6994</v>
      </c>
      <c r="K1700" s="18"/>
      <c r="L1700" s="5" t="s">
        <v>6995</v>
      </c>
    </row>
    <row r="1701" spans="1:12" ht="75">
      <c r="A1701" s="88" t="s">
        <v>6907</v>
      </c>
      <c r="B1701" s="8" t="s">
        <v>6986</v>
      </c>
      <c r="C1701" s="5" t="s">
        <v>6996</v>
      </c>
      <c r="D1701" s="2">
        <v>16000</v>
      </c>
      <c r="E1701" s="5" t="s">
        <v>10481</v>
      </c>
      <c r="F1701" s="84" t="s">
        <v>179</v>
      </c>
      <c r="G1701" s="88"/>
      <c r="H1701" s="108" t="s">
        <v>6997</v>
      </c>
      <c r="I1701" s="5" t="s">
        <v>908</v>
      </c>
      <c r="J1701" s="5"/>
      <c r="K1701" s="18" t="s">
        <v>6998</v>
      </c>
      <c r="L1701" s="5" t="s">
        <v>6995</v>
      </c>
    </row>
    <row r="1702" spans="1:12" ht="56.25">
      <c r="A1702" s="88" t="s">
        <v>6907</v>
      </c>
      <c r="B1702" s="8" t="s">
        <v>6999</v>
      </c>
      <c r="C1702" s="5" t="s">
        <v>7000</v>
      </c>
      <c r="D1702" s="2">
        <v>8861</v>
      </c>
      <c r="E1702" s="5" t="s">
        <v>10481</v>
      </c>
      <c r="F1702" s="84" t="s">
        <v>311</v>
      </c>
      <c r="G1702" s="88"/>
      <c r="H1702" s="108" t="s">
        <v>7001</v>
      </c>
      <c r="I1702" s="5" t="s">
        <v>181</v>
      </c>
      <c r="J1702" s="5"/>
      <c r="K1702" s="18" t="s">
        <v>7002</v>
      </c>
      <c r="L1702" s="5" t="s">
        <v>7003</v>
      </c>
    </row>
    <row r="1703" spans="1:12" ht="93.75">
      <c r="A1703" s="88" t="s">
        <v>6907</v>
      </c>
      <c r="B1703" s="8" t="s">
        <v>7004</v>
      </c>
      <c r="C1703" s="5" t="s">
        <v>7005</v>
      </c>
      <c r="D1703" s="2">
        <v>4240</v>
      </c>
      <c r="E1703" s="5" t="s">
        <v>10481</v>
      </c>
      <c r="F1703" s="84" t="s">
        <v>7006</v>
      </c>
      <c r="G1703" s="88"/>
      <c r="H1703" s="108" t="s">
        <v>7007</v>
      </c>
      <c r="I1703" s="5" t="s">
        <v>665</v>
      </c>
      <c r="J1703" s="5" t="s">
        <v>7008</v>
      </c>
      <c r="K1703" s="18" t="s">
        <v>7009</v>
      </c>
      <c r="L1703" s="5" t="s">
        <v>7010</v>
      </c>
    </row>
    <row r="1704" spans="1:12" ht="75">
      <c r="A1704" s="88" t="s">
        <v>6907</v>
      </c>
      <c r="B1704" s="8" t="s">
        <v>7011</v>
      </c>
      <c r="C1704" s="5" t="s">
        <v>7012</v>
      </c>
      <c r="D1704" s="2">
        <v>79666</v>
      </c>
      <c r="E1704" s="5" t="s">
        <v>10481</v>
      </c>
      <c r="F1704" s="84" t="s">
        <v>311</v>
      </c>
      <c r="G1704" s="88"/>
      <c r="H1704" s="108" t="s">
        <v>7013</v>
      </c>
      <c r="I1704" s="5" t="s">
        <v>8</v>
      </c>
      <c r="J1704" s="5"/>
      <c r="K1704" s="18" t="s">
        <v>7014</v>
      </c>
      <c r="L1704" s="5" t="s">
        <v>7015</v>
      </c>
    </row>
    <row r="1705" spans="1:12" ht="187.5">
      <c r="A1705" s="88" t="s">
        <v>6907</v>
      </c>
      <c r="B1705" s="8" t="s">
        <v>7011</v>
      </c>
      <c r="C1705" s="5" t="s">
        <v>7016</v>
      </c>
      <c r="D1705" s="2">
        <v>9309</v>
      </c>
      <c r="E1705" s="5" t="s">
        <v>10481</v>
      </c>
      <c r="F1705" s="84" t="s">
        <v>1288</v>
      </c>
      <c r="G1705" s="88"/>
      <c r="H1705" s="108" t="s">
        <v>7017</v>
      </c>
      <c r="I1705" s="5" t="s">
        <v>8</v>
      </c>
      <c r="J1705" s="5"/>
      <c r="K1705" s="18" t="s">
        <v>7018</v>
      </c>
      <c r="L1705" s="5" t="s">
        <v>7015</v>
      </c>
    </row>
    <row r="1706" spans="1:12" ht="37.5">
      <c r="A1706" s="88" t="s">
        <v>6907</v>
      </c>
      <c r="B1706" s="8" t="s">
        <v>7019</v>
      </c>
      <c r="C1706" s="5" t="s">
        <v>7020</v>
      </c>
      <c r="D1706" s="2">
        <v>4100</v>
      </c>
      <c r="E1706" s="5" t="s">
        <v>10481</v>
      </c>
      <c r="F1706" s="84" t="s">
        <v>179</v>
      </c>
      <c r="G1706" s="88"/>
      <c r="H1706" s="108" t="s">
        <v>7021</v>
      </c>
      <c r="I1706" s="5" t="s">
        <v>313</v>
      </c>
      <c r="J1706" s="5"/>
      <c r="K1706" s="18" t="s">
        <v>7022</v>
      </c>
      <c r="L1706" s="5" t="s">
        <v>7023</v>
      </c>
    </row>
    <row r="1707" spans="1:12" ht="56.25">
      <c r="A1707" s="88" t="s">
        <v>6907</v>
      </c>
      <c r="B1707" s="8" t="s">
        <v>7019</v>
      </c>
      <c r="C1707" s="5" t="s">
        <v>288</v>
      </c>
      <c r="D1707" s="6" t="s">
        <v>7024</v>
      </c>
      <c r="E1707" s="5" t="s">
        <v>10481</v>
      </c>
      <c r="F1707" s="84" t="s">
        <v>179</v>
      </c>
      <c r="G1707" s="88"/>
      <c r="H1707" s="108" t="s">
        <v>7025</v>
      </c>
      <c r="I1707" s="5" t="s">
        <v>10512</v>
      </c>
      <c r="J1707" s="5" t="s">
        <v>7026</v>
      </c>
      <c r="K1707" s="18" t="s">
        <v>7027</v>
      </c>
      <c r="L1707" s="5" t="s">
        <v>7028</v>
      </c>
    </row>
    <row r="1708" spans="1:12" ht="56.25">
      <c r="A1708" s="88" t="s">
        <v>6907</v>
      </c>
      <c r="B1708" s="8" t="s">
        <v>7019</v>
      </c>
      <c r="C1708" s="5" t="s">
        <v>7029</v>
      </c>
      <c r="D1708" s="6" t="s">
        <v>7030</v>
      </c>
      <c r="E1708" s="5" t="s">
        <v>10481</v>
      </c>
      <c r="F1708" s="84" t="s">
        <v>179</v>
      </c>
      <c r="G1708" s="88"/>
      <c r="H1708" s="108" t="s">
        <v>7031</v>
      </c>
      <c r="I1708" s="5" t="s">
        <v>313</v>
      </c>
      <c r="J1708" s="5"/>
      <c r="K1708" s="18" t="s">
        <v>7032</v>
      </c>
      <c r="L1708" s="5" t="s">
        <v>7033</v>
      </c>
    </row>
    <row r="1709" spans="1:12" ht="56.25">
      <c r="A1709" s="88" t="s">
        <v>6907</v>
      </c>
      <c r="B1709" s="8" t="s">
        <v>7019</v>
      </c>
      <c r="C1709" s="5" t="s">
        <v>7034</v>
      </c>
      <c r="D1709" s="2">
        <v>10451</v>
      </c>
      <c r="E1709" s="5" t="s">
        <v>10481</v>
      </c>
      <c r="F1709" s="84" t="s">
        <v>179</v>
      </c>
      <c r="G1709" s="88"/>
      <c r="H1709" s="108" t="s">
        <v>7035</v>
      </c>
      <c r="I1709" s="5" t="s">
        <v>10513</v>
      </c>
      <c r="J1709" s="5" t="s">
        <v>7036</v>
      </c>
      <c r="K1709" s="18" t="s">
        <v>7037</v>
      </c>
      <c r="L1709" s="5" t="s">
        <v>7033</v>
      </c>
    </row>
    <row r="1710" spans="1:12" ht="168.75">
      <c r="A1710" s="88" t="s">
        <v>6907</v>
      </c>
      <c r="B1710" s="8" t="s">
        <v>7038</v>
      </c>
      <c r="C1710" s="5" t="s">
        <v>7039</v>
      </c>
      <c r="D1710" s="2">
        <v>9000</v>
      </c>
      <c r="E1710" s="5" t="s">
        <v>10481</v>
      </c>
      <c r="F1710" s="84" t="s">
        <v>311</v>
      </c>
      <c r="G1710" s="88"/>
      <c r="H1710" s="108" t="s">
        <v>7040</v>
      </c>
      <c r="I1710" s="5" t="s">
        <v>181</v>
      </c>
      <c r="J1710" s="5"/>
      <c r="K1710" s="18" t="s">
        <v>7041</v>
      </c>
      <c r="L1710" s="5" t="s">
        <v>7042</v>
      </c>
    </row>
    <row r="1711" spans="1:12" ht="75">
      <c r="A1711" s="88" t="s">
        <v>6907</v>
      </c>
      <c r="B1711" s="8" t="s">
        <v>7038</v>
      </c>
      <c r="C1711" s="5" t="s">
        <v>7043</v>
      </c>
      <c r="D1711" s="2">
        <v>33022</v>
      </c>
      <c r="E1711" s="5" t="s">
        <v>10481</v>
      </c>
      <c r="F1711" s="84" t="s">
        <v>179</v>
      </c>
      <c r="G1711" s="88"/>
      <c r="H1711" s="108" t="s">
        <v>7044</v>
      </c>
      <c r="I1711" s="5" t="s">
        <v>7045</v>
      </c>
      <c r="J1711" s="5"/>
      <c r="K1711" s="18" t="s">
        <v>7046</v>
      </c>
      <c r="L1711" s="5" t="s">
        <v>7047</v>
      </c>
    </row>
    <row r="1712" spans="1:12" ht="93.75">
      <c r="A1712" s="88" t="s">
        <v>6907</v>
      </c>
      <c r="B1712" s="8" t="s">
        <v>7048</v>
      </c>
      <c r="C1712" s="5" t="s">
        <v>7049</v>
      </c>
      <c r="D1712" s="2">
        <v>995</v>
      </c>
      <c r="E1712" s="5" t="s">
        <v>10481</v>
      </c>
      <c r="F1712" s="84" t="s">
        <v>660</v>
      </c>
      <c r="G1712" s="84" t="s">
        <v>7050</v>
      </c>
      <c r="H1712" s="108" t="s">
        <v>7051</v>
      </c>
      <c r="I1712" s="5" t="s">
        <v>8</v>
      </c>
      <c r="J1712" s="5"/>
      <c r="K1712" s="18" t="s">
        <v>7052</v>
      </c>
      <c r="L1712" s="5" t="s">
        <v>7053</v>
      </c>
    </row>
    <row r="1713" spans="1:12" ht="56.25">
      <c r="A1713" s="88" t="s">
        <v>6907</v>
      </c>
      <c r="B1713" s="8" t="s">
        <v>7048</v>
      </c>
      <c r="C1713" s="5" t="s">
        <v>7054</v>
      </c>
      <c r="D1713" s="30" t="s">
        <v>36</v>
      </c>
      <c r="E1713" s="5" t="s">
        <v>5</v>
      </c>
      <c r="F1713" s="84"/>
      <c r="G1713" s="88"/>
      <c r="H1713" s="108" t="s">
        <v>7055</v>
      </c>
      <c r="I1713" s="5" t="s">
        <v>8</v>
      </c>
      <c r="J1713" s="5"/>
      <c r="K1713" s="18" t="s">
        <v>7056</v>
      </c>
      <c r="L1713" s="5" t="s">
        <v>10748</v>
      </c>
    </row>
    <row r="1714" spans="1:12" ht="56.25">
      <c r="A1714" s="88" t="s">
        <v>6907</v>
      </c>
      <c r="B1714" s="8" t="s">
        <v>7048</v>
      </c>
      <c r="C1714" s="5" t="s">
        <v>7057</v>
      </c>
      <c r="D1714" s="30" t="s">
        <v>36</v>
      </c>
      <c r="E1714" s="5" t="s">
        <v>5</v>
      </c>
      <c r="F1714" s="84"/>
      <c r="G1714" s="88"/>
      <c r="H1714" s="108" t="s">
        <v>7058</v>
      </c>
      <c r="I1714" s="5" t="s">
        <v>264</v>
      </c>
      <c r="J1714" s="5" t="s">
        <v>7059</v>
      </c>
      <c r="K1714" s="8" t="s">
        <v>1493</v>
      </c>
      <c r="L1714" s="5" t="s">
        <v>10748</v>
      </c>
    </row>
    <row r="1715" spans="1:12" ht="37.5">
      <c r="A1715" s="88" t="s">
        <v>6907</v>
      </c>
      <c r="B1715" s="8" t="s">
        <v>7060</v>
      </c>
      <c r="C1715" s="5" t="s">
        <v>7061</v>
      </c>
      <c r="D1715" s="2">
        <v>15582</v>
      </c>
      <c r="E1715" s="5" t="s">
        <v>10481</v>
      </c>
      <c r="F1715" s="84" t="s">
        <v>311</v>
      </c>
      <c r="G1715" s="84" t="s">
        <v>7062</v>
      </c>
      <c r="H1715" s="108" t="s">
        <v>7063</v>
      </c>
      <c r="I1715" s="5" t="s">
        <v>1511</v>
      </c>
      <c r="J1715" s="5"/>
      <c r="K1715" s="22" t="s">
        <v>7064</v>
      </c>
      <c r="L1715" s="5" t="s">
        <v>7065</v>
      </c>
    </row>
    <row r="1716" spans="1:12" ht="56.25">
      <c r="A1716" s="88" t="s">
        <v>6907</v>
      </c>
      <c r="B1716" s="8" t="s">
        <v>7060</v>
      </c>
      <c r="C1716" s="5" t="s">
        <v>4336</v>
      </c>
      <c r="D1716" s="2">
        <v>9824</v>
      </c>
      <c r="E1716" s="5" t="s">
        <v>10481</v>
      </c>
      <c r="F1716" s="84" t="s">
        <v>311</v>
      </c>
      <c r="G1716" s="88"/>
      <c r="H1716" s="108" t="s">
        <v>7066</v>
      </c>
      <c r="I1716" s="5" t="s">
        <v>313</v>
      </c>
      <c r="J1716" s="5"/>
      <c r="K1716" s="18" t="s">
        <v>7067</v>
      </c>
      <c r="L1716" s="5" t="s">
        <v>7065</v>
      </c>
    </row>
    <row r="1717" spans="1:12" ht="75">
      <c r="A1717" s="88" t="s">
        <v>6907</v>
      </c>
      <c r="B1717" s="8" t="s">
        <v>7060</v>
      </c>
      <c r="C1717" s="5" t="s">
        <v>7068</v>
      </c>
      <c r="D1717" s="2">
        <v>129774</v>
      </c>
      <c r="E1717" s="5" t="s">
        <v>10481</v>
      </c>
      <c r="F1717" s="84" t="s">
        <v>179</v>
      </c>
      <c r="G1717" s="88"/>
      <c r="H1717" s="108" t="s">
        <v>7069</v>
      </c>
      <c r="I1717" s="5" t="s">
        <v>665</v>
      </c>
      <c r="J1717" s="5" t="s">
        <v>7070</v>
      </c>
      <c r="K1717" s="18" t="s">
        <v>7071</v>
      </c>
      <c r="L1717" s="5" t="s">
        <v>7072</v>
      </c>
    </row>
    <row r="1718" spans="1:12" ht="168.75">
      <c r="A1718" s="88" t="s">
        <v>6907</v>
      </c>
      <c r="B1718" s="8" t="s">
        <v>7060</v>
      </c>
      <c r="C1718" s="5" t="s">
        <v>7073</v>
      </c>
      <c r="D1718" s="2">
        <v>3534</v>
      </c>
      <c r="E1718" s="5" t="s">
        <v>10481</v>
      </c>
      <c r="F1718" s="84" t="s">
        <v>311</v>
      </c>
      <c r="G1718" s="84" t="s">
        <v>7062</v>
      </c>
      <c r="H1718" s="108" t="s">
        <v>7074</v>
      </c>
      <c r="I1718" s="5" t="s">
        <v>313</v>
      </c>
      <c r="J1718" s="5"/>
      <c r="K1718" s="18" t="s">
        <v>7075</v>
      </c>
      <c r="L1718" s="5" t="s">
        <v>7076</v>
      </c>
    </row>
    <row r="1719" spans="1:12" ht="56.25">
      <c r="A1719" s="88" t="s">
        <v>6907</v>
      </c>
      <c r="B1719" s="8" t="s">
        <v>7060</v>
      </c>
      <c r="C1719" s="5" t="s">
        <v>7077</v>
      </c>
      <c r="D1719" s="2">
        <v>43</v>
      </c>
      <c r="E1719" s="5" t="s">
        <v>10481</v>
      </c>
      <c r="F1719" s="84" t="s">
        <v>665</v>
      </c>
      <c r="G1719" s="84" t="s">
        <v>7078</v>
      </c>
      <c r="H1719" s="108" t="s">
        <v>7079</v>
      </c>
      <c r="I1719" s="5" t="s">
        <v>313</v>
      </c>
      <c r="J1719" s="5"/>
      <c r="K1719" s="18" t="s">
        <v>7080</v>
      </c>
      <c r="L1719" s="5" t="s">
        <v>7081</v>
      </c>
    </row>
    <row r="1720" spans="1:12" ht="56.25">
      <c r="A1720" s="88" t="s">
        <v>6907</v>
      </c>
      <c r="B1720" s="8" t="s">
        <v>7082</v>
      </c>
      <c r="C1720" s="5" t="s">
        <v>122</v>
      </c>
      <c r="D1720" s="2">
        <v>7500</v>
      </c>
      <c r="E1720" s="5" t="s">
        <v>10481</v>
      </c>
      <c r="F1720" s="84" t="s">
        <v>311</v>
      </c>
      <c r="G1720" s="88"/>
      <c r="H1720" s="108" t="s">
        <v>7083</v>
      </c>
      <c r="I1720" s="5" t="s">
        <v>181</v>
      </c>
      <c r="J1720" s="5"/>
      <c r="K1720" s="18" t="s">
        <v>7084</v>
      </c>
      <c r="L1720" s="5" t="s">
        <v>7085</v>
      </c>
    </row>
    <row r="1721" spans="1:12" ht="37.5">
      <c r="A1721" s="88" t="s">
        <v>6907</v>
      </c>
      <c r="B1721" s="8" t="s">
        <v>7086</v>
      </c>
      <c r="C1721" s="5" t="s">
        <v>7087</v>
      </c>
      <c r="D1721" s="2">
        <v>6228</v>
      </c>
      <c r="E1721" s="5" t="s">
        <v>10481</v>
      </c>
      <c r="F1721" s="84" t="s">
        <v>179</v>
      </c>
      <c r="G1721" s="88"/>
      <c r="H1721" s="108" t="s">
        <v>7088</v>
      </c>
      <c r="I1721" s="5" t="s">
        <v>313</v>
      </c>
      <c r="J1721" s="5"/>
      <c r="K1721" s="18" t="s">
        <v>7089</v>
      </c>
      <c r="L1721" s="5" t="s">
        <v>7090</v>
      </c>
    </row>
    <row r="1722" spans="1:12" ht="75">
      <c r="A1722" s="88" t="s">
        <v>6907</v>
      </c>
      <c r="B1722" s="8" t="s">
        <v>7091</v>
      </c>
      <c r="C1722" s="5" t="s">
        <v>7092</v>
      </c>
      <c r="D1722" s="2">
        <v>250</v>
      </c>
      <c r="E1722" s="5" t="s">
        <v>10481</v>
      </c>
      <c r="F1722" s="84" t="s">
        <v>660</v>
      </c>
      <c r="G1722" s="88"/>
      <c r="H1722" s="108" t="s">
        <v>7093</v>
      </c>
      <c r="I1722" s="5" t="s">
        <v>329</v>
      </c>
      <c r="J1722" s="5"/>
      <c r="K1722" s="18"/>
      <c r="L1722" s="5" t="s">
        <v>7094</v>
      </c>
    </row>
    <row r="1723" spans="1:12" ht="75">
      <c r="A1723" s="88" t="s">
        <v>6907</v>
      </c>
      <c r="B1723" s="8" t="s">
        <v>7091</v>
      </c>
      <c r="C1723" s="5" t="s">
        <v>7095</v>
      </c>
      <c r="D1723" s="2">
        <v>28760</v>
      </c>
      <c r="E1723" s="5" t="s">
        <v>10481</v>
      </c>
      <c r="F1723" s="84" t="s">
        <v>179</v>
      </c>
      <c r="G1723" s="88"/>
      <c r="H1723" s="108" t="s">
        <v>7096</v>
      </c>
      <c r="I1723" s="5" t="s">
        <v>181</v>
      </c>
      <c r="J1723" s="5"/>
      <c r="K1723" s="18"/>
      <c r="L1723" s="5" t="s">
        <v>7097</v>
      </c>
    </row>
    <row r="1724" spans="1:12" ht="117.75" customHeight="1">
      <c r="A1724" s="88" t="s">
        <v>6907</v>
      </c>
      <c r="B1724" s="8" t="s">
        <v>6900</v>
      </c>
      <c r="C1724" s="5" t="s">
        <v>7098</v>
      </c>
      <c r="D1724" s="2">
        <v>8716</v>
      </c>
      <c r="E1724" s="5" t="s">
        <v>10481</v>
      </c>
      <c r="F1724" s="84" t="s">
        <v>311</v>
      </c>
      <c r="G1724" s="88"/>
      <c r="H1724" s="108" t="s">
        <v>7099</v>
      </c>
      <c r="I1724" s="5" t="s">
        <v>8</v>
      </c>
      <c r="J1724" s="5"/>
      <c r="K1724" s="18" t="s">
        <v>7100</v>
      </c>
      <c r="L1724" s="5" t="s">
        <v>7101</v>
      </c>
    </row>
    <row r="1725" spans="1:12" ht="99" customHeight="1">
      <c r="A1725" s="88" t="s">
        <v>6907</v>
      </c>
      <c r="B1725" s="8" t="s">
        <v>6900</v>
      </c>
      <c r="C1725" s="5" t="s">
        <v>7102</v>
      </c>
      <c r="D1725" s="2">
        <v>1686</v>
      </c>
      <c r="E1725" s="5" t="s">
        <v>10481</v>
      </c>
      <c r="F1725" s="84" t="s">
        <v>660</v>
      </c>
      <c r="G1725" s="88"/>
      <c r="H1725" s="108" t="s">
        <v>7103</v>
      </c>
      <c r="I1725" s="5" t="s">
        <v>665</v>
      </c>
      <c r="J1725" s="5" t="s">
        <v>7104</v>
      </c>
      <c r="K1725" s="18" t="s">
        <v>7105</v>
      </c>
      <c r="L1725" s="5" t="s">
        <v>7101</v>
      </c>
    </row>
    <row r="1726" spans="1:12" ht="79.5" customHeight="1">
      <c r="A1726" s="88" t="s">
        <v>6907</v>
      </c>
      <c r="B1726" s="8" t="s">
        <v>7106</v>
      </c>
      <c r="C1726" s="5" t="s">
        <v>7107</v>
      </c>
      <c r="D1726" s="2">
        <v>5232</v>
      </c>
      <c r="E1726" s="5" t="s">
        <v>10481</v>
      </c>
      <c r="F1726" s="84" t="s">
        <v>179</v>
      </c>
      <c r="G1726" s="88"/>
      <c r="H1726" s="108" t="s">
        <v>7108</v>
      </c>
      <c r="I1726" s="5" t="s">
        <v>181</v>
      </c>
      <c r="J1726" s="5"/>
      <c r="K1726" s="18" t="s">
        <v>7109</v>
      </c>
      <c r="L1726" s="5" t="s">
        <v>7110</v>
      </c>
    </row>
    <row r="1727" spans="1:12" ht="56.25">
      <c r="A1727" s="88" t="s">
        <v>6907</v>
      </c>
      <c r="B1727" s="8" t="s">
        <v>7106</v>
      </c>
      <c r="C1727" s="5" t="s">
        <v>3670</v>
      </c>
      <c r="D1727" s="2">
        <v>5400</v>
      </c>
      <c r="E1727" s="5" t="s">
        <v>10481</v>
      </c>
      <c r="F1727" s="84" t="s">
        <v>311</v>
      </c>
      <c r="G1727" s="88"/>
      <c r="H1727" s="108" t="s">
        <v>7111</v>
      </c>
      <c r="I1727" s="5" t="s">
        <v>181</v>
      </c>
      <c r="J1727" s="5"/>
      <c r="K1727" s="18" t="s">
        <v>7112</v>
      </c>
      <c r="L1727" s="5" t="s">
        <v>7113</v>
      </c>
    </row>
    <row r="1728" spans="1:12" ht="93.75">
      <c r="A1728" s="88" t="s">
        <v>6907</v>
      </c>
      <c r="B1728" s="8" t="s">
        <v>7114</v>
      </c>
      <c r="C1728" s="5" t="s">
        <v>7115</v>
      </c>
      <c r="D1728" s="2">
        <v>11520</v>
      </c>
      <c r="E1728" s="5" t="s">
        <v>10481</v>
      </c>
      <c r="F1728" s="84" t="s">
        <v>660</v>
      </c>
      <c r="G1728" s="88"/>
      <c r="H1728" s="108" t="s">
        <v>7116</v>
      </c>
      <c r="I1728" s="5" t="s">
        <v>6622</v>
      </c>
      <c r="J1728" s="5"/>
      <c r="K1728" s="18" t="s">
        <v>7117</v>
      </c>
      <c r="L1728" s="5" t="s">
        <v>7118</v>
      </c>
    </row>
    <row r="1729" spans="1:12" ht="56.25">
      <c r="A1729" s="88" t="s">
        <v>7119</v>
      </c>
      <c r="B1729" s="8" t="s">
        <v>7120</v>
      </c>
      <c r="C1729" s="5" t="s">
        <v>7121</v>
      </c>
      <c r="D1729" s="30" t="s">
        <v>36</v>
      </c>
      <c r="E1729" s="5" t="s">
        <v>5</v>
      </c>
      <c r="F1729" s="84"/>
      <c r="G1729" s="88"/>
      <c r="H1729" s="108" t="s">
        <v>7122</v>
      </c>
      <c r="I1729" s="5" t="s">
        <v>7123</v>
      </c>
      <c r="J1729" s="5"/>
      <c r="K1729" s="18" t="s">
        <v>7124</v>
      </c>
      <c r="L1729" s="5" t="s">
        <v>10749</v>
      </c>
    </row>
    <row r="1730" spans="1:12" ht="56.25">
      <c r="A1730" s="88" t="s">
        <v>7119</v>
      </c>
      <c r="B1730" s="8" t="s">
        <v>7125</v>
      </c>
      <c r="C1730" s="5" t="s">
        <v>7126</v>
      </c>
      <c r="D1730" s="30" t="s">
        <v>36</v>
      </c>
      <c r="E1730" s="5" t="s">
        <v>5</v>
      </c>
      <c r="F1730" s="84"/>
      <c r="G1730" s="88"/>
      <c r="H1730" s="108" t="s">
        <v>7127</v>
      </c>
      <c r="I1730" s="5" t="s">
        <v>264</v>
      </c>
      <c r="J1730" s="5" t="s">
        <v>7128</v>
      </c>
      <c r="K1730" s="18" t="s">
        <v>7129</v>
      </c>
      <c r="L1730" s="5" t="s">
        <v>10750</v>
      </c>
    </row>
    <row r="1731" spans="1:12" ht="75">
      <c r="A1731" s="88" t="s">
        <v>7119</v>
      </c>
      <c r="B1731" s="8" t="s">
        <v>7130</v>
      </c>
      <c r="C1731" s="5" t="s">
        <v>7131</v>
      </c>
      <c r="D1731" s="30" t="s">
        <v>36</v>
      </c>
      <c r="E1731" s="5" t="s">
        <v>5</v>
      </c>
      <c r="F1731" s="84"/>
      <c r="G1731" s="88"/>
      <c r="H1731" s="108" t="s">
        <v>7132</v>
      </c>
      <c r="I1731" s="5" t="s">
        <v>264</v>
      </c>
      <c r="J1731" s="5" t="s">
        <v>7133</v>
      </c>
      <c r="K1731" s="18" t="s">
        <v>7134</v>
      </c>
      <c r="L1731" s="5" t="s">
        <v>10751</v>
      </c>
    </row>
    <row r="1732" spans="1:12" ht="75">
      <c r="A1732" s="88" t="s">
        <v>7119</v>
      </c>
      <c r="B1732" s="8" t="s">
        <v>7135</v>
      </c>
      <c r="C1732" s="5" t="s">
        <v>7136</v>
      </c>
      <c r="D1732" s="30" t="s">
        <v>36</v>
      </c>
      <c r="E1732" s="5" t="s">
        <v>5</v>
      </c>
      <c r="F1732" s="84"/>
      <c r="G1732" s="88"/>
      <c r="H1732" s="108" t="s">
        <v>7137</v>
      </c>
      <c r="I1732" s="5" t="s">
        <v>768</v>
      </c>
      <c r="J1732" s="5"/>
      <c r="K1732" s="18" t="s">
        <v>7138</v>
      </c>
      <c r="L1732" s="5" t="s">
        <v>10752</v>
      </c>
    </row>
    <row r="1733" spans="1:12" ht="56.25">
      <c r="A1733" s="88" t="s">
        <v>7119</v>
      </c>
      <c r="B1733" s="8" t="s">
        <v>7139</v>
      </c>
      <c r="C1733" s="5" t="s">
        <v>7140</v>
      </c>
      <c r="D1733" s="30" t="s">
        <v>36</v>
      </c>
      <c r="E1733" s="5" t="s">
        <v>5</v>
      </c>
      <c r="F1733" s="84"/>
      <c r="G1733" s="88"/>
      <c r="H1733" s="108" t="s">
        <v>7141</v>
      </c>
      <c r="I1733" s="5" t="s">
        <v>6622</v>
      </c>
      <c r="J1733" s="5"/>
      <c r="K1733" s="18"/>
      <c r="L1733" s="5" t="s">
        <v>10753</v>
      </c>
    </row>
    <row r="1734" spans="1:12" ht="56.25">
      <c r="A1734" s="88" t="s">
        <v>7119</v>
      </c>
      <c r="B1734" s="8" t="s">
        <v>7139</v>
      </c>
      <c r="C1734" s="5" t="s">
        <v>10754</v>
      </c>
      <c r="D1734" s="30" t="s">
        <v>36</v>
      </c>
      <c r="E1734" s="5" t="s">
        <v>5</v>
      </c>
      <c r="F1734" s="84"/>
      <c r="G1734" s="88"/>
      <c r="H1734" s="108" t="s">
        <v>10755</v>
      </c>
      <c r="I1734" s="5" t="s">
        <v>6622</v>
      </c>
      <c r="J1734" s="5"/>
      <c r="K1734" s="18"/>
      <c r="L1734" s="5" t="s">
        <v>10756</v>
      </c>
    </row>
    <row r="1735" spans="1:12" ht="56.25">
      <c r="A1735" s="88" t="s">
        <v>7119</v>
      </c>
      <c r="B1735" s="8" t="s">
        <v>7139</v>
      </c>
      <c r="C1735" s="5" t="s">
        <v>7143</v>
      </c>
      <c r="D1735" s="2">
        <v>66765</v>
      </c>
      <c r="E1735" s="5" t="s">
        <v>10481</v>
      </c>
      <c r="F1735" s="84" t="s">
        <v>179</v>
      </c>
      <c r="G1735" s="88"/>
      <c r="H1735" s="108" t="s">
        <v>7144</v>
      </c>
      <c r="I1735" s="5" t="s">
        <v>6622</v>
      </c>
      <c r="J1735" s="5"/>
      <c r="K1735" s="18"/>
      <c r="L1735" s="5" t="s">
        <v>7142</v>
      </c>
    </row>
    <row r="1736" spans="1:12" ht="206.25">
      <c r="A1736" s="88" t="s">
        <v>7119</v>
      </c>
      <c r="B1736" s="8" t="s">
        <v>7145</v>
      </c>
      <c r="C1736" s="5" t="s">
        <v>7146</v>
      </c>
      <c r="D1736" s="2">
        <v>2400</v>
      </c>
      <c r="E1736" s="5" t="s">
        <v>10481</v>
      </c>
      <c r="F1736" s="84" t="s">
        <v>660</v>
      </c>
      <c r="G1736" s="88" t="s">
        <v>7147</v>
      </c>
      <c r="H1736" s="108" t="s">
        <v>7148</v>
      </c>
      <c r="I1736" s="5" t="s">
        <v>665</v>
      </c>
      <c r="J1736" s="5" t="s">
        <v>7149</v>
      </c>
      <c r="K1736" s="18"/>
      <c r="L1736" s="5" t="s">
        <v>7150</v>
      </c>
    </row>
    <row r="1737" spans="1:12" ht="112.5">
      <c r="A1737" s="88" t="s">
        <v>7119</v>
      </c>
      <c r="B1737" s="8" t="s">
        <v>7145</v>
      </c>
      <c r="C1737" s="5" t="s">
        <v>7151</v>
      </c>
      <c r="D1737" s="30" t="s">
        <v>36</v>
      </c>
      <c r="E1737" s="5" t="s">
        <v>5</v>
      </c>
      <c r="F1737" s="84"/>
      <c r="G1737" s="88"/>
      <c r="H1737" s="108" t="s">
        <v>7152</v>
      </c>
      <c r="I1737" s="5" t="s">
        <v>264</v>
      </c>
      <c r="J1737" s="5" t="s">
        <v>7153</v>
      </c>
      <c r="K1737" s="18"/>
      <c r="L1737" s="5" t="s">
        <v>10757</v>
      </c>
    </row>
    <row r="1738" spans="1:12" ht="93.75">
      <c r="A1738" s="88" t="s">
        <v>7119</v>
      </c>
      <c r="B1738" s="8" t="s">
        <v>7154</v>
      </c>
      <c r="C1738" s="5" t="s">
        <v>7155</v>
      </c>
      <c r="D1738" s="2">
        <v>43410</v>
      </c>
      <c r="E1738" s="5" t="s">
        <v>10481</v>
      </c>
      <c r="F1738" s="84" t="s">
        <v>179</v>
      </c>
      <c r="G1738" s="88"/>
      <c r="H1738" s="108" t="s">
        <v>7156</v>
      </c>
      <c r="I1738" s="5" t="s" ph="1">
        <v>908</v>
      </c>
      <c r="J1738" s="5"/>
      <c r="K1738" s="18" t="s">
        <v>7157</v>
      </c>
      <c r="L1738" s="5" t="s">
        <v>7158</v>
      </c>
    </row>
    <row r="1739" spans="1:12" ht="56.25">
      <c r="A1739" s="88" t="s">
        <v>7119</v>
      </c>
      <c r="B1739" s="8" t="s">
        <v>7159</v>
      </c>
      <c r="C1739" s="5" t="s">
        <v>7160</v>
      </c>
      <c r="D1739" s="30" t="s">
        <v>36</v>
      </c>
      <c r="E1739" s="5" t="s">
        <v>5</v>
      </c>
      <c r="F1739" s="84"/>
      <c r="G1739" s="88"/>
      <c r="H1739" s="108" t="s">
        <v>7161</v>
      </c>
      <c r="I1739" s="5" t="s" ph="1">
        <v>1565</v>
      </c>
      <c r="J1739" s="5"/>
      <c r="K1739" s="18"/>
      <c r="L1739" s="5" t="s">
        <v>10758</v>
      </c>
    </row>
    <row r="1740" spans="1:12" ht="37.5">
      <c r="A1740" s="88" t="s">
        <v>7119</v>
      </c>
      <c r="B1740" s="8" t="s">
        <v>7162</v>
      </c>
      <c r="C1740" s="5" t="s">
        <v>1893</v>
      </c>
      <c r="D1740" s="30" t="s">
        <v>36</v>
      </c>
      <c r="E1740" s="5" t="s">
        <v>5</v>
      </c>
      <c r="F1740" s="84"/>
      <c r="G1740" s="88"/>
      <c r="H1740" s="108" t="s">
        <v>7163</v>
      </c>
      <c r="I1740" s="5" t="s">
        <v>6622</v>
      </c>
      <c r="J1740" s="5"/>
      <c r="K1740" s="18"/>
      <c r="L1740" s="5" t="s">
        <v>10759</v>
      </c>
    </row>
    <row r="1741" spans="1:12" ht="225">
      <c r="A1741" s="88" t="s">
        <v>7119</v>
      </c>
      <c r="B1741" s="8" t="s">
        <v>7164</v>
      </c>
      <c r="C1741" s="5" t="s">
        <v>7165</v>
      </c>
      <c r="D1741" s="2">
        <v>6283</v>
      </c>
      <c r="E1741" s="5" t="s">
        <v>10481</v>
      </c>
      <c r="F1741" s="84" t="s">
        <v>5880</v>
      </c>
      <c r="G1741" s="88" t="s">
        <v>7166</v>
      </c>
      <c r="H1741" s="108" t="s">
        <v>7167</v>
      </c>
      <c r="I1741" s="5" t="s">
        <v>181</v>
      </c>
      <c r="J1741" s="26" t="s">
        <v>1493</v>
      </c>
      <c r="K1741" s="5" t="s">
        <v>1493</v>
      </c>
      <c r="L1741" s="5" t="s">
        <v>7168</v>
      </c>
    </row>
    <row r="1742" spans="1:12" ht="56.25">
      <c r="A1742" s="88" t="s">
        <v>7119</v>
      </c>
      <c r="B1742" s="8" t="s">
        <v>7169</v>
      </c>
      <c r="C1742" s="5" t="s">
        <v>7170</v>
      </c>
      <c r="D1742" s="2">
        <v>810</v>
      </c>
      <c r="E1742" s="5" t="s">
        <v>10481</v>
      </c>
      <c r="F1742" s="84" t="s">
        <v>311</v>
      </c>
      <c r="G1742" s="88"/>
      <c r="H1742" s="108" t="s">
        <v>7171</v>
      </c>
      <c r="I1742" s="5" t="s">
        <v>181</v>
      </c>
      <c r="J1742" s="5" t="s">
        <v>7172</v>
      </c>
      <c r="K1742" s="18"/>
      <c r="L1742" s="5" t="s">
        <v>7173</v>
      </c>
    </row>
    <row r="1743" spans="1:12" ht="37.5">
      <c r="A1743" s="88" t="s">
        <v>7119</v>
      </c>
      <c r="B1743" s="8" t="s">
        <v>7169</v>
      </c>
      <c r="C1743" s="5" t="s">
        <v>7174</v>
      </c>
      <c r="D1743" s="2">
        <v>900</v>
      </c>
      <c r="E1743" s="5" t="s">
        <v>10481</v>
      </c>
      <c r="F1743" s="84" t="s">
        <v>660</v>
      </c>
      <c r="G1743" s="88"/>
      <c r="H1743" s="108" t="s">
        <v>7175</v>
      </c>
      <c r="I1743" s="5" t="s">
        <v>759</v>
      </c>
      <c r="J1743" s="5" t="s">
        <v>7176</v>
      </c>
      <c r="K1743" s="18"/>
      <c r="L1743" s="5" t="s">
        <v>7173</v>
      </c>
    </row>
    <row r="1744" spans="1:12" ht="56.25">
      <c r="A1744" s="88" t="s">
        <v>7119</v>
      </c>
      <c r="B1744" s="8" t="s">
        <v>7177</v>
      </c>
      <c r="C1744" s="5" t="s">
        <v>5949</v>
      </c>
      <c r="D1744" s="2">
        <v>4718</v>
      </c>
      <c r="E1744" s="5" t="s">
        <v>10481</v>
      </c>
      <c r="F1744" s="84" t="s">
        <v>5880</v>
      </c>
      <c r="G1744" s="108" t="s">
        <v>7178</v>
      </c>
      <c r="H1744" s="108" t="s">
        <v>7179</v>
      </c>
      <c r="I1744" s="5" t="s">
        <v>181</v>
      </c>
      <c r="J1744" s="5"/>
      <c r="K1744" s="18"/>
      <c r="L1744" s="5" t="s">
        <v>7180</v>
      </c>
    </row>
    <row r="1745" spans="1:12" ht="75">
      <c r="A1745" s="88" t="s">
        <v>7119</v>
      </c>
      <c r="B1745" s="8" t="s">
        <v>7177</v>
      </c>
      <c r="C1745" s="5" t="s">
        <v>7181</v>
      </c>
      <c r="D1745" s="2">
        <v>163</v>
      </c>
      <c r="E1745" s="5" t="s">
        <v>10481</v>
      </c>
      <c r="F1745" s="84" t="s">
        <v>5880</v>
      </c>
      <c r="G1745" s="108" t="s">
        <v>7178</v>
      </c>
      <c r="H1745" s="108" t="s">
        <v>7182</v>
      </c>
      <c r="I1745" s="5" t="s">
        <v>181</v>
      </c>
      <c r="J1745" s="5"/>
      <c r="K1745" s="18"/>
      <c r="L1745" s="5" t="s">
        <v>7180</v>
      </c>
    </row>
    <row r="1746" spans="1:12" ht="112.5">
      <c r="A1746" s="88" t="s">
        <v>7119</v>
      </c>
      <c r="B1746" s="8" t="s">
        <v>7177</v>
      </c>
      <c r="C1746" s="5" t="s">
        <v>7183</v>
      </c>
      <c r="D1746" s="2">
        <v>47640</v>
      </c>
      <c r="E1746" s="5" t="s">
        <v>10481</v>
      </c>
      <c r="F1746" s="84" t="s">
        <v>6833</v>
      </c>
      <c r="G1746" s="108" t="s">
        <v>7184</v>
      </c>
      <c r="H1746" s="108" t="s">
        <v>7185</v>
      </c>
      <c r="I1746" s="5" t="s">
        <v>313</v>
      </c>
      <c r="J1746" s="5"/>
      <c r="K1746" s="18" t="s">
        <v>7186</v>
      </c>
      <c r="L1746" s="5" t="s">
        <v>7187</v>
      </c>
    </row>
    <row r="1747" spans="1:12" ht="56.25">
      <c r="A1747" s="88" t="s">
        <v>7119</v>
      </c>
      <c r="B1747" s="8" t="s">
        <v>7177</v>
      </c>
      <c r="C1747" s="5" t="s">
        <v>7188</v>
      </c>
      <c r="D1747" s="30" t="s">
        <v>36</v>
      </c>
      <c r="E1747" s="5" t="s">
        <v>5</v>
      </c>
      <c r="F1747" s="84" t="s">
        <v>660</v>
      </c>
      <c r="G1747" s="88"/>
      <c r="H1747" s="108" t="s">
        <v>7189</v>
      </c>
      <c r="I1747" s="5" t="s">
        <v>759</v>
      </c>
      <c r="J1747" s="5"/>
      <c r="K1747" s="18"/>
      <c r="L1747" s="5" t="s">
        <v>10760</v>
      </c>
    </row>
    <row r="1748" spans="1:12" ht="56.25">
      <c r="A1748" s="88" t="s">
        <v>7119</v>
      </c>
      <c r="B1748" s="8" t="s">
        <v>7190</v>
      </c>
      <c r="C1748" s="5" t="s">
        <v>7191</v>
      </c>
      <c r="D1748" s="6">
        <v>39100</v>
      </c>
      <c r="E1748" s="5" t="s">
        <v>10481</v>
      </c>
      <c r="F1748" s="84" t="s">
        <v>327</v>
      </c>
      <c r="G1748" s="103"/>
      <c r="H1748" s="108" t="s">
        <v>7192</v>
      </c>
      <c r="I1748" s="5" t="s">
        <v>665</v>
      </c>
      <c r="J1748" s="5" t="s">
        <v>7193</v>
      </c>
      <c r="K1748" s="18" t="s">
        <v>7194</v>
      </c>
      <c r="L1748" s="5" t="s">
        <v>7195</v>
      </c>
    </row>
    <row r="1749" spans="1:12" ht="37.5">
      <c r="A1749" s="88" t="s">
        <v>7119</v>
      </c>
      <c r="B1749" s="8" t="s">
        <v>7196</v>
      </c>
      <c r="C1749" s="5" t="s">
        <v>7197</v>
      </c>
      <c r="D1749" s="6">
        <v>1080</v>
      </c>
      <c r="E1749" s="5" t="s">
        <v>10481</v>
      </c>
      <c r="F1749" s="84" t="s">
        <v>311</v>
      </c>
      <c r="G1749" s="88"/>
      <c r="H1749" s="108" t="s">
        <v>7198</v>
      </c>
      <c r="I1749" s="5" t="s">
        <v>181</v>
      </c>
      <c r="J1749" s="5"/>
      <c r="K1749" s="18"/>
      <c r="L1749" s="5" t="s">
        <v>7199</v>
      </c>
    </row>
    <row r="1750" spans="1:12" ht="37.5">
      <c r="A1750" s="88" t="s">
        <v>7119</v>
      </c>
      <c r="B1750" s="8" t="s">
        <v>7196</v>
      </c>
      <c r="C1750" s="5" t="s">
        <v>7200</v>
      </c>
      <c r="D1750" s="6">
        <v>1717</v>
      </c>
      <c r="E1750" s="5" t="s">
        <v>10481</v>
      </c>
      <c r="F1750" s="84" t="s">
        <v>311</v>
      </c>
      <c r="G1750" s="88"/>
      <c r="H1750" s="108" t="s">
        <v>7201</v>
      </c>
      <c r="I1750" s="5" t="s">
        <v>181</v>
      </c>
      <c r="J1750" s="5"/>
      <c r="K1750" s="18"/>
      <c r="L1750" s="5" t="s">
        <v>7199</v>
      </c>
    </row>
    <row r="1751" spans="1:12" ht="93.75">
      <c r="A1751" s="88" t="s">
        <v>7202</v>
      </c>
      <c r="B1751" s="8" t="s">
        <v>7203</v>
      </c>
      <c r="C1751" s="5" t="s">
        <v>7204</v>
      </c>
      <c r="D1751" s="6">
        <v>15000</v>
      </c>
      <c r="E1751" s="5" t="s">
        <v>10481</v>
      </c>
      <c r="F1751" s="84" t="s">
        <v>7205</v>
      </c>
      <c r="G1751" s="88"/>
      <c r="H1751" s="108" t="s">
        <v>7206</v>
      </c>
      <c r="I1751" s="5" t="s">
        <v>10511</v>
      </c>
      <c r="J1751" s="5" t="s">
        <v>7207</v>
      </c>
      <c r="K1751" s="18" t="s">
        <v>7208</v>
      </c>
      <c r="L1751" s="5" t="s">
        <v>7209</v>
      </c>
    </row>
    <row r="1752" spans="1:12" ht="131.25">
      <c r="A1752" s="88" t="s">
        <v>7202</v>
      </c>
      <c r="B1752" s="8" t="s">
        <v>7210</v>
      </c>
      <c r="C1752" s="5" t="s">
        <v>7211</v>
      </c>
      <c r="D1752" s="2">
        <v>4000</v>
      </c>
      <c r="E1752" s="5" t="s">
        <v>10481</v>
      </c>
      <c r="F1752" s="84" t="s">
        <v>327</v>
      </c>
      <c r="G1752" s="88"/>
      <c r="H1752" s="84" t="s">
        <v>7212</v>
      </c>
      <c r="I1752" s="5" t="s">
        <v>665</v>
      </c>
      <c r="J1752" s="5" t="s">
        <v>7213</v>
      </c>
      <c r="K1752" s="18" t="s">
        <v>7214</v>
      </c>
      <c r="L1752" s="5" t="s">
        <v>7215</v>
      </c>
    </row>
    <row r="1753" spans="1:12" ht="56.25">
      <c r="A1753" s="88" t="s">
        <v>7202</v>
      </c>
      <c r="B1753" s="8" t="s">
        <v>7216</v>
      </c>
      <c r="C1753" s="8" t="s">
        <v>1493</v>
      </c>
      <c r="D1753" s="30" t="s">
        <v>36</v>
      </c>
      <c r="E1753" s="5" t="s">
        <v>5</v>
      </c>
      <c r="F1753" s="84" t="s">
        <v>660</v>
      </c>
      <c r="G1753" s="88"/>
      <c r="H1753" s="84" t="s">
        <v>7217</v>
      </c>
      <c r="I1753" s="5" t="s">
        <v>6622</v>
      </c>
      <c r="J1753" s="5"/>
      <c r="K1753" s="18"/>
      <c r="L1753" s="5" t="s">
        <v>10761</v>
      </c>
    </row>
    <row r="1754" spans="1:12" ht="75">
      <c r="A1754" s="88" t="s">
        <v>7202</v>
      </c>
      <c r="B1754" s="8" t="s">
        <v>7216</v>
      </c>
      <c r="C1754" s="8" t="s">
        <v>1493</v>
      </c>
      <c r="D1754" s="30" t="s">
        <v>36</v>
      </c>
      <c r="E1754" s="5" t="s">
        <v>5</v>
      </c>
      <c r="F1754" s="84" t="s">
        <v>660</v>
      </c>
      <c r="G1754" s="88"/>
      <c r="H1754" s="84" t="s">
        <v>10762</v>
      </c>
      <c r="I1754" s="5" t="s">
        <v>6622</v>
      </c>
      <c r="J1754" s="5"/>
      <c r="K1754" s="18"/>
      <c r="L1754" s="5" t="s">
        <v>10763</v>
      </c>
    </row>
    <row r="1755" spans="1:12" ht="37.5">
      <c r="A1755" s="88" t="s">
        <v>7202</v>
      </c>
      <c r="B1755" s="8" t="s">
        <v>7216</v>
      </c>
      <c r="C1755" s="8" t="s">
        <v>1493</v>
      </c>
      <c r="D1755" s="30" t="s">
        <v>36</v>
      </c>
      <c r="E1755" s="5" t="s">
        <v>5</v>
      </c>
      <c r="F1755" s="84" t="s">
        <v>660</v>
      </c>
      <c r="G1755" s="88"/>
      <c r="H1755" s="84" t="s">
        <v>7218</v>
      </c>
      <c r="I1755" s="5" t="s">
        <v>10828</v>
      </c>
      <c r="J1755" s="5"/>
      <c r="K1755" s="18"/>
      <c r="L1755" s="5" t="s">
        <v>10763</v>
      </c>
    </row>
    <row r="1756" spans="1:12" ht="93.75">
      <c r="A1756" s="88" t="s">
        <v>7202</v>
      </c>
      <c r="B1756" s="8" t="s">
        <v>7216</v>
      </c>
      <c r="C1756" s="8" t="s">
        <v>1493</v>
      </c>
      <c r="D1756" s="30" t="s">
        <v>36</v>
      </c>
      <c r="E1756" s="5" t="s">
        <v>5</v>
      </c>
      <c r="F1756" s="84" t="s">
        <v>327</v>
      </c>
      <c r="G1756" s="88"/>
      <c r="H1756" s="84" t="s">
        <v>7219</v>
      </c>
      <c r="I1756" s="5" t="s">
        <v>6622</v>
      </c>
      <c r="J1756" s="5"/>
      <c r="K1756" s="18"/>
      <c r="L1756" s="5" t="s">
        <v>10763</v>
      </c>
    </row>
    <row r="1757" spans="1:12" ht="75">
      <c r="A1757" s="88" t="s">
        <v>7202</v>
      </c>
      <c r="B1757" s="8" t="s">
        <v>7220</v>
      </c>
      <c r="C1757" s="5" t="s">
        <v>7221</v>
      </c>
      <c r="D1757" s="2">
        <v>10560</v>
      </c>
      <c r="E1757" s="5" t="s">
        <v>10481</v>
      </c>
      <c r="F1757" s="84" t="s">
        <v>311</v>
      </c>
      <c r="G1757" s="84" t="s">
        <v>4983</v>
      </c>
      <c r="H1757" s="84" t="s">
        <v>7222</v>
      </c>
      <c r="I1757" s="5" t="s">
        <v>778</v>
      </c>
      <c r="J1757" s="5"/>
      <c r="K1757" s="18" t="s">
        <v>7223</v>
      </c>
      <c r="L1757" s="5" t="s">
        <v>7224</v>
      </c>
    </row>
    <row r="1758" spans="1:12" ht="56.25">
      <c r="A1758" s="88" t="s">
        <v>7202</v>
      </c>
      <c r="B1758" s="8" t="s">
        <v>7225</v>
      </c>
      <c r="C1758" s="5" t="s">
        <v>7226</v>
      </c>
      <c r="D1758" s="30" t="s">
        <v>36</v>
      </c>
      <c r="E1758" s="5" t="s">
        <v>5</v>
      </c>
      <c r="F1758" s="84"/>
      <c r="G1758" s="84"/>
      <c r="H1758" s="84" t="s">
        <v>7227</v>
      </c>
      <c r="I1758" s="5" t="s">
        <v>2753</v>
      </c>
      <c r="J1758" s="5"/>
      <c r="K1758" s="29" t="s">
        <v>1493</v>
      </c>
      <c r="L1758" s="5" t="s">
        <v>10764</v>
      </c>
    </row>
    <row r="1759" spans="1:12" ht="75">
      <c r="A1759" s="88" t="s">
        <v>7202</v>
      </c>
      <c r="B1759" s="8" t="s">
        <v>7228</v>
      </c>
      <c r="C1759" s="5" t="s">
        <v>7229</v>
      </c>
      <c r="D1759" s="6" t="s">
        <v>7230</v>
      </c>
      <c r="E1759" s="5" t="s">
        <v>10481</v>
      </c>
      <c r="F1759" s="84" t="s">
        <v>665</v>
      </c>
      <c r="G1759" s="108" t="s">
        <v>7231</v>
      </c>
      <c r="H1759" s="84" t="s">
        <v>7232</v>
      </c>
      <c r="I1759" s="5" t="s">
        <v>1511</v>
      </c>
      <c r="J1759" s="5"/>
      <c r="K1759" s="5"/>
      <c r="L1759" s="5" t="s">
        <v>7233</v>
      </c>
    </row>
    <row r="1760" spans="1:12" ht="75">
      <c r="A1760" s="88" t="s">
        <v>7202</v>
      </c>
      <c r="B1760" s="8" t="s">
        <v>7228</v>
      </c>
      <c r="C1760" s="5" t="s">
        <v>7234</v>
      </c>
      <c r="D1760" s="2">
        <v>2600</v>
      </c>
      <c r="E1760" s="5" t="s">
        <v>10481</v>
      </c>
      <c r="F1760" s="84" t="s">
        <v>311</v>
      </c>
      <c r="G1760" s="88"/>
      <c r="H1760" s="84" t="s">
        <v>7235</v>
      </c>
      <c r="I1760" s="8" t="s">
        <v>313</v>
      </c>
      <c r="J1760" s="5"/>
      <c r="K1760" s="5"/>
      <c r="L1760" s="5" t="s">
        <v>7236</v>
      </c>
    </row>
    <row r="1761" spans="1:12" ht="56.25">
      <c r="A1761" s="88" t="s">
        <v>7202</v>
      </c>
      <c r="B1761" s="8" t="s">
        <v>7228</v>
      </c>
      <c r="C1761" s="5" t="s">
        <v>7237</v>
      </c>
      <c r="D1761" s="2">
        <v>14420</v>
      </c>
      <c r="E1761" s="5" t="s">
        <v>10481</v>
      </c>
      <c r="F1761" s="84" t="s">
        <v>179</v>
      </c>
      <c r="G1761" s="88"/>
      <c r="H1761" s="84" t="s">
        <v>7238</v>
      </c>
      <c r="I1761" s="8" t="s">
        <v>313</v>
      </c>
      <c r="J1761" s="5"/>
      <c r="K1761" s="5"/>
      <c r="L1761" s="26" t="s">
        <v>7239</v>
      </c>
    </row>
    <row r="1762" spans="1:12" ht="56.25">
      <c r="A1762" s="88" t="s">
        <v>7202</v>
      </c>
      <c r="B1762" s="8" t="s">
        <v>7228</v>
      </c>
      <c r="C1762" s="5" t="s">
        <v>7240</v>
      </c>
      <c r="D1762" s="2">
        <v>380</v>
      </c>
      <c r="E1762" s="5" t="s">
        <v>10481</v>
      </c>
      <c r="F1762" s="84" t="s">
        <v>311</v>
      </c>
      <c r="G1762" s="88"/>
      <c r="H1762" s="84" t="s">
        <v>7241</v>
      </c>
      <c r="I1762" s="8" t="s">
        <v>313</v>
      </c>
      <c r="J1762" s="5"/>
      <c r="K1762" s="5"/>
      <c r="L1762" s="5" t="s">
        <v>7239</v>
      </c>
    </row>
    <row r="1763" spans="1:12" ht="56.25">
      <c r="A1763" s="88" t="s">
        <v>7202</v>
      </c>
      <c r="B1763" s="29" t="s">
        <v>7243</v>
      </c>
      <c r="C1763" s="5" t="s">
        <v>7244</v>
      </c>
      <c r="D1763" s="2">
        <v>6337</v>
      </c>
      <c r="E1763" s="5" t="s">
        <v>10481</v>
      </c>
      <c r="F1763" s="84" t="s">
        <v>311</v>
      </c>
      <c r="G1763" s="88"/>
      <c r="H1763" s="84" t="s">
        <v>7245</v>
      </c>
      <c r="I1763" s="8" t="s">
        <v>313</v>
      </c>
      <c r="J1763" s="5"/>
      <c r="K1763" s="5"/>
      <c r="L1763" s="5" t="s">
        <v>7246</v>
      </c>
    </row>
    <row r="1764" spans="1:12" ht="131.25">
      <c r="A1764" s="85" t="s">
        <v>7247</v>
      </c>
      <c r="B1764" s="20" t="s">
        <v>7248</v>
      </c>
      <c r="C1764" s="20" t="s">
        <v>1136</v>
      </c>
      <c r="D1764" s="30" t="s">
        <v>36</v>
      </c>
      <c r="E1764" s="5" t="s">
        <v>5</v>
      </c>
      <c r="F1764" s="85"/>
      <c r="G1764" s="85"/>
      <c r="H1764" s="85" t="s">
        <v>7249</v>
      </c>
      <c r="I1764" s="20" t="s">
        <v>6892</v>
      </c>
      <c r="J1764" s="20"/>
      <c r="K1764" s="66" t="s">
        <v>7250</v>
      </c>
      <c r="L1764" s="20" t="s">
        <v>10765</v>
      </c>
    </row>
    <row r="1765" spans="1:12" ht="93.75">
      <c r="A1765" s="88" t="s">
        <v>7202</v>
      </c>
      <c r="B1765" s="8" t="s">
        <v>7248</v>
      </c>
      <c r="C1765" s="5" t="s">
        <v>7252</v>
      </c>
      <c r="D1765" s="2">
        <v>12000</v>
      </c>
      <c r="E1765" s="5" t="s">
        <v>10481</v>
      </c>
      <c r="F1765" s="84" t="s">
        <v>949</v>
      </c>
      <c r="G1765" s="88"/>
      <c r="H1765" s="84" t="s">
        <v>7253</v>
      </c>
      <c r="I1765" s="5" t="s">
        <v>665</v>
      </c>
      <c r="J1765" s="5" t="s">
        <v>7254</v>
      </c>
      <c r="K1765" s="66" t="s">
        <v>7255</v>
      </c>
      <c r="L1765" s="20" t="s">
        <v>7251</v>
      </c>
    </row>
    <row r="1766" spans="1:12" ht="75">
      <c r="A1766" s="88" t="s">
        <v>7202</v>
      </c>
      <c r="B1766" s="8" t="s">
        <v>6407</v>
      </c>
      <c r="C1766" s="5" t="s">
        <v>7256</v>
      </c>
      <c r="D1766" s="2">
        <v>9540</v>
      </c>
      <c r="E1766" s="5" t="s">
        <v>10481</v>
      </c>
      <c r="F1766" s="84" t="s">
        <v>311</v>
      </c>
      <c r="G1766" s="88"/>
      <c r="H1766" s="84" t="s">
        <v>7257</v>
      </c>
      <c r="I1766" s="5" t="s">
        <v>313</v>
      </c>
      <c r="J1766" s="5"/>
      <c r="K1766" s="66" t="s">
        <v>7258</v>
      </c>
      <c r="L1766" s="20" t="s">
        <v>7259</v>
      </c>
    </row>
    <row r="1767" spans="1:12" ht="75">
      <c r="A1767" s="88" t="s">
        <v>7202</v>
      </c>
      <c r="B1767" s="8" t="s">
        <v>7260</v>
      </c>
      <c r="C1767" s="5" t="s">
        <v>122</v>
      </c>
      <c r="D1767" s="2">
        <v>14964</v>
      </c>
      <c r="E1767" s="5" t="s">
        <v>10481</v>
      </c>
      <c r="F1767" s="84" t="s">
        <v>311</v>
      </c>
      <c r="G1767" s="88"/>
      <c r="H1767" s="84" t="s">
        <v>7261</v>
      </c>
      <c r="I1767" s="5" t="s">
        <v>313</v>
      </c>
      <c r="J1767" s="5"/>
      <c r="K1767" s="66"/>
      <c r="L1767" s="20" t="s">
        <v>7262</v>
      </c>
    </row>
    <row r="1768" spans="1:12" ht="56.25">
      <c r="A1768" s="88" t="s">
        <v>7202</v>
      </c>
      <c r="B1768" s="8" t="s">
        <v>7260</v>
      </c>
      <c r="C1768" s="5" t="s">
        <v>7263</v>
      </c>
      <c r="D1768" s="2">
        <v>1064</v>
      </c>
      <c r="E1768" s="5" t="s">
        <v>10481</v>
      </c>
      <c r="F1768" s="84" t="s">
        <v>311</v>
      </c>
      <c r="G1768" s="88"/>
      <c r="H1768" s="84" t="s">
        <v>7264</v>
      </c>
      <c r="I1768" s="5" t="s">
        <v>3538</v>
      </c>
      <c r="J1768" s="5"/>
      <c r="K1768" s="66"/>
      <c r="L1768" s="20" t="s">
        <v>7265</v>
      </c>
    </row>
    <row r="1769" spans="1:12" ht="56.25">
      <c r="A1769" s="88" t="s">
        <v>7202</v>
      </c>
      <c r="B1769" s="8" t="s">
        <v>7266</v>
      </c>
      <c r="C1769" s="5" t="s">
        <v>7267</v>
      </c>
      <c r="D1769" s="2">
        <v>14367</v>
      </c>
      <c r="E1769" s="5" t="s">
        <v>10481</v>
      </c>
      <c r="F1769" s="84" t="s">
        <v>179</v>
      </c>
      <c r="G1769" s="88"/>
      <c r="H1769" s="84" t="s">
        <v>7268</v>
      </c>
      <c r="I1769" s="5" t="s">
        <v>181</v>
      </c>
      <c r="J1769" s="5"/>
      <c r="K1769" s="18" t="s">
        <v>7269</v>
      </c>
      <c r="L1769" s="5" t="s">
        <v>7270</v>
      </c>
    </row>
    <row r="1770" spans="1:12" ht="56.25">
      <c r="A1770" s="88" t="s">
        <v>7202</v>
      </c>
      <c r="B1770" s="8" t="s">
        <v>7271</v>
      </c>
      <c r="C1770" s="5" t="s">
        <v>7272</v>
      </c>
      <c r="D1770" s="2">
        <v>1505</v>
      </c>
      <c r="E1770" s="5" t="s">
        <v>10481</v>
      </c>
      <c r="F1770" s="84" t="s">
        <v>6833</v>
      </c>
      <c r="G1770" s="88" t="s">
        <v>7273</v>
      </c>
      <c r="H1770" s="84" t="s">
        <v>7274</v>
      </c>
      <c r="I1770" s="5" t="s">
        <v>7275</v>
      </c>
      <c r="J1770" s="5"/>
      <c r="K1770" s="18" t="s">
        <v>7276</v>
      </c>
      <c r="L1770" s="5" t="s">
        <v>7277</v>
      </c>
    </row>
    <row r="1771" spans="1:12" ht="56.25">
      <c r="A1771" s="88" t="s">
        <v>7202</v>
      </c>
      <c r="B1771" s="8" t="s">
        <v>7271</v>
      </c>
      <c r="C1771" s="5" t="s">
        <v>7278</v>
      </c>
      <c r="D1771" s="2">
        <v>2916</v>
      </c>
      <c r="E1771" s="5" t="s">
        <v>10481</v>
      </c>
      <c r="F1771" s="84" t="s">
        <v>311</v>
      </c>
      <c r="G1771" s="88"/>
      <c r="H1771" s="84" t="s">
        <v>7279</v>
      </c>
      <c r="I1771" s="5" t="s">
        <v>7275</v>
      </c>
      <c r="J1771" s="5"/>
      <c r="K1771" s="18" t="s">
        <v>7276</v>
      </c>
      <c r="L1771" s="5" t="s">
        <v>7280</v>
      </c>
    </row>
    <row r="1772" spans="1:12" ht="37.5">
      <c r="A1772" s="88" t="s">
        <v>7202</v>
      </c>
      <c r="B1772" s="8" t="s">
        <v>7281</v>
      </c>
      <c r="C1772" s="5" t="s">
        <v>541</v>
      </c>
      <c r="D1772" s="2">
        <v>5030</v>
      </c>
      <c r="E1772" s="5" t="s">
        <v>10481</v>
      </c>
      <c r="F1772" s="84" t="s">
        <v>179</v>
      </c>
      <c r="G1772" s="88"/>
      <c r="H1772" s="84" t="s">
        <v>7282</v>
      </c>
      <c r="I1772" s="5" t="s">
        <v>6622</v>
      </c>
      <c r="J1772" s="5"/>
      <c r="K1772" s="5"/>
      <c r="L1772" s="5" t="s">
        <v>7283</v>
      </c>
    </row>
    <row r="1773" spans="1:12" ht="75">
      <c r="A1773" s="84" t="s">
        <v>7284</v>
      </c>
      <c r="B1773" s="5" t="s">
        <v>7284</v>
      </c>
      <c r="C1773" s="5" t="s">
        <v>7285</v>
      </c>
      <c r="D1773" s="2">
        <v>200000</v>
      </c>
      <c r="E1773" s="5" t="s">
        <v>10481</v>
      </c>
      <c r="F1773" s="84" t="s">
        <v>660</v>
      </c>
      <c r="G1773" s="84" t="s">
        <v>7286</v>
      </c>
      <c r="H1773" s="84" t="s">
        <v>7287</v>
      </c>
      <c r="I1773" s="5" t="s">
        <v>665</v>
      </c>
      <c r="J1773" s="5" t="s">
        <v>7288</v>
      </c>
      <c r="K1773" s="5" t="s">
        <v>7289</v>
      </c>
      <c r="L1773" s="5" t="s">
        <v>7290</v>
      </c>
    </row>
    <row r="1774" spans="1:12" ht="56.25">
      <c r="A1774" s="84" t="s">
        <v>7291</v>
      </c>
      <c r="B1774" s="5" t="s">
        <v>7291</v>
      </c>
      <c r="C1774" s="5" t="s">
        <v>7292</v>
      </c>
      <c r="D1774" s="2">
        <v>2400</v>
      </c>
      <c r="E1774" s="5" t="s">
        <v>10479</v>
      </c>
      <c r="F1774" s="84" t="s">
        <v>665</v>
      </c>
      <c r="G1774" s="84" t="s">
        <v>7293</v>
      </c>
      <c r="H1774" s="84" t="s">
        <v>7294</v>
      </c>
      <c r="I1774" s="5" t="s">
        <v>665</v>
      </c>
      <c r="J1774" s="5" t="s">
        <v>5329</v>
      </c>
      <c r="K1774" s="18" t="s">
        <v>7295</v>
      </c>
      <c r="L1774" s="5" t="s">
        <v>7296</v>
      </c>
    </row>
    <row r="1775" spans="1:12" ht="150">
      <c r="A1775" s="84" t="s">
        <v>7284</v>
      </c>
      <c r="B1775" s="5" t="s">
        <v>7297</v>
      </c>
      <c r="C1775" s="5" t="s">
        <v>7298</v>
      </c>
      <c r="D1775" s="2">
        <v>11423</v>
      </c>
      <c r="E1775" s="5" t="s">
        <v>10481</v>
      </c>
      <c r="F1775" s="84" t="s">
        <v>660</v>
      </c>
      <c r="G1775" s="84"/>
      <c r="H1775" s="84" t="s">
        <v>7299</v>
      </c>
      <c r="I1775" s="5" t="s">
        <v>665</v>
      </c>
      <c r="J1775" s="5" t="s">
        <v>7300</v>
      </c>
      <c r="K1775" s="5" t="s">
        <v>7301</v>
      </c>
      <c r="L1775" s="5" t="s">
        <v>7302</v>
      </c>
    </row>
    <row r="1776" spans="1:12" ht="56.25">
      <c r="A1776" s="84" t="s">
        <v>7284</v>
      </c>
      <c r="B1776" s="5" t="s">
        <v>7297</v>
      </c>
      <c r="C1776" s="5" t="s">
        <v>7303</v>
      </c>
      <c r="D1776" s="2">
        <v>5200</v>
      </c>
      <c r="E1776" s="5" t="s">
        <v>10481</v>
      </c>
      <c r="F1776" s="84" t="s">
        <v>665</v>
      </c>
      <c r="G1776" s="84" t="s">
        <v>7304</v>
      </c>
      <c r="H1776" s="84" t="s">
        <v>7305</v>
      </c>
      <c r="I1776" s="5" t="s">
        <v>665</v>
      </c>
      <c r="J1776" s="5" t="s">
        <v>7306</v>
      </c>
      <c r="K1776" s="5" t="s">
        <v>7307</v>
      </c>
      <c r="L1776" s="5" t="s">
        <v>7302</v>
      </c>
    </row>
    <row r="1777" spans="1:12" ht="56.25">
      <c r="A1777" s="84" t="s">
        <v>7284</v>
      </c>
      <c r="B1777" s="5" t="s">
        <v>7297</v>
      </c>
      <c r="C1777" s="5" t="s">
        <v>7308</v>
      </c>
      <c r="D1777" s="2">
        <v>0</v>
      </c>
      <c r="E1777" s="5" t="s">
        <v>10481</v>
      </c>
      <c r="F1777" s="84" t="s">
        <v>661</v>
      </c>
      <c r="G1777" s="84"/>
      <c r="H1777" s="84" t="s">
        <v>7309</v>
      </c>
      <c r="I1777" s="5" t="s">
        <v>1565</v>
      </c>
      <c r="J1777" s="5"/>
      <c r="K1777" s="5" t="s">
        <v>7310</v>
      </c>
      <c r="L1777" s="5" t="s">
        <v>7311</v>
      </c>
    </row>
    <row r="1778" spans="1:12" ht="56.25">
      <c r="A1778" s="84" t="s">
        <v>7284</v>
      </c>
      <c r="B1778" s="5" t="s">
        <v>7297</v>
      </c>
      <c r="C1778" s="5" t="s">
        <v>7292</v>
      </c>
      <c r="D1778" s="2">
        <v>1103</v>
      </c>
      <c r="E1778" s="5" t="s">
        <v>10481</v>
      </c>
      <c r="F1778" s="84" t="s">
        <v>665</v>
      </c>
      <c r="G1778" s="84" t="s">
        <v>7312</v>
      </c>
      <c r="H1778" s="84" t="s">
        <v>7313</v>
      </c>
      <c r="I1778" s="5" t="s">
        <v>665</v>
      </c>
      <c r="J1778" s="5" t="s">
        <v>7314</v>
      </c>
      <c r="K1778" s="5" t="s">
        <v>7315</v>
      </c>
      <c r="L1778" s="5" t="s">
        <v>7311</v>
      </c>
    </row>
    <row r="1779" spans="1:12" ht="56.25">
      <c r="A1779" s="84" t="s">
        <v>7284</v>
      </c>
      <c r="B1779" s="5" t="s">
        <v>7297</v>
      </c>
      <c r="C1779" s="5" t="s">
        <v>7316</v>
      </c>
      <c r="D1779" s="2">
        <v>17469</v>
      </c>
      <c r="E1779" s="5" t="s">
        <v>10481</v>
      </c>
      <c r="F1779" s="84" t="s">
        <v>311</v>
      </c>
      <c r="G1779" s="84"/>
      <c r="H1779" s="84" t="s">
        <v>7317</v>
      </c>
      <c r="I1779" s="5" t="s">
        <v>908</v>
      </c>
      <c r="J1779" s="5"/>
      <c r="K1779" s="5" t="s">
        <v>7318</v>
      </c>
      <c r="L1779" s="5" t="s">
        <v>7319</v>
      </c>
    </row>
    <row r="1780" spans="1:12" ht="56.25">
      <c r="A1780" s="84" t="s">
        <v>7284</v>
      </c>
      <c r="B1780" s="5" t="s">
        <v>7297</v>
      </c>
      <c r="C1780" s="5" t="s">
        <v>7320</v>
      </c>
      <c r="D1780" s="2">
        <v>47321</v>
      </c>
      <c r="E1780" s="5" t="s">
        <v>10481</v>
      </c>
      <c r="F1780" s="84" t="s">
        <v>179</v>
      </c>
      <c r="G1780" s="84"/>
      <c r="H1780" s="84" t="s">
        <v>7321</v>
      </c>
      <c r="I1780" s="5" t="s">
        <v>10502</v>
      </c>
      <c r="J1780" s="5" t="s">
        <v>7322</v>
      </c>
      <c r="K1780" s="5" t="s">
        <v>7323</v>
      </c>
      <c r="L1780" s="5" t="s">
        <v>7319</v>
      </c>
    </row>
    <row r="1781" spans="1:12" ht="56.25">
      <c r="A1781" s="84" t="s">
        <v>7324</v>
      </c>
      <c r="B1781" s="5" t="s">
        <v>7325</v>
      </c>
      <c r="C1781" s="5" t="s">
        <v>7326</v>
      </c>
      <c r="D1781" s="2">
        <v>3519</v>
      </c>
      <c r="E1781" s="5" t="s">
        <v>10480</v>
      </c>
      <c r="F1781" s="84" t="s">
        <v>179</v>
      </c>
      <c r="G1781" s="84" t="s">
        <v>7327</v>
      </c>
      <c r="H1781" s="84" t="s">
        <v>7328</v>
      </c>
      <c r="I1781" s="5" t="s">
        <v>7329</v>
      </c>
      <c r="J1781" s="5"/>
      <c r="K1781" s="5"/>
      <c r="L1781" s="5" t="s">
        <v>7330</v>
      </c>
    </row>
    <row r="1782" spans="1:12" ht="75">
      <c r="A1782" s="84" t="s">
        <v>7324</v>
      </c>
      <c r="B1782" s="5" t="s">
        <v>7325</v>
      </c>
      <c r="C1782" s="5" t="s">
        <v>7331</v>
      </c>
      <c r="D1782" s="2">
        <v>2454</v>
      </c>
      <c r="E1782" s="5" t="s">
        <v>10480</v>
      </c>
      <c r="F1782" s="84" t="s">
        <v>179</v>
      </c>
      <c r="G1782" s="84" t="s">
        <v>7327</v>
      </c>
      <c r="H1782" s="84" t="s">
        <v>7332</v>
      </c>
      <c r="I1782" s="5" t="s">
        <v>1793</v>
      </c>
      <c r="J1782" s="5"/>
      <c r="K1782" s="18" t="s">
        <v>7333</v>
      </c>
      <c r="L1782" s="5" t="s">
        <v>7330</v>
      </c>
    </row>
    <row r="1783" spans="1:12" ht="56.25">
      <c r="A1783" s="84" t="s">
        <v>7324</v>
      </c>
      <c r="B1783" s="5" t="s">
        <v>7325</v>
      </c>
      <c r="C1783" s="5" t="s">
        <v>7334</v>
      </c>
      <c r="D1783" s="2">
        <v>0</v>
      </c>
      <c r="E1783" s="5" t="s">
        <v>10480</v>
      </c>
      <c r="F1783" s="84" t="s">
        <v>665</v>
      </c>
      <c r="G1783" s="84" t="s">
        <v>7335</v>
      </c>
      <c r="H1783" s="84" t="s">
        <v>7336</v>
      </c>
      <c r="I1783" s="5" t="s">
        <v>264</v>
      </c>
      <c r="J1783" s="5" t="s">
        <v>7337</v>
      </c>
      <c r="K1783" s="18" t="s">
        <v>7338</v>
      </c>
      <c r="L1783" s="5" t="s">
        <v>7330</v>
      </c>
    </row>
    <row r="1784" spans="1:12" ht="75">
      <c r="A1784" s="84" t="s">
        <v>7324</v>
      </c>
      <c r="B1784" s="5" t="s">
        <v>7325</v>
      </c>
      <c r="C1784" s="5" t="s">
        <v>7339</v>
      </c>
      <c r="D1784" s="2">
        <v>500</v>
      </c>
      <c r="E1784" s="5" t="s">
        <v>10480</v>
      </c>
      <c r="F1784" s="84" t="s">
        <v>665</v>
      </c>
      <c r="G1784" s="84" t="s">
        <v>7327</v>
      </c>
      <c r="H1784" s="84" t="s">
        <v>7340</v>
      </c>
      <c r="I1784" s="5" t="s">
        <v>264</v>
      </c>
      <c r="J1784" s="5" t="s">
        <v>7341</v>
      </c>
      <c r="K1784" s="5"/>
      <c r="L1784" s="5" t="s">
        <v>7330</v>
      </c>
    </row>
    <row r="1785" spans="1:12" ht="75">
      <c r="A1785" s="84" t="s">
        <v>7324</v>
      </c>
      <c r="B1785" s="5" t="s">
        <v>7325</v>
      </c>
      <c r="C1785" s="5" t="s">
        <v>7342</v>
      </c>
      <c r="D1785" s="2">
        <v>73588</v>
      </c>
      <c r="E1785" s="5" t="s">
        <v>10480</v>
      </c>
      <c r="F1785" s="84" t="s">
        <v>1288</v>
      </c>
      <c r="G1785" s="84"/>
      <c r="H1785" s="84" t="s">
        <v>7343</v>
      </c>
      <c r="I1785" s="5" t="s">
        <v>7344</v>
      </c>
      <c r="J1785" s="5"/>
      <c r="K1785" s="18" t="s">
        <v>7345</v>
      </c>
      <c r="L1785" s="5" t="s">
        <v>7330</v>
      </c>
    </row>
    <row r="1786" spans="1:12" ht="37.5">
      <c r="A1786" s="84" t="s">
        <v>7291</v>
      </c>
      <c r="B1786" s="5" t="s">
        <v>7346</v>
      </c>
      <c r="C1786" s="5" t="s">
        <v>2650</v>
      </c>
      <c r="D1786" s="2">
        <v>4363</v>
      </c>
      <c r="E1786" s="5" t="s">
        <v>10481</v>
      </c>
      <c r="F1786" s="84" t="s">
        <v>665</v>
      </c>
      <c r="G1786" s="84" t="s">
        <v>7347</v>
      </c>
      <c r="H1786" s="84" t="s">
        <v>7348</v>
      </c>
      <c r="I1786" s="5" t="s">
        <v>12</v>
      </c>
      <c r="J1786" s="5"/>
      <c r="K1786" s="5"/>
      <c r="L1786" s="21" t="s">
        <v>7349</v>
      </c>
    </row>
    <row r="1787" spans="1:12" ht="37.5">
      <c r="A1787" s="84" t="s">
        <v>7291</v>
      </c>
      <c r="B1787" s="5" t="s">
        <v>7346</v>
      </c>
      <c r="C1787" s="5" t="s">
        <v>7350</v>
      </c>
      <c r="D1787" s="2">
        <v>108</v>
      </c>
      <c r="E1787" s="5" t="s">
        <v>10481</v>
      </c>
      <c r="F1787" s="84" t="s">
        <v>660</v>
      </c>
      <c r="G1787" s="84" t="s">
        <v>7351</v>
      </c>
      <c r="H1787" s="84" t="s">
        <v>7352</v>
      </c>
      <c r="I1787" s="5" t="s">
        <v>1895</v>
      </c>
      <c r="J1787" s="5"/>
      <c r="K1787" s="5"/>
      <c r="L1787" s="21" t="s">
        <v>7349</v>
      </c>
    </row>
    <row r="1788" spans="1:12" ht="37.5">
      <c r="A1788" s="84" t="s">
        <v>7291</v>
      </c>
      <c r="B1788" s="5" t="s">
        <v>7346</v>
      </c>
      <c r="C1788" s="5" t="s">
        <v>7353</v>
      </c>
      <c r="D1788" s="2">
        <v>1540</v>
      </c>
      <c r="E1788" s="5" t="s">
        <v>10481</v>
      </c>
      <c r="F1788" s="84" t="s">
        <v>660</v>
      </c>
      <c r="G1788" s="84"/>
      <c r="H1788" s="84" t="s">
        <v>7354</v>
      </c>
      <c r="I1788" s="5" t="s">
        <v>1895</v>
      </c>
      <c r="J1788" s="5"/>
      <c r="K1788" s="5"/>
      <c r="L1788" s="21" t="s">
        <v>7349</v>
      </c>
    </row>
    <row r="1789" spans="1:12" ht="37.5">
      <c r="A1789" s="84" t="s">
        <v>7284</v>
      </c>
      <c r="B1789" s="5" t="s">
        <v>7355</v>
      </c>
      <c r="C1789" s="5" t="s">
        <v>7356</v>
      </c>
      <c r="D1789" s="2">
        <v>263</v>
      </c>
      <c r="E1789" s="5" t="s">
        <v>10481</v>
      </c>
      <c r="F1789" s="84" t="s">
        <v>311</v>
      </c>
      <c r="G1789" s="84"/>
      <c r="H1789" s="84" t="s">
        <v>7357</v>
      </c>
      <c r="I1789" s="5" t="s">
        <v>1895</v>
      </c>
      <c r="J1789" s="5"/>
      <c r="K1789" s="5" t="s">
        <v>7358</v>
      </c>
      <c r="L1789" s="5" t="s">
        <v>7359</v>
      </c>
    </row>
    <row r="1790" spans="1:12" ht="56.25">
      <c r="A1790" s="84" t="s">
        <v>7284</v>
      </c>
      <c r="B1790" s="5" t="s">
        <v>7355</v>
      </c>
      <c r="C1790" s="5" t="s">
        <v>7360</v>
      </c>
      <c r="D1790" s="2">
        <v>1000</v>
      </c>
      <c r="E1790" s="5" t="s">
        <v>10481</v>
      </c>
      <c r="F1790" s="84" t="s">
        <v>311</v>
      </c>
      <c r="G1790" s="84"/>
      <c r="H1790" s="84" t="s">
        <v>7361</v>
      </c>
      <c r="I1790" s="5" t="s">
        <v>1895</v>
      </c>
      <c r="J1790" s="5"/>
      <c r="K1790" s="5" t="s">
        <v>7362</v>
      </c>
      <c r="L1790" s="5" t="s">
        <v>7363</v>
      </c>
    </row>
    <row r="1791" spans="1:12" ht="37.5">
      <c r="A1791" s="84" t="s">
        <v>7284</v>
      </c>
      <c r="B1791" s="5" t="s">
        <v>7355</v>
      </c>
      <c r="C1791" s="5" t="s">
        <v>7364</v>
      </c>
      <c r="D1791" s="2">
        <v>170</v>
      </c>
      <c r="E1791" s="5" t="s">
        <v>10481</v>
      </c>
      <c r="F1791" s="84" t="s">
        <v>311</v>
      </c>
      <c r="G1791" s="84"/>
      <c r="H1791" s="84" t="s">
        <v>7365</v>
      </c>
      <c r="I1791" s="5" t="s">
        <v>1895</v>
      </c>
      <c r="J1791" s="5"/>
      <c r="K1791" s="5" t="s">
        <v>7362</v>
      </c>
      <c r="L1791" s="5" t="s">
        <v>7363</v>
      </c>
    </row>
    <row r="1792" spans="1:12" ht="56.25">
      <c r="A1792" s="84" t="s">
        <v>7284</v>
      </c>
      <c r="B1792" s="5" t="s">
        <v>7355</v>
      </c>
      <c r="C1792" s="5" t="s">
        <v>7366</v>
      </c>
      <c r="D1792" s="2">
        <v>36587</v>
      </c>
      <c r="E1792" s="5" t="s">
        <v>10481</v>
      </c>
      <c r="F1792" s="84" t="s">
        <v>179</v>
      </c>
      <c r="G1792" s="84"/>
      <c r="H1792" s="84" t="s">
        <v>7367</v>
      </c>
      <c r="I1792" s="5" t="s">
        <v>7368</v>
      </c>
      <c r="J1792" s="5"/>
      <c r="K1792" s="5" t="s">
        <v>7362</v>
      </c>
      <c r="L1792" s="5" t="s">
        <v>7363</v>
      </c>
    </row>
    <row r="1793" spans="1:12" ht="37.5">
      <c r="A1793" s="84" t="s">
        <v>7284</v>
      </c>
      <c r="B1793" s="5" t="s">
        <v>7355</v>
      </c>
      <c r="C1793" s="5" t="s">
        <v>7369</v>
      </c>
      <c r="D1793" s="2">
        <v>3436</v>
      </c>
      <c r="E1793" s="5" t="s">
        <v>10481</v>
      </c>
      <c r="F1793" s="84" t="s">
        <v>179</v>
      </c>
      <c r="G1793" s="84"/>
      <c r="H1793" s="84" t="s">
        <v>7370</v>
      </c>
      <c r="I1793" s="5" t="s">
        <v>7368</v>
      </c>
      <c r="J1793" s="5"/>
      <c r="K1793" s="5" t="s">
        <v>7371</v>
      </c>
      <c r="L1793" s="5" t="s">
        <v>7372</v>
      </c>
    </row>
    <row r="1794" spans="1:12" ht="56.25">
      <c r="A1794" s="84" t="s">
        <v>7284</v>
      </c>
      <c r="B1794" s="5" t="s">
        <v>7373</v>
      </c>
      <c r="C1794" s="5" t="s">
        <v>7374</v>
      </c>
      <c r="D1794" s="2">
        <v>25999</v>
      </c>
      <c r="E1794" s="5" t="s">
        <v>10479</v>
      </c>
      <c r="F1794" s="84" t="s">
        <v>179</v>
      </c>
      <c r="G1794" s="84"/>
      <c r="H1794" s="84" t="s">
        <v>7375</v>
      </c>
      <c r="I1794" s="5" t="s">
        <v>1793</v>
      </c>
      <c r="J1794" s="5"/>
      <c r="K1794" s="5"/>
      <c r="L1794" s="5" t="s">
        <v>7376</v>
      </c>
    </row>
    <row r="1795" spans="1:12" ht="56.25">
      <c r="A1795" s="84" t="s">
        <v>7284</v>
      </c>
      <c r="B1795" s="5" t="s">
        <v>7373</v>
      </c>
      <c r="C1795" s="5" t="s">
        <v>7377</v>
      </c>
      <c r="D1795" s="2">
        <v>15070</v>
      </c>
      <c r="E1795" s="5" t="s">
        <v>10481</v>
      </c>
      <c r="F1795" s="84" t="s">
        <v>660</v>
      </c>
      <c r="G1795" s="84"/>
      <c r="H1795" s="84" t="s">
        <v>7378</v>
      </c>
      <c r="I1795" s="5" t="s">
        <v>1553</v>
      </c>
      <c r="J1795" s="5"/>
      <c r="K1795" s="5"/>
      <c r="L1795" s="5" t="s">
        <v>7376</v>
      </c>
    </row>
    <row r="1796" spans="1:12" ht="37.5">
      <c r="A1796" s="84" t="s">
        <v>7284</v>
      </c>
      <c r="B1796" s="5" t="s">
        <v>7373</v>
      </c>
      <c r="C1796" s="5" t="s">
        <v>7379</v>
      </c>
      <c r="D1796" s="2">
        <v>49107</v>
      </c>
      <c r="E1796" s="5" t="s">
        <v>10481</v>
      </c>
      <c r="F1796" s="84" t="s">
        <v>949</v>
      </c>
      <c r="G1796" s="84"/>
      <c r="H1796" s="84" t="s">
        <v>10202</v>
      </c>
      <c r="I1796" s="5" t="s">
        <v>1895</v>
      </c>
      <c r="J1796" s="5"/>
      <c r="K1796" s="5"/>
      <c r="L1796" s="5" t="s">
        <v>7376</v>
      </c>
    </row>
    <row r="1797" spans="1:12" ht="37.5">
      <c r="A1797" s="84" t="s">
        <v>7284</v>
      </c>
      <c r="B1797" s="5" t="s">
        <v>7373</v>
      </c>
      <c r="C1797" s="5" t="s">
        <v>7380</v>
      </c>
      <c r="D1797" s="2">
        <v>9140</v>
      </c>
      <c r="E1797" s="5" t="s">
        <v>10481</v>
      </c>
      <c r="F1797" s="84" t="s">
        <v>660</v>
      </c>
      <c r="G1797" s="84"/>
      <c r="H1797" s="84" t="s">
        <v>7381</v>
      </c>
      <c r="I1797" s="5" t="s">
        <v>1553</v>
      </c>
      <c r="J1797" s="5"/>
      <c r="K1797" s="5"/>
      <c r="L1797" s="5" t="s">
        <v>7376</v>
      </c>
    </row>
    <row r="1798" spans="1:12" ht="37.5">
      <c r="A1798" s="84" t="s">
        <v>7284</v>
      </c>
      <c r="B1798" s="5" t="s">
        <v>7382</v>
      </c>
      <c r="C1798" s="5" t="s">
        <v>7383</v>
      </c>
      <c r="D1798" s="2">
        <v>12023</v>
      </c>
      <c r="E1798" s="5" t="s">
        <v>10481</v>
      </c>
      <c r="F1798" s="84" t="s">
        <v>660</v>
      </c>
      <c r="G1798" s="84"/>
      <c r="H1798" s="84" t="s">
        <v>7384</v>
      </c>
      <c r="I1798" s="5" t="s">
        <v>1553</v>
      </c>
      <c r="J1798" s="5"/>
      <c r="K1798" s="5"/>
      <c r="L1798" s="5" t="s">
        <v>7385</v>
      </c>
    </row>
    <row r="1799" spans="1:12" ht="37.5">
      <c r="A1799" s="84" t="s">
        <v>7284</v>
      </c>
      <c r="B1799" s="5" t="s">
        <v>7382</v>
      </c>
      <c r="C1799" s="5" t="s">
        <v>7386</v>
      </c>
      <c r="D1799" s="2">
        <v>8400</v>
      </c>
      <c r="E1799" s="5" t="s">
        <v>10481</v>
      </c>
      <c r="F1799" s="84" t="s">
        <v>311</v>
      </c>
      <c r="G1799" s="84"/>
      <c r="H1799" s="84" t="s">
        <v>7387</v>
      </c>
      <c r="I1799" s="5" t="s">
        <v>264</v>
      </c>
      <c r="J1799" s="5" t="s">
        <v>900</v>
      </c>
      <c r="K1799" s="5" t="s">
        <v>7388</v>
      </c>
      <c r="L1799" s="5" t="s">
        <v>7385</v>
      </c>
    </row>
    <row r="1800" spans="1:12" ht="56.25">
      <c r="A1800" s="84" t="s">
        <v>7284</v>
      </c>
      <c r="B1800" s="5" t="s">
        <v>7389</v>
      </c>
      <c r="C1800" s="5" t="s">
        <v>7390</v>
      </c>
      <c r="D1800" s="2">
        <v>5205</v>
      </c>
      <c r="E1800" s="5" t="s">
        <v>10481</v>
      </c>
      <c r="F1800" s="84" t="s">
        <v>311</v>
      </c>
      <c r="G1800" s="84"/>
      <c r="H1800" s="84" t="s">
        <v>7391</v>
      </c>
      <c r="I1800" s="5" t="s">
        <v>1793</v>
      </c>
      <c r="J1800" s="5"/>
      <c r="K1800" s="5" t="s">
        <v>7392</v>
      </c>
      <c r="L1800" s="5" t="s">
        <v>7393</v>
      </c>
    </row>
    <row r="1801" spans="1:12" ht="56.25">
      <c r="A1801" s="84" t="s">
        <v>7284</v>
      </c>
      <c r="B1801" s="5" t="s">
        <v>7389</v>
      </c>
      <c r="C1801" s="5" t="s">
        <v>7394</v>
      </c>
      <c r="D1801" s="2">
        <v>1270</v>
      </c>
      <c r="E1801" s="5" t="s">
        <v>10481</v>
      </c>
      <c r="F1801" s="84" t="s">
        <v>311</v>
      </c>
      <c r="G1801" s="84"/>
      <c r="H1801" s="84" t="s">
        <v>7395</v>
      </c>
      <c r="I1801" s="5" t="s">
        <v>1793</v>
      </c>
      <c r="J1801" s="5"/>
      <c r="K1801" s="5" t="s">
        <v>7396</v>
      </c>
      <c r="L1801" s="5" t="s">
        <v>7397</v>
      </c>
    </row>
    <row r="1802" spans="1:12" ht="37.5">
      <c r="A1802" s="84" t="s">
        <v>7284</v>
      </c>
      <c r="B1802" s="5" t="s">
        <v>7389</v>
      </c>
      <c r="C1802" s="5" t="s">
        <v>7398</v>
      </c>
      <c r="D1802" s="2">
        <v>1800</v>
      </c>
      <c r="E1802" s="5" t="s">
        <v>10481</v>
      </c>
      <c r="F1802" s="84" t="s">
        <v>660</v>
      </c>
      <c r="G1802" s="84"/>
      <c r="H1802" s="84" t="s">
        <v>7399</v>
      </c>
      <c r="I1802" s="5" t="s">
        <v>1553</v>
      </c>
      <c r="J1802" s="5"/>
      <c r="K1802" s="5"/>
      <c r="L1802" s="5" t="s">
        <v>7400</v>
      </c>
    </row>
    <row r="1803" spans="1:12" ht="75">
      <c r="A1803" s="84" t="s">
        <v>7284</v>
      </c>
      <c r="B1803" s="5" t="s">
        <v>7389</v>
      </c>
      <c r="C1803" s="5" t="s">
        <v>7401</v>
      </c>
      <c r="D1803" s="2">
        <v>1700</v>
      </c>
      <c r="E1803" s="5" t="s">
        <v>10481</v>
      </c>
      <c r="F1803" s="84" t="s">
        <v>7402</v>
      </c>
      <c r="G1803" s="84"/>
      <c r="H1803" s="84" t="s">
        <v>7403</v>
      </c>
      <c r="I1803" s="5" t="s">
        <v>7404</v>
      </c>
      <c r="J1803" s="5"/>
      <c r="K1803" s="5"/>
      <c r="L1803" s="5" t="s">
        <v>7405</v>
      </c>
    </row>
    <row r="1804" spans="1:12" ht="93.75">
      <c r="A1804" s="84" t="s">
        <v>7284</v>
      </c>
      <c r="B1804" s="5" t="s">
        <v>7406</v>
      </c>
      <c r="C1804" s="5" t="s">
        <v>7407</v>
      </c>
      <c r="D1804" s="2">
        <v>495</v>
      </c>
      <c r="E1804" s="5" t="s">
        <v>10481</v>
      </c>
      <c r="F1804" s="84" t="s">
        <v>179</v>
      </c>
      <c r="G1804" s="84"/>
      <c r="H1804" s="84" t="s">
        <v>7408</v>
      </c>
      <c r="I1804" s="5" t="s">
        <v>264</v>
      </c>
      <c r="J1804" s="5" t="s">
        <v>7409</v>
      </c>
      <c r="K1804" s="5" t="s">
        <v>7410</v>
      </c>
      <c r="L1804" s="5" t="s">
        <v>7411</v>
      </c>
    </row>
    <row r="1805" spans="1:12" ht="56.25">
      <c r="A1805" s="84" t="s">
        <v>7284</v>
      </c>
      <c r="B1805" s="5" t="s">
        <v>7406</v>
      </c>
      <c r="C1805" s="5" t="s">
        <v>7412</v>
      </c>
      <c r="D1805" s="2">
        <v>6000</v>
      </c>
      <c r="E1805" s="5" t="s">
        <v>10481</v>
      </c>
      <c r="F1805" s="84" t="s">
        <v>661</v>
      </c>
      <c r="G1805" s="84"/>
      <c r="H1805" s="84" t="s">
        <v>7413</v>
      </c>
      <c r="I1805" s="5" t="s">
        <v>1553</v>
      </c>
      <c r="J1805" s="5"/>
      <c r="K1805" s="5" t="s">
        <v>7414</v>
      </c>
      <c r="L1805" s="5" t="s">
        <v>7411</v>
      </c>
    </row>
    <row r="1806" spans="1:12" ht="56.25">
      <c r="A1806" s="84" t="s">
        <v>7284</v>
      </c>
      <c r="B1806" s="5" t="s">
        <v>7406</v>
      </c>
      <c r="C1806" s="5" t="s">
        <v>7415</v>
      </c>
      <c r="D1806" s="2">
        <v>3058</v>
      </c>
      <c r="E1806" s="5" t="s">
        <v>10481</v>
      </c>
      <c r="F1806" s="84" t="s">
        <v>311</v>
      </c>
      <c r="G1806" s="84"/>
      <c r="H1806" s="84" t="s">
        <v>7416</v>
      </c>
      <c r="I1806" s="5" t="s">
        <v>1895</v>
      </c>
      <c r="J1806" s="5"/>
      <c r="K1806" s="5" t="s">
        <v>7417</v>
      </c>
      <c r="L1806" s="5" t="s">
        <v>7418</v>
      </c>
    </row>
    <row r="1807" spans="1:12" ht="56.25">
      <c r="A1807" s="84" t="s">
        <v>7284</v>
      </c>
      <c r="B1807" s="5" t="s">
        <v>7419</v>
      </c>
      <c r="C1807" s="5" t="s">
        <v>7420</v>
      </c>
      <c r="D1807" s="2">
        <v>604</v>
      </c>
      <c r="E1807" s="5" t="s">
        <v>10481</v>
      </c>
      <c r="F1807" s="84" t="s">
        <v>311</v>
      </c>
      <c r="G1807" s="84"/>
      <c r="H1807" s="84" t="s">
        <v>7421</v>
      </c>
      <c r="I1807" s="5" t="s">
        <v>1793</v>
      </c>
      <c r="J1807" s="5"/>
      <c r="K1807" s="5" t="s">
        <v>7422</v>
      </c>
      <c r="L1807" s="5" t="s">
        <v>7411</v>
      </c>
    </row>
    <row r="1808" spans="1:12" ht="75">
      <c r="A1808" s="84" t="s">
        <v>7284</v>
      </c>
      <c r="B1808" s="5" t="s">
        <v>7423</v>
      </c>
      <c r="C1808" s="5" t="s">
        <v>7424</v>
      </c>
      <c r="D1808" s="2">
        <v>631</v>
      </c>
      <c r="E1808" s="5" t="s">
        <v>10481</v>
      </c>
      <c r="F1808" s="84" t="s">
        <v>2603</v>
      </c>
      <c r="G1808" s="84"/>
      <c r="H1808" s="84" t="s">
        <v>7425</v>
      </c>
      <c r="I1808" s="5" t="s">
        <v>1895</v>
      </c>
      <c r="J1808" s="5"/>
      <c r="K1808" s="5"/>
      <c r="L1808" s="5" t="s">
        <v>7426</v>
      </c>
    </row>
    <row r="1809" spans="1:12" ht="37.5">
      <c r="A1809" s="84" t="s">
        <v>7284</v>
      </c>
      <c r="B1809" s="5" t="s">
        <v>7423</v>
      </c>
      <c r="C1809" s="5" t="s">
        <v>7427</v>
      </c>
      <c r="D1809" s="2">
        <v>2000</v>
      </c>
      <c r="E1809" s="5" t="s">
        <v>10481</v>
      </c>
      <c r="F1809" s="84" t="s">
        <v>179</v>
      </c>
      <c r="G1809" s="84"/>
      <c r="H1809" s="84" t="s">
        <v>7428</v>
      </c>
      <c r="I1809" s="5" t="s">
        <v>264</v>
      </c>
      <c r="J1809" s="5" t="s">
        <v>7429</v>
      </c>
      <c r="K1809" s="5"/>
      <c r="L1809" s="5" t="s">
        <v>7426</v>
      </c>
    </row>
    <row r="1810" spans="1:12" ht="75">
      <c r="A1810" s="84" t="s">
        <v>7284</v>
      </c>
      <c r="B1810" s="5" t="s">
        <v>7430</v>
      </c>
      <c r="C1810" s="5" t="s">
        <v>7431</v>
      </c>
      <c r="D1810" s="2">
        <v>14667</v>
      </c>
      <c r="E1810" s="5" t="s">
        <v>10481</v>
      </c>
      <c r="F1810" s="84" t="s">
        <v>311</v>
      </c>
      <c r="G1810" s="84"/>
      <c r="H1810" s="84" t="s">
        <v>7432</v>
      </c>
      <c r="I1810" s="5" t="s">
        <v>264</v>
      </c>
      <c r="J1810" s="5" t="s">
        <v>7433</v>
      </c>
      <c r="K1810" s="18" t="s">
        <v>7434</v>
      </c>
      <c r="L1810" s="5" t="s">
        <v>7435</v>
      </c>
    </row>
    <row r="1811" spans="1:12" ht="56.25">
      <c r="A1811" s="84" t="s">
        <v>7284</v>
      </c>
      <c r="B1811" s="5" t="s">
        <v>7430</v>
      </c>
      <c r="C1811" s="5" t="s">
        <v>7436</v>
      </c>
      <c r="D1811" s="2">
        <v>30000</v>
      </c>
      <c r="E1811" s="5" t="s">
        <v>10481</v>
      </c>
      <c r="F1811" s="84" t="s">
        <v>7437</v>
      </c>
      <c r="G1811" s="84"/>
      <c r="H1811" s="84" t="s">
        <v>7438</v>
      </c>
      <c r="I1811" s="5" t="s">
        <v>1553</v>
      </c>
      <c r="J1811" s="5"/>
      <c r="K1811" s="5"/>
      <c r="L1811" s="5" t="s">
        <v>7439</v>
      </c>
    </row>
    <row r="1812" spans="1:12" ht="75">
      <c r="A1812" s="84" t="s">
        <v>7284</v>
      </c>
      <c r="B1812" s="5" t="s">
        <v>7440</v>
      </c>
      <c r="C1812" s="5" t="s">
        <v>7441</v>
      </c>
      <c r="D1812" s="2">
        <v>1125</v>
      </c>
      <c r="E1812" s="5" t="s">
        <v>10481</v>
      </c>
      <c r="F1812" s="84" t="s">
        <v>311</v>
      </c>
      <c r="G1812" s="84"/>
      <c r="H1812" s="91" t="s">
        <v>7442</v>
      </c>
      <c r="I1812" s="11" t="s">
        <v>1895</v>
      </c>
      <c r="J1812" s="21"/>
      <c r="K1812" s="11"/>
      <c r="L1812" s="5" t="s">
        <v>7443</v>
      </c>
    </row>
    <row r="1813" spans="1:12" ht="56.25">
      <c r="A1813" s="84" t="s">
        <v>7284</v>
      </c>
      <c r="B1813" s="5" t="s">
        <v>7444</v>
      </c>
      <c r="C1813" s="5" t="s">
        <v>7445</v>
      </c>
      <c r="D1813" s="2">
        <v>65386</v>
      </c>
      <c r="E1813" s="5" t="s">
        <v>10481</v>
      </c>
      <c r="F1813" s="84" t="s">
        <v>179</v>
      </c>
      <c r="G1813" s="84"/>
      <c r="H1813" s="84" t="s">
        <v>7446</v>
      </c>
      <c r="I1813" s="5" t="s">
        <v>1793</v>
      </c>
      <c r="J1813" s="5"/>
      <c r="K1813" s="5" t="s">
        <v>7447</v>
      </c>
      <c r="L1813" s="5" t="s">
        <v>7448</v>
      </c>
    </row>
    <row r="1814" spans="1:12" ht="37.5">
      <c r="A1814" s="84" t="s">
        <v>7284</v>
      </c>
      <c r="B1814" s="5" t="s">
        <v>7444</v>
      </c>
      <c r="C1814" s="5" t="s">
        <v>7449</v>
      </c>
      <c r="D1814" s="2">
        <v>3000</v>
      </c>
      <c r="E1814" s="5" t="s">
        <v>10481</v>
      </c>
      <c r="F1814" s="84" t="s">
        <v>179</v>
      </c>
      <c r="G1814" s="84"/>
      <c r="H1814" s="84" t="s">
        <v>7450</v>
      </c>
      <c r="I1814" s="5" t="s">
        <v>1793</v>
      </c>
      <c r="J1814" s="5"/>
      <c r="K1814" s="5" t="s">
        <v>7451</v>
      </c>
      <c r="L1814" s="5" t="s">
        <v>7448</v>
      </c>
    </row>
    <row r="1815" spans="1:12" ht="75">
      <c r="A1815" s="84" t="s">
        <v>7284</v>
      </c>
      <c r="B1815" s="5" t="s">
        <v>7452</v>
      </c>
      <c r="C1815" s="5" t="s">
        <v>7453</v>
      </c>
      <c r="D1815" s="2">
        <v>90</v>
      </c>
      <c r="E1815" s="5" t="s">
        <v>10481</v>
      </c>
      <c r="F1815" s="84" t="s">
        <v>179</v>
      </c>
      <c r="G1815" s="84" t="s">
        <v>7454</v>
      </c>
      <c r="H1815" s="84" t="s">
        <v>7455</v>
      </c>
      <c r="I1815" s="5" t="s">
        <v>1895</v>
      </c>
      <c r="J1815" s="5"/>
      <c r="K1815" s="5" t="s">
        <v>7456</v>
      </c>
      <c r="L1815" s="5" t="s">
        <v>7457</v>
      </c>
    </row>
    <row r="1816" spans="1:12" ht="225">
      <c r="A1816" s="84" t="s">
        <v>7284</v>
      </c>
      <c r="B1816" s="5" t="s">
        <v>7458</v>
      </c>
      <c r="C1816" s="5" t="s">
        <v>7459</v>
      </c>
      <c r="D1816" s="2">
        <v>13160</v>
      </c>
      <c r="E1816" s="5" t="s">
        <v>10481</v>
      </c>
      <c r="F1816" s="84" t="s">
        <v>327</v>
      </c>
      <c r="G1816" s="84"/>
      <c r="H1816" s="84" t="s">
        <v>7460</v>
      </c>
      <c r="I1816" s="5" t="s">
        <v>1553</v>
      </c>
      <c r="J1816" s="5"/>
      <c r="K1816" s="5" t="s">
        <v>7461</v>
      </c>
      <c r="L1816" s="5" t="s">
        <v>7462</v>
      </c>
    </row>
    <row r="1817" spans="1:12" ht="93.75">
      <c r="A1817" s="84" t="s">
        <v>7284</v>
      </c>
      <c r="B1817" s="5" t="s">
        <v>7463</v>
      </c>
      <c r="C1817" s="5" t="s">
        <v>7464</v>
      </c>
      <c r="D1817" s="2">
        <v>12027</v>
      </c>
      <c r="E1817" s="5" t="s">
        <v>10481</v>
      </c>
      <c r="F1817" s="84" t="s">
        <v>7465</v>
      </c>
      <c r="G1817" s="84"/>
      <c r="H1817" s="84" t="s">
        <v>7466</v>
      </c>
      <c r="I1817" s="5" t="s">
        <v>1553</v>
      </c>
      <c r="J1817" s="5"/>
      <c r="K1817" s="5"/>
      <c r="L1817" s="5" t="s">
        <v>7467</v>
      </c>
    </row>
    <row r="1818" spans="1:12" ht="93.75">
      <c r="A1818" s="88" t="s">
        <v>7468</v>
      </c>
      <c r="B1818" s="8" t="s">
        <v>7468</v>
      </c>
      <c r="C1818" s="5" t="s">
        <v>7469</v>
      </c>
      <c r="D1818" s="6">
        <v>48000</v>
      </c>
      <c r="E1818" s="5" t="s">
        <v>10481</v>
      </c>
      <c r="F1818" s="84" t="s">
        <v>5435</v>
      </c>
      <c r="G1818" s="88"/>
      <c r="H1818" s="84" t="s">
        <v>7470</v>
      </c>
      <c r="I1818" s="5" t="s">
        <v>313</v>
      </c>
      <c r="J1818" s="5"/>
      <c r="K1818" s="5" t="s">
        <v>7471</v>
      </c>
      <c r="L1818" s="5" t="s">
        <v>7472</v>
      </c>
    </row>
    <row r="1819" spans="1:12" ht="93.75">
      <c r="A1819" s="88" t="s">
        <v>7473</v>
      </c>
      <c r="B1819" s="8" t="s">
        <v>7473</v>
      </c>
      <c r="C1819" s="5" t="s">
        <v>7474</v>
      </c>
      <c r="D1819" s="2">
        <v>13900</v>
      </c>
      <c r="E1819" s="5" t="s">
        <v>10481</v>
      </c>
      <c r="F1819" s="84" t="s">
        <v>7475</v>
      </c>
      <c r="G1819" s="88" t="s">
        <v>7476</v>
      </c>
      <c r="H1819" s="84" t="s">
        <v>7477</v>
      </c>
      <c r="I1819" s="5" t="s">
        <v>313</v>
      </c>
      <c r="J1819" s="5"/>
      <c r="K1819" s="5" t="s">
        <v>7478</v>
      </c>
      <c r="L1819" s="5" t="s">
        <v>7479</v>
      </c>
    </row>
    <row r="1820" spans="1:12" ht="93.75">
      <c r="A1820" s="88" t="s">
        <v>7480</v>
      </c>
      <c r="B1820" s="8" t="s">
        <v>7481</v>
      </c>
      <c r="C1820" s="5" t="s">
        <v>7482</v>
      </c>
      <c r="D1820" s="6">
        <v>13500</v>
      </c>
      <c r="E1820" s="5" t="s">
        <v>10481</v>
      </c>
      <c r="F1820" s="84" t="s">
        <v>660</v>
      </c>
      <c r="G1820" s="88"/>
      <c r="H1820" s="84" t="s">
        <v>7483</v>
      </c>
      <c r="I1820" s="5" t="s">
        <v>10514</v>
      </c>
      <c r="J1820" s="5" t="s">
        <v>7484</v>
      </c>
      <c r="K1820" s="5" t="s">
        <v>7485</v>
      </c>
      <c r="L1820" s="5" t="s">
        <v>7486</v>
      </c>
    </row>
    <row r="1821" spans="1:12" ht="112.5">
      <c r="A1821" s="88" t="s">
        <v>7480</v>
      </c>
      <c r="B1821" s="8" t="s">
        <v>7481</v>
      </c>
      <c r="C1821" s="5" t="s">
        <v>7487</v>
      </c>
      <c r="D1821" s="6">
        <v>1200</v>
      </c>
      <c r="E1821" s="5" t="s">
        <v>10481</v>
      </c>
      <c r="F1821" s="84" t="s">
        <v>660</v>
      </c>
      <c r="G1821" s="88"/>
      <c r="H1821" s="84" t="s">
        <v>7488</v>
      </c>
      <c r="I1821" s="5" t="s">
        <v>1863</v>
      </c>
      <c r="J1821" s="5"/>
      <c r="K1821" s="5" t="s">
        <v>7489</v>
      </c>
      <c r="L1821" s="5" t="s">
        <v>7493</v>
      </c>
    </row>
    <row r="1822" spans="1:12" ht="206.25">
      <c r="A1822" s="88" t="s">
        <v>7480</v>
      </c>
      <c r="B1822" s="8" t="s">
        <v>7481</v>
      </c>
      <c r="C1822" s="5" t="s">
        <v>7490</v>
      </c>
      <c r="D1822" s="6">
        <v>1000</v>
      </c>
      <c r="E1822" s="5" t="s">
        <v>10481</v>
      </c>
      <c r="F1822" s="84" t="s">
        <v>660</v>
      </c>
      <c r="G1822" s="88"/>
      <c r="H1822" s="84" t="s">
        <v>7491</v>
      </c>
      <c r="I1822" s="5" t="s">
        <v>264</v>
      </c>
      <c r="J1822" s="5" t="s">
        <v>7492</v>
      </c>
      <c r="K1822" s="5"/>
      <c r="L1822" s="5" t="s">
        <v>7493</v>
      </c>
    </row>
    <row r="1823" spans="1:12" ht="168.75">
      <c r="A1823" s="88" t="s">
        <v>7480</v>
      </c>
      <c r="B1823" s="8" t="s">
        <v>7481</v>
      </c>
      <c r="C1823" s="5" t="s">
        <v>7494</v>
      </c>
      <c r="D1823" s="6">
        <v>6500</v>
      </c>
      <c r="E1823" s="5" t="s">
        <v>10481</v>
      </c>
      <c r="F1823" s="84" t="s">
        <v>311</v>
      </c>
      <c r="G1823" s="88"/>
      <c r="H1823" s="84" t="s">
        <v>7495</v>
      </c>
      <c r="I1823" s="5" t="s">
        <v>264</v>
      </c>
      <c r="J1823" s="5" t="s">
        <v>7496</v>
      </c>
      <c r="K1823" s="5" t="s">
        <v>7497</v>
      </c>
      <c r="L1823" s="5" t="s">
        <v>7493</v>
      </c>
    </row>
    <row r="1824" spans="1:12" ht="75">
      <c r="A1824" s="88" t="s">
        <v>7480</v>
      </c>
      <c r="B1824" s="8" t="s">
        <v>7498</v>
      </c>
      <c r="C1824" s="5" t="s">
        <v>7499</v>
      </c>
      <c r="D1824" s="2">
        <v>1200</v>
      </c>
      <c r="E1824" s="5" t="s">
        <v>10481</v>
      </c>
      <c r="F1824" s="84" t="s">
        <v>660</v>
      </c>
      <c r="G1824" s="88"/>
      <c r="H1824" s="84" t="s">
        <v>7500</v>
      </c>
      <c r="I1824" s="5" t="s">
        <v>768</v>
      </c>
      <c r="J1824" s="5"/>
      <c r="K1824" s="5" t="s">
        <v>7501</v>
      </c>
      <c r="L1824" s="5" t="s">
        <v>7502</v>
      </c>
    </row>
    <row r="1825" spans="1:12" ht="56.25">
      <c r="A1825" s="88" t="s">
        <v>7480</v>
      </c>
      <c r="B1825" s="8" t="s">
        <v>7503</v>
      </c>
      <c r="C1825" s="5" t="s">
        <v>7504</v>
      </c>
      <c r="D1825" s="2">
        <v>400</v>
      </c>
      <c r="E1825" s="5" t="s">
        <v>10481</v>
      </c>
      <c r="F1825" s="84" t="s">
        <v>660</v>
      </c>
      <c r="G1825" s="88"/>
      <c r="H1825" s="84" t="s">
        <v>10470</v>
      </c>
      <c r="I1825" s="5" t="s">
        <v>768</v>
      </c>
      <c r="J1825" s="5"/>
      <c r="K1825" s="5" t="s">
        <v>7505</v>
      </c>
      <c r="L1825" s="5" t="s">
        <v>7506</v>
      </c>
    </row>
    <row r="1826" spans="1:12" ht="37.5">
      <c r="A1826" s="88" t="s">
        <v>7480</v>
      </c>
      <c r="B1826" s="8" t="s">
        <v>7507</v>
      </c>
      <c r="C1826" s="5" t="s">
        <v>7508</v>
      </c>
      <c r="D1826" s="6" t="s">
        <v>10457</v>
      </c>
      <c r="E1826" s="5" t="s">
        <v>10481</v>
      </c>
      <c r="F1826" s="84" t="s">
        <v>660</v>
      </c>
      <c r="G1826" s="88"/>
      <c r="H1826" s="84" t="s">
        <v>7509</v>
      </c>
      <c r="I1826" s="5" t="s">
        <v>768</v>
      </c>
      <c r="J1826" s="5"/>
      <c r="K1826" s="5" t="s">
        <v>7510</v>
      </c>
      <c r="L1826" s="5" t="s">
        <v>7511</v>
      </c>
    </row>
    <row r="1827" spans="1:12" ht="37.5">
      <c r="A1827" s="88" t="s">
        <v>7480</v>
      </c>
      <c r="B1827" s="8" t="s">
        <v>7512</v>
      </c>
      <c r="C1827" s="5" t="s">
        <v>7513</v>
      </c>
      <c r="D1827" s="6" t="s">
        <v>10458</v>
      </c>
      <c r="E1827" s="5" t="s">
        <v>10481</v>
      </c>
      <c r="F1827" s="84" t="s">
        <v>661</v>
      </c>
      <c r="G1827" s="88"/>
      <c r="H1827" s="84" t="s">
        <v>7514</v>
      </c>
      <c r="I1827" s="5" t="s">
        <v>768</v>
      </c>
      <c r="J1827" s="5"/>
      <c r="K1827" s="5"/>
      <c r="L1827" s="5" t="s">
        <v>7515</v>
      </c>
    </row>
    <row r="1828" spans="1:12" ht="56.25">
      <c r="A1828" s="88" t="s">
        <v>7480</v>
      </c>
      <c r="B1828" s="8" t="s">
        <v>7512</v>
      </c>
      <c r="C1828" s="5" t="s">
        <v>7516</v>
      </c>
      <c r="D1828" s="6" t="s">
        <v>10458</v>
      </c>
      <c r="E1828" s="5" t="s">
        <v>10481</v>
      </c>
      <c r="F1828" s="84" t="s">
        <v>327</v>
      </c>
      <c r="G1828" s="88"/>
      <c r="H1828" s="84" t="s">
        <v>7517</v>
      </c>
      <c r="I1828" s="5" t="s">
        <v>7518</v>
      </c>
      <c r="J1828" s="5"/>
      <c r="K1828" s="5"/>
      <c r="L1828" s="5" t="s">
        <v>7515</v>
      </c>
    </row>
    <row r="1829" spans="1:12" ht="75">
      <c r="A1829" s="88" t="s">
        <v>7519</v>
      </c>
      <c r="B1829" s="8" t="s">
        <v>7520</v>
      </c>
      <c r="C1829" s="5" t="s">
        <v>7521</v>
      </c>
      <c r="D1829" s="2">
        <v>2640</v>
      </c>
      <c r="E1829" s="5" t="s">
        <v>10481</v>
      </c>
      <c r="F1829" s="84" t="s">
        <v>5435</v>
      </c>
      <c r="G1829" s="88"/>
      <c r="H1829" s="84" t="s">
        <v>7522</v>
      </c>
      <c r="I1829" s="5" t="s">
        <v>768</v>
      </c>
      <c r="J1829" s="5"/>
      <c r="K1829" s="5" t="s">
        <v>7523</v>
      </c>
      <c r="L1829" s="5" t="s">
        <v>7524</v>
      </c>
    </row>
    <row r="1830" spans="1:12" ht="37.5">
      <c r="A1830" s="88" t="s">
        <v>7519</v>
      </c>
      <c r="B1830" s="8" t="s">
        <v>7520</v>
      </c>
      <c r="C1830" s="5" t="s">
        <v>7525</v>
      </c>
      <c r="D1830" s="2">
        <v>4555</v>
      </c>
      <c r="E1830" s="5" t="s">
        <v>10481</v>
      </c>
      <c r="F1830" s="84" t="s">
        <v>311</v>
      </c>
      <c r="G1830" s="88" t="s">
        <v>7526</v>
      </c>
      <c r="H1830" s="84" t="s">
        <v>7527</v>
      </c>
      <c r="I1830" s="8" t="s">
        <v>181</v>
      </c>
      <c r="J1830" s="5"/>
      <c r="K1830" s="5"/>
      <c r="L1830" s="5" t="s">
        <v>7528</v>
      </c>
    </row>
    <row r="1831" spans="1:12" ht="37.5">
      <c r="A1831" s="88" t="s">
        <v>7519</v>
      </c>
      <c r="B1831" s="8" t="s">
        <v>7520</v>
      </c>
      <c r="C1831" s="5" t="s">
        <v>7529</v>
      </c>
      <c r="D1831" s="2">
        <v>2895</v>
      </c>
      <c r="E1831" s="5" t="s">
        <v>10481</v>
      </c>
      <c r="F1831" s="84" t="s">
        <v>311</v>
      </c>
      <c r="G1831" s="88" t="s">
        <v>7530</v>
      </c>
      <c r="H1831" s="84" t="s">
        <v>7531</v>
      </c>
      <c r="I1831" s="8" t="s">
        <v>181</v>
      </c>
      <c r="J1831" s="5"/>
      <c r="K1831" s="5"/>
      <c r="L1831" s="5" t="s">
        <v>7528</v>
      </c>
    </row>
    <row r="1832" spans="1:12" ht="37.5">
      <c r="A1832" s="88" t="s">
        <v>7533</v>
      </c>
      <c r="B1832" s="8" t="s">
        <v>7534</v>
      </c>
      <c r="C1832" s="5" t="s">
        <v>7535</v>
      </c>
      <c r="D1832" s="2">
        <v>10000</v>
      </c>
      <c r="E1832" s="5" t="s">
        <v>10485</v>
      </c>
      <c r="F1832" s="84" t="s">
        <v>179</v>
      </c>
      <c r="G1832" s="88" t="s">
        <v>7536</v>
      </c>
      <c r="H1832" s="84" t="s">
        <v>7537</v>
      </c>
      <c r="I1832" s="8" t="s">
        <v>742</v>
      </c>
      <c r="J1832" s="5"/>
      <c r="K1832" s="5" t="s">
        <v>7538</v>
      </c>
      <c r="L1832" s="5" t="s">
        <v>7539</v>
      </c>
    </row>
    <row r="1833" spans="1:12" ht="93.75">
      <c r="A1833" s="88" t="s">
        <v>7533</v>
      </c>
      <c r="B1833" s="8" t="s">
        <v>7534</v>
      </c>
      <c r="C1833" s="5" t="s">
        <v>7540</v>
      </c>
      <c r="D1833" s="2">
        <v>5000</v>
      </c>
      <c r="E1833" s="5" t="s">
        <v>10485</v>
      </c>
      <c r="F1833" s="84" t="s">
        <v>7532</v>
      </c>
      <c r="G1833" s="88"/>
      <c r="H1833" s="84" t="s">
        <v>7541</v>
      </c>
      <c r="I1833" s="8" t="s">
        <v>768</v>
      </c>
      <c r="J1833" s="5"/>
      <c r="K1833" s="5"/>
      <c r="L1833" s="5" t="s">
        <v>7542</v>
      </c>
    </row>
    <row r="1834" spans="1:12" ht="75">
      <c r="A1834" s="88" t="s">
        <v>7480</v>
      </c>
      <c r="B1834" s="8" t="s">
        <v>7543</v>
      </c>
      <c r="C1834" s="5" t="s">
        <v>7544</v>
      </c>
      <c r="D1834" s="2">
        <v>4400</v>
      </c>
      <c r="E1834" s="5" t="s">
        <v>10481</v>
      </c>
      <c r="F1834" s="84" t="s">
        <v>7532</v>
      </c>
      <c r="G1834" s="88"/>
      <c r="H1834" s="84" t="s">
        <v>7545</v>
      </c>
      <c r="I1834" s="5" t="s">
        <v>3163</v>
      </c>
      <c r="J1834" s="5"/>
      <c r="K1834" s="5" t="s">
        <v>7546</v>
      </c>
      <c r="L1834" s="5" t="s">
        <v>7547</v>
      </c>
    </row>
    <row r="1835" spans="1:12" ht="75">
      <c r="A1835" s="88" t="s">
        <v>7480</v>
      </c>
      <c r="B1835" s="8" t="s">
        <v>7543</v>
      </c>
      <c r="C1835" s="5" t="s">
        <v>7548</v>
      </c>
      <c r="D1835" s="2">
        <v>750</v>
      </c>
      <c r="E1835" s="5" t="s">
        <v>10481</v>
      </c>
      <c r="F1835" s="84" t="s">
        <v>660</v>
      </c>
      <c r="G1835" s="88"/>
      <c r="H1835" s="84" t="s">
        <v>7549</v>
      </c>
      <c r="I1835" s="8" t="s">
        <v>768</v>
      </c>
      <c r="J1835" s="5"/>
      <c r="K1835" s="5"/>
      <c r="L1835" s="5" t="s">
        <v>7547</v>
      </c>
    </row>
    <row r="1836" spans="1:12" ht="37.5">
      <c r="A1836" s="88" t="s">
        <v>7480</v>
      </c>
      <c r="B1836" s="8" t="s">
        <v>7550</v>
      </c>
      <c r="C1836" s="5" t="s">
        <v>7551</v>
      </c>
      <c r="D1836" s="2">
        <v>3574</v>
      </c>
      <c r="E1836" s="5" t="s">
        <v>10481</v>
      </c>
      <c r="F1836" s="84" t="s">
        <v>660</v>
      </c>
      <c r="G1836" s="88"/>
      <c r="H1836" s="84" t="s">
        <v>7552</v>
      </c>
      <c r="I1836" s="8" t="s">
        <v>313</v>
      </c>
      <c r="J1836" s="5"/>
      <c r="K1836" s="5"/>
      <c r="L1836" s="5" t="s">
        <v>7553</v>
      </c>
    </row>
    <row r="1837" spans="1:12" ht="131.25">
      <c r="A1837" s="88" t="s">
        <v>7480</v>
      </c>
      <c r="B1837" s="8" t="s">
        <v>7554</v>
      </c>
      <c r="C1837" s="5" t="s">
        <v>7555</v>
      </c>
      <c r="D1837" s="2">
        <v>4500</v>
      </c>
      <c r="E1837" s="5" t="s">
        <v>10481</v>
      </c>
      <c r="F1837" s="84" t="s">
        <v>660</v>
      </c>
      <c r="G1837" s="88"/>
      <c r="H1837" s="84" t="s">
        <v>7556</v>
      </c>
      <c r="I1837" s="8" t="s">
        <v>768</v>
      </c>
      <c r="J1837" s="5"/>
      <c r="K1837" s="5"/>
      <c r="L1837" s="5" t="s">
        <v>7557</v>
      </c>
    </row>
    <row r="1838" spans="1:12" ht="56.25">
      <c r="A1838" s="88" t="s">
        <v>7480</v>
      </c>
      <c r="B1838" s="8" t="s">
        <v>7554</v>
      </c>
      <c r="C1838" s="5" t="s">
        <v>7558</v>
      </c>
      <c r="D1838" s="2">
        <v>1000</v>
      </c>
      <c r="E1838" s="5" t="s">
        <v>10481</v>
      </c>
      <c r="F1838" s="84" t="s">
        <v>665</v>
      </c>
      <c r="G1838" s="88" t="s">
        <v>7559</v>
      </c>
      <c r="H1838" s="84" t="s">
        <v>7560</v>
      </c>
      <c r="I1838" s="8" t="s">
        <v>768</v>
      </c>
      <c r="J1838" s="5"/>
      <c r="K1838" s="5"/>
      <c r="L1838" s="5" t="s">
        <v>7557</v>
      </c>
    </row>
    <row r="1839" spans="1:12" ht="37.5">
      <c r="A1839" s="88" t="s">
        <v>7480</v>
      </c>
      <c r="B1839" s="8" t="s">
        <v>7554</v>
      </c>
      <c r="C1839" s="5" t="s">
        <v>7561</v>
      </c>
      <c r="D1839" s="2">
        <v>6566</v>
      </c>
      <c r="E1839" s="5" t="s">
        <v>10481</v>
      </c>
      <c r="F1839" s="84" t="s">
        <v>311</v>
      </c>
      <c r="G1839" s="88"/>
      <c r="H1839" s="84" t="s">
        <v>7562</v>
      </c>
      <c r="I1839" s="8" t="s">
        <v>313</v>
      </c>
      <c r="J1839" s="5"/>
      <c r="K1839" s="5"/>
      <c r="L1839" s="5" t="s">
        <v>7563</v>
      </c>
    </row>
    <row r="1840" spans="1:12" s="136" customFormat="1" ht="126" customHeight="1">
      <c r="A1840" s="134" t="s">
        <v>7564</v>
      </c>
      <c r="B1840" s="134" t="s">
        <v>7564</v>
      </c>
      <c r="C1840" s="135" t="s">
        <v>10829</v>
      </c>
      <c r="D1840" s="139" t="s">
        <v>10830</v>
      </c>
      <c r="E1840" s="135" t="s">
        <v>10481</v>
      </c>
      <c r="F1840" s="84" t="s">
        <v>7475</v>
      </c>
      <c r="G1840" s="135" t="s">
        <v>10831</v>
      </c>
      <c r="H1840" s="135" t="s">
        <v>10832</v>
      </c>
      <c r="I1840" s="135" t="s">
        <v>313</v>
      </c>
      <c r="J1840" s="135"/>
      <c r="K1840" s="134"/>
      <c r="L1840" s="135" t="s">
        <v>10833</v>
      </c>
    </row>
    <row r="1841" spans="1:12" s="136" customFormat="1" ht="90" customHeight="1">
      <c r="A1841" s="134" t="s">
        <v>7564</v>
      </c>
      <c r="B1841" s="134" t="s">
        <v>7564</v>
      </c>
      <c r="C1841" s="135" t="s">
        <v>10834</v>
      </c>
      <c r="D1841" s="140">
        <v>4000</v>
      </c>
      <c r="E1841" s="135" t="s">
        <v>10481</v>
      </c>
      <c r="F1841" s="135" t="s">
        <v>665</v>
      </c>
      <c r="G1841" s="135" t="s">
        <v>10835</v>
      </c>
      <c r="H1841" s="135" t="s">
        <v>10836</v>
      </c>
      <c r="I1841" s="135" t="s">
        <v>768</v>
      </c>
      <c r="J1841" s="134"/>
      <c r="K1841" s="134"/>
      <c r="L1841" s="135" t="s">
        <v>10833</v>
      </c>
    </row>
    <row r="1842" spans="1:12" ht="112.5">
      <c r="A1842" s="84" t="s">
        <v>7564</v>
      </c>
      <c r="B1842" s="5" t="s">
        <v>7565</v>
      </c>
      <c r="C1842" s="5" t="s">
        <v>7566</v>
      </c>
      <c r="D1842" s="2">
        <v>5400</v>
      </c>
      <c r="E1842" s="5" t="s">
        <v>10481</v>
      </c>
      <c r="F1842" s="84" t="s">
        <v>179</v>
      </c>
      <c r="G1842" s="84"/>
      <c r="H1842" s="84" t="s">
        <v>7567</v>
      </c>
      <c r="I1842" s="5" t="s">
        <v>908</v>
      </c>
      <c r="J1842" s="5"/>
      <c r="K1842" s="18" t="s">
        <v>7568</v>
      </c>
      <c r="L1842" s="5" t="s">
        <v>7569</v>
      </c>
    </row>
    <row r="1843" spans="1:12" ht="75">
      <c r="A1843" s="84" t="s">
        <v>7570</v>
      </c>
      <c r="B1843" s="5" t="s">
        <v>7571</v>
      </c>
      <c r="C1843" s="5" t="s">
        <v>627</v>
      </c>
      <c r="D1843" s="19">
        <v>11000</v>
      </c>
      <c r="E1843" s="5" t="s">
        <v>10481</v>
      </c>
      <c r="F1843" s="84" t="s">
        <v>660</v>
      </c>
      <c r="G1843" s="85"/>
      <c r="H1843" s="84" t="s">
        <v>7572</v>
      </c>
      <c r="I1843" s="5" t="s">
        <v>1565</v>
      </c>
      <c r="J1843" s="5"/>
      <c r="K1843" s="18" t="s">
        <v>7573</v>
      </c>
      <c r="L1843" s="21" t="s">
        <v>7574</v>
      </c>
    </row>
    <row r="1844" spans="1:12" ht="75">
      <c r="A1844" s="84" t="s">
        <v>7570</v>
      </c>
      <c r="B1844" s="5" t="s">
        <v>7571</v>
      </c>
      <c r="C1844" s="5" t="s">
        <v>7575</v>
      </c>
      <c r="D1844" s="19">
        <v>6000</v>
      </c>
      <c r="E1844" s="5" t="s">
        <v>10481</v>
      </c>
      <c r="F1844" s="84" t="s">
        <v>179</v>
      </c>
      <c r="G1844" s="85"/>
      <c r="H1844" s="84" t="s">
        <v>7576</v>
      </c>
      <c r="I1844" s="5" t="s">
        <v>181</v>
      </c>
      <c r="J1844" s="5"/>
      <c r="K1844" s="18" t="s">
        <v>7577</v>
      </c>
      <c r="L1844" s="21" t="s">
        <v>7578</v>
      </c>
    </row>
    <row r="1845" spans="1:12" ht="37.5">
      <c r="A1845" s="84" t="s">
        <v>7570</v>
      </c>
      <c r="B1845" s="5" t="s">
        <v>7571</v>
      </c>
      <c r="C1845" s="5" t="s">
        <v>7579</v>
      </c>
      <c r="D1845" s="19">
        <v>2097</v>
      </c>
      <c r="E1845" s="5" t="s">
        <v>10481</v>
      </c>
      <c r="F1845" s="84" t="s">
        <v>660</v>
      </c>
      <c r="G1845" s="84"/>
      <c r="H1845" s="84" t="s">
        <v>7580</v>
      </c>
      <c r="I1845" s="5" t="s">
        <v>742</v>
      </c>
      <c r="J1845" s="5"/>
      <c r="K1845" s="5"/>
      <c r="L1845" s="21" t="s">
        <v>7578</v>
      </c>
    </row>
    <row r="1846" spans="1:12" ht="75">
      <c r="A1846" s="84" t="s">
        <v>7564</v>
      </c>
      <c r="B1846" s="5" t="s">
        <v>7581</v>
      </c>
      <c r="C1846" s="5" t="s">
        <v>7582</v>
      </c>
      <c r="D1846" s="6">
        <v>7200</v>
      </c>
      <c r="E1846" s="5" t="s">
        <v>10481</v>
      </c>
      <c r="F1846" s="84" t="s">
        <v>179</v>
      </c>
      <c r="G1846" s="84"/>
      <c r="H1846" s="84" t="s">
        <v>7583</v>
      </c>
      <c r="I1846" s="5" t="s">
        <v>778</v>
      </c>
      <c r="J1846" s="5"/>
      <c r="K1846" s="18" t="s">
        <v>7584</v>
      </c>
      <c r="L1846" s="5" t="s">
        <v>7585</v>
      </c>
    </row>
    <row r="1847" spans="1:12" ht="37.5">
      <c r="A1847" s="84" t="s">
        <v>7586</v>
      </c>
      <c r="B1847" s="5" t="s">
        <v>7587</v>
      </c>
      <c r="C1847" s="5" t="s">
        <v>7588</v>
      </c>
      <c r="D1847" s="2">
        <v>8520</v>
      </c>
      <c r="E1847" s="5" t="s">
        <v>10481</v>
      </c>
      <c r="F1847" s="84" t="s">
        <v>179</v>
      </c>
      <c r="G1847" s="84"/>
      <c r="H1847" s="84" t="s">
        <v>7589</v>
      </c>
      <c r="I1847" s="5" t="s">
        <v>1511</v>
      </c>
      <c r="J1847" s="5"/>
      <c r="K1847" s="18" t="s">
        <v>7590</v>
      </c>
      <c r="L1847" s="5" t="s">
        <v>7591</v>
      </c>
    </row>
    <row r="1848" spans="1:12" ht="37.5">
      <c r="A1848" s="84" t="s">
        <v>7586</v>
      </c>
      <c r="B1848" s="5" t="s">
        <v>7587</v>
      </c>
      <c r="C1848" s="5" t="s">
        <v>7592</v>
      </c>
      <c r="D1848" s="2">
        <v>23189</v>
      </c>
      <c r="E1848" s="5" t="s">
        <v>10481</v>
      </c>
      <c r="F1848" s="84" t="s">
        <v>179</v>
      </c>
      <c r="G1848" s="84"/>
      <c r="H1848" s="84" t="s">
        <v>7593</v>
      </c>
      <c r="I1848" s="5" t="s">
        <v>665</v>
      </c>
      <c r="J1848" s="5" t="s">
        <v>7594</v>
      </c>
      <c r="K1848" s="18" t="s">
        <v>7595</v>
      </c>
      <c r="L1848" s="5" t="s">
        <v>7596</v>
      </c>
    </row>
    <row r="1849" spans="1:12" ht="37.5">
      <c r="A1849" s="84" t="s">
        <v>7586</v>
      </c>
      <c r="B1849" s="5" t="s">
        <v>7587</v>
      </c>
      <c r="C1849" s="5" t="s">
        <v>7597</v>
      </c>
      <c r="D1849" s="2">
        <v>24068</v>
      </c>
      <c r="E1849" s="5" t="s">
        <v>10481</v>
      </c>
      <c r="F1849" s="84" t="s">
        <v>660</v>
      </c>
      <c r="G1849" s="84"/>
      <c r="H1849" s="84" t="s">
        <v>7598</v>
      </c>
      <c r="I1849" s="5" t="s">
        <v>313</v>
      </c>
      <c r="J1849" s="5"/>
      <c r="K1849" s="5"/>
      <c r="L1849" s="5" t="s">
        <v>7599</v>
      </c>
    </row>
    <row r="1850" spans="1:12" ht="37.5">
      <c r="A1850" s="84" t="s">
        <v>7586</v>
      </c>
      <c r="B1850" s="5" t="s">
        <v>7587</v>
      </c>
      <c r="C1850" s="5" t="s">
        <v>7600</v>
      </c>
      <c r="D1850" s="2">
        <v>662</v>
      </c>
      <c r="E1850" s="5" t="s">
        <v>10479</v>
      </c>
      <c r="F1850" s="84" t="s">
        <v>665</v>
      </c>
      <c r="G1850" s="84" t="s">
        <v>7601</v>
      </c>
      <c r="H1850" s="84" t="s">
        <v>7602</v>
      </c>
      <c r="I1850" s="5" t="s">
        <v>313</v>
      </c>
      <c r="J1850" s="5"/>
      <c r="K1850" s="5"/>
      <c r="L1850" s="5" t="s">
        <v>7599</v>
      </c>
    </row>
    <row r="1851" spans="1:12" ht="37.5">
      <c r="A1851" s="84" t="s">
        <v>7586</v>
      </c>
      <c r="B1851" s="5" t="s">
        <v>7587</v>
      </c>
      <c r="C1851" s="5" t="s">
        <v>7603</v>
      </c>
      <c r="D1851" s="2">
        <v>5600</v>
      </c>
      <c r="E1851" s="5" t="s">
        <v>10479</v>
      </c>
      <c r="F1851" s="84" t="s">
        <v>660</v>
      </c>
      <c r="G1851" s="84"/>
      <c r="H1851" s="84" t="s">
        <v>7604</v>
      </c>
      <c r="I1851" s="5" t="s">
        <v>313</v>
      </c>
      <c r="J1851" s="5"/>
      <c r="K1851" s="5"/>
      <c r="L1851" s="5" t="s">
        <v>7599</v>
      </c>
    </row>
    <row r="1852" spans="1:12" ht="37.5">
      <c r="A1852" s="84" t="s">
        <v>7586</v>
      </c>
      <c r="B1852" s="5" t="s">
        <v>7587</v>
      </c>
      <c r="C1852" s="5" t="s">
        <v>7605</v>
      </c>
      <c r="D1852" s="2">
        <v>5760</v>
      </c>
      <c r="E1852" s="5" t="s">
        <v>10479</v>
      </c>
      <c r="F1852" s="84" t="s">
        <v>660</v>
      </c>
      <c r="G1852" s="84"/>
      <c r="H1852" s="84" t="s">
        <v>7606</v>
      </c>
      <c r="I1852" s="5" t="s">
        <v>665</v>
      </c>
      <c r="J1852" s="5" t="s">
        <v>7607</v>
      </c>
      <c r="K1852" s="5"/>
      <c r="L1852" s="5" t="s">
        <v>7599</v>
      </c>
    </row>
    <row r="1853" spans="1:12" ht="56.25">
      <c r="A1853" s="84" t="s">
        <v>7608</v>
      </c>
      <c r="B1853" s="5" t="s">
        <v>7609</v>
      </c>
      <c r="C1853" s="5" t="s">
        <v>7610</v>
      </c>
      <c r="D1853" s="6">
        <v>43007</v>
      </c>
      <c r="E1853" s="5" t="s">
        <v>10481</v>
      </c>
      <c r="F1853" s="84" t="s">
        <v>179</v>
      </c>
      <c r="G1853" s="84"/>
      <c r="H1853" s="84" t="s">
        <v>7611</v>
      </c>
      <c r="I1853" s="5" t="s">
        <v>908</v>
      </c>
      <c r="J1853" s="5"/>
      <c r="K1853" s="18" t="s">
        <v>7612</v>
      </c>
      <c r="L1853" s="5" t="s">
        <v>7613</v>
      </c>
    </row>
    <row r="1854" spans="1:12" ht="56.25">
      <c r="A1854" s="84" t="s">
        <v>7608</v>
      </c>
      <c r="B1854" s="5" t="s">
        <v>7609</v>
      </c>
      <c r="C1854" s="5" t="s">
        <v>7614</v>
      </c>
      <c r="D1854" s="6">
        <v>38352</v>
      </c>
      <c r="E1854" s="5" t="s">
        <v>10481</v>
      </c>
      <c r="F1854" s="84" t="s">
        <v>311</v>
      </c>
      <c r="G1854" s="84"/>
      <c r="H1854" s="84" t="s">
        <v>7615</v>
      </c>
      <c r="I1854" s="5" t="s">
        <v>1511</v>
      </c>
      <c r="J1854" s="5"/>
      <c r="K1854" s="18" t="s">
        <v>7616</v>
      </c>
      <c r="L1854" s="5" t="s">
        <v>7613</v>
      </c>
    </row>
    <row r="1855" spans="1:12" ht="112.5">
      <c r="A1855" s="84" t="s">
        <v>7618</v>
      </c>
      <c r="B1855" s="5" t="s">
        <v>7617</v>
      </c>
      <c r="C1855" s="5" t="s">
        <v>122</v>
      </c>
      <c r="D1855" s="2">
        <v>404</v>
      </c>
      <c r="E1855" s="5" t="s">
        <v>10480</v>
      </c>
      <c r="F1855" s="84" t="s">
        <v>311</v>
      </c>
      <c r="G1855" s="106"/>
      <c r="H1855" s="84" t="s">
        <v>7619</v>
      </c>
      <c r="I1855" s="5" t="s">
        <v>313</v>
      </c>
      <c r="J1855" s="5"/>
      <c r="K1855" s="5"/>
      <c r="L1855" s="5" t="s">
        <v>7620</v>
      </c>
    </row>
    <row r="1856" spans="1:12" ht="56.25">
      <c r="A1856" s="84" t="s">
        <v>7564</v>
      </c>
      <c r="B1856" s="5" t="s">
        <v>7621</v>
      </c>
      <c r="C1856" s="5" t="s">
        <v>7622</v>
      </c>
      <c r="D1856" s="2">
        <v>2640</v>
      </c>
      <c r="E1856" s="5" t="s">
        <v>10481</v>
      </c>
      <c r="F1856" s="84" t="s">
        <v>660</v>
      </c>
      <c r="G1856" s="84"/>
      <c r="H1856" s="84" t="s">
        <v>7623</v>
      </c>
      <c r="I1856" s="5" t="s">
        <v>768</v>
      </c>
      <c r="J1856" s="5"/>
      <c r="K1856" s="18" t="s">
        <v>7624</v>
      </c>
      <c r="L1856" s="5" t="s">
        <v>7625</v>
      </c>
    </row>
    <row r="1857" spans="1:12" ht="56.25">
      <c r="A1857" s="84" t="s">
        <v>7564</v>
      </c>
      <c r="B1857" s="5" t="s">
        <v>7626</v>
      </c>
      <c r="C1857" s="5" t="s">
        <v>7627</v>
      </c>
      <c r="D1857" s="2">
        <v>528</v>
      </c>
      <c r="E1857" s="5" t="s">
        <v>10481</v>
      </c>
      <c r="F1857" s="84" t="s">
        <v>179</v>
      </c>
      <c r="G1857" s="84"/>
      <c r="H1857" s="84" t="s">
        <v>7628</v>
      </c>
      <c r="I1857" s="5" t="s">
        <v>665</v>
      </c>
      <c r="J1857" s="5" t="s">
        <v>7629</v>
      </c>
      <c r="K1857" s="5"/>
      <c r="L1857" s="5" t="s">
        <v>7630</v>
      </c>
    </row>
    <row r="1858" spans="1:12" ht="93.75">
      <c r="A1858" s="84" t="s">
        <v>7564</v>
      </c>
      <c r="B1858" s="5" t="s">
        <v>7626</v>
      </c>
      <c r="C1858" s="5" t="s">
        <v>7631</v>
      </c>
      <c r="D1858" s="2">
        <v>16177</v>
      </c>
      <c r="E1858" s="5" t="s">
        <v>10481</v>
      </c>
      <c r="F1858" s="84" t="s">
        <v>311</v>
      </c>
      <c r="G1858" s="84"/>
      <c r="H1858" s="84" t="s">
        <v>7632</v>
      </c>
      <c r="I1858" s="5" t="s">
        <v>1511</v>
      </c>
      <c r="J1858" s="5"/>
      <c r="K1858" s="18" t="s">
        <v>7633</v>
      </c>
      <c r="L1858" s="5" t="s">
        <v>7630</v>
      </c>
    </row>
    <row r="1859" spans="1:12" ht="112.5">
      <c r="A1859" s="84" t="s">
        <v>7608</v>
      </c>
      <c r="B1859" s="5" t="s">
        <v>7634</v>
      </c>
      <c r="C1859" s="5" t="s">
        <v>7635</v>
      </c>
      <c r="D1859" s="2">
        <v>11557</v>
      </c>
      <c r="E1859" s="5" t="s">
        <v>10481</v>
      </c>
      <c r="F1859" s="84" t="s">
        <v>311</v>
      </c>
      <c r="G1859" s="84"/>
      <c r="H1859" s="84" t="s">
        <v>7636</v>
      </c>
      <c r="I1859" s="5" t="s">
        <v>313</v>
      </c>
      <c r="J1859" s="5"/>
      <c r="K1859" s="18" t="s">
        <v>7637</v>
      </c>
      <c r="L1859" s="5" t="s">
        <v>7638</v>
      </c>
    </row>
    <row r="1860" spans="1:12" ht="75">
      <c r="A1860" s="84" t="s">
        <v>7608</v>
      </c>
      <c r="B1860" s="5" t="s">
        <v>7634</v>
      </c>
      <c r="C1860" s="5" t="s">
        <v>7639</v>
      </c>
      <c r="D1860" s="2">
        <v>4440</v>
      </c>
      <c r="E1860" s="5" t="s">
        <v>10481</v>
      </c>
      <c r="F1860" s="84" t="s">
        <v>311</v>
      </c>
      <c r="G1860" s="84"/>
      <c r="H1860" s="84" t="s">
        <v>7640</v>
      </c>
      <c r="I1860" s="5" t="s">
        <v>313</v>
      </c>
      <c r="J1860" s="5"/>
      <c r="K1860" s="18" t="s">
        <v>7641</v>
      </c>
      <c r="L1860" s="5" t="s">
        <v>7638</v>
      </c>
    </row>
    <row r="1861" spans="1:12" ht="93.75">
      <c r="A1861" s="84" t="s">
        <v>7642</v>
      </c>
      <c r="B1861" s="5" t="s">
        <v>7643</v>
      </c>
      <c r="C1861" s="5" t="s">
        <v>7644</v>
      </c>
      <c r="D1861" s="2">
        <v>9530</v>
      </c>
      <c r="E1861" s="5" t="s">
        <v>10481</v>
      </c>
      <c r="F1861" s="84" t="s">
        <v>311</v>
      </c>
      <c r="G1861" s="84"/>
      <c r="H1861" s="84" t="s">
        <v>7645</v>
      </c>
      <c r="I1861" s="5" t="s">
        <v>1511</v>
      </c>
      <c r="J1861" s="5"/>
      <c r="K1861" s="5"/>
      <c r="L1861" s="21" t="s">
        <v>7646</v>
      </c>
    </row>
    <row r="1862" spans="1:12" ht="37.5">
      <c r="A1862" s="84" t="s">
        <v>7642</v>
      </c>
      <c r="B1862" s="5" t="s">
        <v>7643</v>
      </c>
      <c r="C1862" s="5" t="s">
        <v>7647</v>
      </c>
      <c r="D1862" s="2">
        <v>14233</v>
      </c>
      <c r="E1862" s="5" t="s">
        <v>10481</v>
      </c>
      <c r="F1862" s="84" t="s">
        <v>179</v>
      </c>
      <c r="G1862" s="84"/>
      <c r="H1862" s="84" t="s">
        <v>7648</v>
      </c>
      <c r="I1862" s="5" t="s">
        <v>313</v>
      </c>
      <c r="J1862" s="5"/>
      <c r="K1862" s="5"/>
      <c r="L1862" s="21" t="s">
        <v>7649</v>
      </c>
    </row>
    <row r="1863" spans="1:12" ht="37.5">
      <c r="A1863" s="84" t="s">
        <v>7642</v>
      </c>
      <c r="B1863" s="5" t="s">
        <v>7643</v>
      </c>
      <c r="C1863" s="5" t="s">
        <v>7650</v>
      </c>
      <c r="D1863" s="2">
        <v>779</v>
      </c>
      <c r="E1863" s="5" t="s">
        <v>10481</v>
      </c>
      <c r="F1863" s="84" t="s">
        <v>660</v>
      </c>
      <c r="G1863" s="84"/>
      <c r="H1863" s="84" t="s">
        <v>7651</v>
      </c>
      <c r="I1863" s="5" t="s">
        <v>313</v>
      </c>
      <c r="J1863" s="5"/>
      <c r="K1863" s="5"/>
      <c r="L1863" s="21" t="s">
        <v>7652</v>
      </c>
    </row>
    <row r="1864" spans="1:12" ht="56.25">
      <c r="A1864" s="84" t="s">
        <v>7564</v>
      </c>
      <c r="B1864" s="5" t="s">
        <v>7653</v>
      </c>
      <c r="C1864" s="5" t="s">
        <v>7654</v>
      </c>
      <c r="D1864" s="6">
        <v>17040</v>
      </c>
      <c r="E1864" s="5" t="s">
        <v>10481</v>
      </c>
      <c r="F1864" s="84" t="s">
        <v>311</v>
      </c>
      <c r="G1864" s="84"/>
      <c r="H1864" s="84" t="s">
        <v>7655</v>
      </c>
      <c r="I1864" s="5" t="s">
        <v>313</v>
      </c>
      <c r="J1864" s="5"/>
      <c r="K1864" s="18" t="s">
        <v>7656</v>
      </c>
      <c r="L1864" s="21" t="s">
        <v>7657</v>
      </c>
    </row>
    <row r="1865" spans="1:12" ht="56.25">
      <c r="A1865" s="84" t="s">
        <v>7564</v>
      </c>
      <c r="B1865" s="5" t="s">
        <v>7658</v>
      </c>
      <c r="C1865" s="5" t="s">
        <v>7659</v>
      </c>
      <c r="D1865" s="2"/>
      <c r="E1865" s="5" t="s">
        <v>10481</v>
      </c>
      <c r="F1865" s="84" t="s">
        <v>327</v>
      </c>
      <c r="G1865" s="84"/>
      <c r="H1865" s="84" t="s">
        <v>7660</v>
      </c>
      <c r="I1865" s="5" t="s">
        <v>665</v>
      </c>
      <c r="J1865" s="5" t="s">
        <v>7661</v>
      </c>
      <c r="K1865" s="5"/>
      <c r="L1865" s="5" t="s">
        <v>7662</v>
      </c>
    </row>
    <row r="1866" spans="1:12" ht="75">
      <c r="A1866" s="84" t="s">
        <v>7564</v>
      </c>
      <c r="B1866" s="5" t="s">
        <v>7663</v>
      </c>
      <c r="C1866" s="5" t="s">
        <v>7664</v>
      </c>
      <c r="D1866" s="2"/>
      <c r="E1866" s="5" t="s">
        <v>10481</v>
      </c>
      <c r="F1866" s="84" t="s">
        <v>179</v>
      </c>
      <c r="G1866" s="84"/>
      <c r="H1866" s="84" t="s">
        <v>7665</v>
      </c>
      <c r="I1866" s="5" t="s">
        <v>1511</v>
      </c>
      <c r="J1866" s="5"/>
      <c r="K1866" s="18" t="s">
        <v>7666</v>
      </c>
      <c r="L1866" s="5" t="s">
        <v>7667</v>
      </c>
    </row>
    <row r="1867" spans="1:12" ht="37.5">
      <c r="A1867" s="84" t="s">
        <v>7564</v>
      </c>
      <c r="B1867" s="5" t="s">
        <v>7668</v>
      </c>
      <c r="C1867" s="5" t="s">
        <v>7669</v>
      </c>
      <c r="D1867" s="19">
        <v>300</v>
      </c>
      <c r="E1867" s="5" t="s">
        <v>10481</v>
      </c>
      <c r="F1867" s="84" t="s">
        <v>179</v>
      </c>
      <c r="G1867" s="84"/>
      <c r="H1867" s="84" t="s">
        <v>7670</v>
      </c>
      <c r="I1867" s="5" t="s">
        <v>313</v>
      </c>
      <c r="J1867" s="5"/>
      <c r="K1867" s="5"/>
      <c r="L1867" s="5" t="s">
        <v>7671</v>
      </c>
    </row>
    <row r="1868" spans="1:12" ht="37.5">
      <c r="A1868" s="84" t="s">
        <v>7564</v>
      </c>
      <c r="B1868" s="5" t="s">
        <v>7668</v>
      </c>
      <c r="C1868" s="5" t="s">
        <v>7672</v>
      </c>
      <c r="D1868" s="19">
        <v>3520</v>
      </c>
      <c r="E1868" s="5" t="s">
        <v>10481</v>
      </c>
      <c r="F1868" s="84" t="s">
        <v>179</v>
      </c>
      <c r="G1868" s="84"/>
      <c r="H1868" s="84" t="s">
        <v>7673</v>
      </c>
      <c r="I1868" s="5" t="s">
        <v>7674</v>
      </c>
      <c r="J1868" s="5"/>
      <c r="K1868" s="5"/>
      <c r="L1868" s="5" t="s">
        <v>7675</v>
      </c>
    </row>
    <row r="1869" spans="1:12" ht="37.5">
      <c r="A1869" s="84" t="s">
        <v>7564</v>
      </c>
      <c r="B1869" s="5" t="s">
        <v>7676</v>
      </c>
      <c r="C1869" s="5" t="s">
        <v>7677</v>
      </c>
      <c r="D1869" s="2">
        <v>120</v>
      </c>
      <c r="E1869" s="5" t="s">
        <v>10481</v>
      </c>
      <c r="F1869" s="84" t="s">
        <v>660</v>
      </c>
      <c r="G1869" s="84"/>
      <c r="H1869" s="84" t="s">
        <v>7678</v>
      </c>
      <c r="I1869" s="5" t="s">
        <v>3359</v>
      </c>
      <c r="J1869" s="5"/>
      <c r="K1869" s="5"/>
      <c r="L1869" s="5" t="s">
        <v>7679</v>
      </c>
    </row>
    <row r="1870" spans="1:12" ht="56.25">
      <c r="A1870" s="84" t="s">
        <v>7564</v>
      </c>
      <c r="B1870" s="5" t="s">
        <v>7680</v>
      </c>
      <c r="C1870" s="5" t="s">
        <v>7681</v>
      </c>
      <c r="D1870" s="2">
        <v>750</v>
      </c>
      <c r="E1870" s="5" t="s">
        <v>10481</v>
      </c>
      <c r="F1870" s="84" t="s">
        <v>660</v>
      </c>
      <c r="G1870" s="84"/>
      <c r="H1870" s="84" t="s">
        <v>7682</v>
      </c>
      <c r="I1870" s="5" t="s">
        <v>7683</v>
      </c>
      <c r="J1870" s="5"/>
      <c r="K1870" s="5"/>
      <c r="L1870" s="5" t="s">
        <v>7684</v>
      </c>
    </row>
    <row r="1871" spans="1:12" ht="75">
      <c r="A1871" s="84" t="s">
        <v>7564</v>
      </c>
      <c r="B1871" s="5" t="s">
        <v>7680</v>
      </c>
      <c r="C1871" s="5" t="s">
        <v>7685</v>
      </c>
      <c r="D1871" s="2">
        <v>79200</v>
      </c>
      <c r="E1871" s="5" t="s">
        <v>10481</v>
      </c>
      <c r="F1871" s="84" t="s">
        <v>179</v>
      </c>
      <c r="G1871" s="84"/>
      <c r="H1871" s="84" t="s">
        <v>7686</v>
      </c>
      <c r="I1871" s="5" t="s">
        <v>181</v>
      </c>
      <c r="J1871" s="5"/>
      <c r="K1871" s="18" t="s">
        <v>7687</v>
      </c>
      <c r="L1871" s="5" t="s">
        <v>7688</v>
      </c>
    </row>
    <row r="1872" spans="1:12" ht="37.5">
      <c r="A1872" s="84" t="s">
        <v>7564</v>
      </c>
      <c r="B1872" s="5" t="s">
        <v>7689</v>
      </c>
      <c r="C1872" s="5" t="s">
        <v>7690</v>
      </c>
      <c r="D1872" s="2">
        <v>5400</v>
      </c>
      <c r="E1872" s="5" t="s">
        <v>10481</v>
      </c>
      <c r="F1872" s="84" t="s">
        <v>660</v>
      </c>
      <c r="G1872" s="84"/>
      <c r="H1872" s="84" t="s">
        <v>7691</v>
      </c>
      <c r="I1872" s="5" t="s">
        <v>665</v>
      </c>
      <c r="J1872" s="5" t="s">
        <v>7692</v>
      </c>
      <c r="K1872" s="18" t="s">
        <v>7693</v>
      </c>
      <c r="L1872" s="5" t="s">
        <v>7694</v>
      </c>
    </row>
    <row r="1873" spans="1:12" ht="37.5">
      <c r="A1873" s="84" t="s">
        <v>7564</v>
      </c>
      <c r="B1873" s="5" t="s">
        <v>7689</v>
      </c>
      <c r="C1873" s="5" t="s">
        <v>7695</v>
      </c>
      <c r="D1873" s="2">
        <v>12120</v>
      </c>
      <c r="E1873" s="5" t="s">
        <v>10481</v>
      </c>
      <c r="F1873" s="84" t="s">
        <v>179</v>
      </c>
      <c r="G1873" s="84"/>
      <c r="H1873" s="84" t="s">
        <v>7696</v>
      </c>
      <c r="I1873" s="5" t="s">
        <v>1565</v>
      </c>
      <c r="J1873" s="5"/>
      <c r="K1873" s="18" t="s">
        <v>7697</v>
      </c>
      <c r="L1873" s="5" t="s">
        <v>7698</v>
      </c>
    </row>
    <row r="1874" spans="1:12" ht="37.5">
      <c r="A1874" s="84" t="s">
        <v>7699</v>
      </c>
      <c r="B1874" s="5" t="s">
        <v>7700</v>
      </c>
      <c r="C1874" s="5" t="s">
        <v>7701</v>
      </c>
      <c r="D1874" s="2">
        <v>23850</v>
      </c>
      <c r="E1874" s="5" t="s">
        <v>10481</v>
      </c>
      <c r="F1874" s="84" t="s">
        <v>179</v>
      </c>
      <c r="G1874" s="84" t="s">
        <v>7702</v>
      </c>
      <c r="H1874" s="84" t="s">
        <v>7703</v>
      </c>
      <c r="I1874" s="5" t="s">
        <v>665</v>
      </c>
      <c r="J1874" s="5" t="s">
        <v>7704</v>
      </c>
      <c r="K1874" s="18" t="s">
        <v>7705</v>
      </c>
      <c r="L1874" s="21" t="s">
        <v>7706</v>
      </c>
    </row>
    <row r="1875" spans="1:12" ht="37.5">
      <c r="A1875" s="84" t="s">
        <v>7699</v>
      </c>
      <c r="B1875" s="5" t="s">
        <v>7700</v>
      </c>
      <c r="C1875" s="5" t="s">
        <v>7707</v>
      </c>
      <c r="D1875" s="2">
        <v>7000</v>
      </c>
      <c r="E1875" s="5" t="s">
        <v>10481</v>
      </c>
      <c r="F1875" s="84" t="s">
        <v>179</v>
      </c>
      <c r="G1875" s="84" t="s">
        <v>7708</v>
      </c>
      <c r="H1875" s="84" t="s">
        <v>7709</v>
      </c>
      <c r="I1875" s="5" t="s">
        <v>665</v>
      </c>
      <c r="J1875" s="5" t="s">
        <v>3884</v>
      </c>
      <c r="K1875" s="18" t="s">
        <v>7710</v>
      </c>
      <c r="L1875" s="21" t="s">
        <v>7706</v>
      </c>
    </row>
    <row r="1876" spans="1:12" ht="75">
      <c r="A1876" s="84" t="s">
        <v>7699</v>
      </c>
      <c r="B1876" s="5" t="s">
        <v>7700</v>
      </c>
      <c r="C1876" s="5" t="s">
        <v>7711</v>
      </c>
      <c r="D1876" s="6">
        <v>47752</v>
      </c>
      <c r="E1876" s="5" t="s">
        <v>10481</v>
      </c>
      <c r="F1876" s="84" t="s">
        <v>660</v>
      </c>
      <c r="G1876" s="84"/>
      <c r="H1876" s="84" t="s">
        <v>6594</v>
      </c>
      <c r="I1876" s="5" t="s">
        <v>4312</v>
      </c>
      <c r="J1876" s="5"/>
      <c r="K1876" s="18" t="s">
        <v>7712</v>
      </c>
      <c r="L1876" s="5" t="s">
        <v>7713</v>
      </c>
    </row>
    <row r="1877" spans="1:12" ht="131.25">
      <c r="A1877" s="84" t="s">
        <v>7564</v>
      </c>
      <c r="B1877" s="5" t="s">
        <v>7714</v>
      </c>
      <c r="C1877" s="5" t="s">
        <v>7715</v>
      </c>
      <c r="D1877" s="6" t="s">
        <v>7716</v>
      </c>
      <c r="E1877" s="5" t="s">
        <v>10481</v>
      </c>
      <c r="F1877" s="84" t="s">
        <v>665</v>
      </c>
      <c r="G1877" s="84" t="s">
        <v>7717</v>
      </c>
      <c r="H1877" s="84" t="s">
        <v>7718</v>
      </c>
      <c r="I1877" s="5" t="s">
        <v>665</v>
      </c>
      <c r="J1877" s="5" t="s">
        <v>7719</v>
      </c>
      <c r="K1877" s="18" t="s">
        <v>7720</v>
      </c>
      <c r="L1877" s="5" t="s">
        <v>7721</v>
      </c>
    </row>
    <row r="1878" spans="1:12" ht="131.25">
      <c r="A1878" s="84" t="s">
        <v>7564</v>
      </c>
      <c r="B1878" s="5" t="s">
        <v>7714</v>
      </c>
      <c r="C1878" s="5" t="s">
        <v>7722</v>
      </c>
      <c r="D1878" s="6" t="s">
        <v>7716</v>
      </c>
      <c r="E1878" s="5" t="s">
        <v>10481</v>
      </c>
      <c r="F1878" s="84" t="s">
        <v>665</v>
      </c>
      <c r="G1878" s="84" t="s">
        <v>7717</v>
      </c>
      <c r="H1878" s="84" t="s">
        <v>7723</v>
      </c>
      <c r="I1878" s="5" t="s">
        <v>665</v>
      </c>
      <c r="J1878" s="5" t="s">
        <v>7719</v>
      </c>
      <c r="K1878" s="18" t="s">
        <v>7724</v>
      </c>
      <c r="L1878" s="5" t="s">
        <v>7721</v>
      </c>
    </row>
    <row r="1879" spans="1:12" ht="37.5">
      <c r="A1879" s="84" t="s">
        <v>7725</v>
      </c>
      <c r="B1879" s="5" t="s">
        <v>7726</v>
      </c>
      <c r="C1879" s="5" t="s">
        <v>7727</v>
      </c>
      <c r="D1879" s="6">
        <v>45427</v>
      </c>
      <c r="E1879" s="5" t="s">
        <v>10480</v>
      </c>
      <c r="F1879" s="84" t="s">
        <v>179</v>
      </c>
      <c r="G1879" s="84" t="s">
        <v>7728</v>
      </c>
      <c r="H1879" s="84" t="s">
        <v>7729</v>
      </c>
      <c r="I1879" s="5" t="s">
        <v>1511</v>
      </c>
      <c r="J1879" s="5"/>
      <c r="K1879" s="18" t="s">
        <v>7730</v>
      </c>
      <c r="L1879" s="5" t="s">
        <v>7731</v>
      </c>
    </row>
    <row r="1880" spans="1:12" ht="37.5">
      <c r="A1880" s="84" t="s">
        <v>7725</v>
      </c>
      <c r="B1880" s="5" t="s">
        <v>7726</v>
      </c>
      <c r="C1880" s="5" t="s">
        <v>7732</v>
      </c>
      <c r="D1880" s="6">
        <v>14362</v>
      </c>
      <c r="E1880" s="5" t="s">
        <v>10480</v>
      </c>
      <c r="F1880" s="84" t="s">
        <v>311</v>
      </c>
      <c r="G1880" s="84"/>
      <c r="H1880" s="84" t="s">
        <v>7733</v>
      </c>
      <c r="I1880" s="5" t="s">
        <v>1511</v>
      </c>
      <c r="J1880" s="5"/>
      <c r="K1880" s="18" t="s">
        <v>7734</v>
      </c>
      <c r="L1880" s="5" t="s">
        <v>7731</v>
      </c>
    </row>
    <row r="1881" spans="1:12" ht="56.25">
      <c r="A1881" s="84" t="s">
        <v>7725</v>
      </c>
      <c r="B1881" s="5" t="s">
        <v>7726</v>
      </c>
      <c r="C1881" s="5" t="s">
        <v>7735</v>
      </c>
      <c r="D1881" s="6">
        <v>4029</v>
      </c>
      <c r="E1881" s="5" t="s">
        <v>10480</v>
      </c>
      <c r="F1881" s="84" t="s">
        <v>660</v>
      </c>
      <c r="G1881" s="84"/>
      <c r="H1881" s="84" t="s">
        <v>7736</v>
      </c>
      <c r="I1881" s="5" t="s">
        <v>1565</v>
      </c>
      <c r="J1881" s="5"/>
      <c r="K1881" s="18" t="s">
        <v>7737</v>
      </c>
      <c r="L1881" s="5" t="s">
        <v>7731</v>
      </c>
    </row>
    <row r="1882" spans="1:12" ht="37.5">
      <c r="A1882" s="84" t="s">
        <v>7725</v>
      </c>
      <c r="B1882" s="5" t="s">
        <v>7726</v>
      </c>
      <c r="C1882" s="5" t="s">
        <v>7738</v>
      </c>
      <c r="D1882" s="6">
        <v>13206</v>
      </c>
      <c r="E1882" s="5" t="s">
        <v>10480</v>
      </c>
      <c r="F1882" s="84" t="s">
        <v>179</v>
      </c>
      <c r="G1882" s="84" t="s">
        <v>7739</v>
      </c>
      <c r="H1882" s="84" t="s">
        <v>7740</v>
      </c>
      <c r="I1882" s="5" t="s">
        <v>1511</v>
      </c>
      <c r="J1882" s="5"/>
      <c r="K1882" s="18" t="s">
        <v>7741</v>
      </c>
      <c r="L1882" s="5" t="s">
        <v>7742</v>
      </c>
    </row>
    <row r="1883" spans="1:12" ht="37.5">
      <c r="A1883" s="84" t="s">
        <v>7725</v>
      </c>
      <c r="B1883" s="5" t="s">
        <v>7726</v>
      </c>
      <c r="C1883" s="5" t="s">
        <v>7743</v>
      </c>
      <c r="D1883" s="6">
        <v>2306</v>
      </c>
      <c r="E1883" s="5" t="s">
        <v>10480</v>
      </c>
      <c r="F1883" s="84" t="s">
        <v>311</v>
      </c>
      <c r="G1883" s="84"/>
      <c r="H1883" s="84" t="s">
        <v>7744</v>
      </c>
      <c r="I1883" s="5" t="s">
        <v>1511</v>
      </c>
      <c r="J1883" s="5"/>
      <c r="K1883" s="18" t="s">
        <v>7741</v>
      </c>
      <c r="L1883" s="5" t="s">
        <v>7742</v>
      </c>
    </row>
    <row r="1884" spans="1:12" ht="93.75">
      <c r="A1884" s="84" t="s">
        <v>7725</v>
      </c>
      <c r="B1884" s="5" t="s">
        <v>7726</v>
      </c>
      <c r="C1884" s="5" t="s">
        <v>7745</v>
      </c>
      <c r="D1884" s="6">
        <v>1635</v>
      </c>
      <c r="E1884" s="5" t="s">
        <v>10480</v>
      </c>
      <c r="F1884" s="84" t="s">
        <v>311</v>
      </c>
      <c r="G1884" s="84"/>
      <c r="H1884" s="84" t="s">
        <v>7746</v>
      </c>
      <c r="I1884" s="5" t="s">
        <v>1511</v>
      </c>
      <c r="J1884" s="5"/>
      <c r="K1884" s="18" t="s">
        <v>7747</v>
      </c>
      <c r="L1884" s="5" t="s">
        <v>7742</v>
      </c>
    </row>
    <row r="1885" spans="1:12" ht="37.5">
      <c r="A1885" s="84" t="s">
        <v>7725</v>
      </c>
      <c r="B1885" s="5" t="s">
        <v>7748</v>
      </c>
      <c r="C1885" s="5" t="s">
        <v>7749</v>
      </c>
      <c r="D1885" s="6" t="s">
        <v>7750</v>
      </c>
      <c r="E1885" s="5" t="s">
        <v>10494</v>
      </c>
      <c r="F1885" s="84" t="s">
        <v>179</v>
      </c>
      <c r="G1885" s="84"/>
      <c r="H1885" s="84" t="s">
        <v>7751</v>
      </c>
      <c r="I1885" s="5" t="s">
        <v>7752</v>
      </c>
      <c r="J1885" s="5"/>
      <c r="K1885" s="5"/>
      <c r="L1885" s="5" t="s">
        <v>7753</v>
      </c>
    </row>
    <row r="1886" spans="1:12" ht="56.25">
      <c r="A1886" s="84" t="s">
        <v>7725</v>
      </c>
      <c r="B1886" s="5" t="s">
        <v>7754</v>
      </c>
      <c r="C1886" s="5" t="s">
        <v>7755</v>
      </c>
      <c r="D1886" s="2">
        <v>704</v>
      </c>
      <c r="E1886" s="5" t="s">
        <v>10494</v>
      </c>
      <c r="F1886" s="84" t="s">
        <v>665</v>
      </c>
      <c r="G1886" s="84" t="s">
        <v>7756</v>
      </c>
      <c r="H1886" s="84" t="s">
        <v>7757</v>
      </c>
      <c r="I1886" s="5" t="s">
        <v>1895</v>
      </c>
      <c r="J1886" s="5"/>
      <c r="K1886" s="18" t="s">
        <v>7758</v>
      </c>
      <c r="L1886" s="5" t="s">
        <v>7759</v>
      </c>
    </row>
    <row r="1887" spans="1:12" ht="168.75">
      <c r="A1887" s="84" t="s">
        <v>7725</v>
      </c>
      <c r="B1887" s="5" t="s">
        <v>7760</v>
      </c>
      <c r="C1887" s="5" t="s">
        <v>7761</v>
      </c>
      <c r="D1887" s="6" t="s">
        <v>7762</v>
      </c>
      <c r="E1887" s="5" t="s">
        <v>10494</v>
      </c>
      <c r="F1887" s="84" t="s">
        <v>660</v>
      </c>
      <c r="G1887" s="84"/>
      <c r="H1887" s="84" t="s">
        <v>7763</v>
      </c>
      <c r="I1887" s="5" t="s">
        <v>665</v>
      </c>
      <c r="J1887" s="5" t="s">
        <v>7764</v>
      </c>
      <c r="K1887" s="5"/>
      <c r="L1887" s="5" t="s">
        <v>7765</v>
      </c>
    </row>
    <row r="1888" spans="1:12" ht="75">
      <c r="A1888" s="84" t="s">
        <v>7725</v>
      </c>
      <c r="B1888" s="5" t="s">
        <v>7766</v>
      </c>
      <c r="C1888" s="5" t="s">
        <v>7767</v>
      </c>
      <c r="D1888" s="2">
        <v>5660</v>
      </c>
      <c r="E1888" s="5" t="s">
        <v>10494</v>
      </c>
      <c r="F1888" s="84" t="s">
        <v>2603</v>
      </c>
      <c r="G1888" s="84"/>
      <c r="H1888" s="84" t="s">
        <v>7768</v>
      </c>
      <c r="I1888" s="5" t="s">
        <v>7769</v>
      </c>
      <c r="J1888" s="5"/>
      <c r="K1888" s="18"/>
      <c r="L1888" s="5" t="s">
        <v>7770</v>
      </c>
    </row>
    <row r="1889" spans="1:12" ht="112.5">
      <c r="A1889" s="84" t="s">
        <v>7725</v>
      </c>
      <c r="B1889" s="5" t="s">
        <v>7771</v>
      </c>
      <c r="C1889" s="5" t="s">
        <v>7772</v>
      </c>
      <c r="D1889" s="19">
        <v>5476</v>
      </c>
      <c r="E1889" s="5" t="s">
        <v>10494</v>
      </c>
      <c r="F1889" s="84" t="s">
        <v>179</v>
      </c>
      <c r="G1889" s="84"/>
      <c r="H1889" s="84" t="s">
        <v>7773</v>
      </c>
      <c r="I1889" s="5" t="s">
        <v>7774</v>
      </c>
      <c r="J1889" s="5" t="s">
        <v>7775</v>
      </c>
      <c r="K1889" s="18" t="s">
        <v>7776</v>
      </c>
      <c r="L1889" s="21" t="s">
        <v>7777</v>
      </c>
    </row>
    <row r="1890" spans="1:12" ht="168.75">
      <c r="A1890" s="84" t="s">
        <v>7725</v>
      </c>
      <c r="B1890" s="5" t="s">
        <v>7778</v>
      </c>
      <c r="C1890" s="59" t="s">
        <v>7779</v>
      </c>
      <c r="D1890" s="2">
        <v>425</v>
      </c>
      <c r="E1890" s="5" t="s">
        <v>10494</v>
      </c>
      <c r="F1890" s="84" t="s">
        <v>665</v>
      </c>
      <c r="G1890" s="84" t="s">
        <v>7780</v>
      </c>
      <c r="H1890" s="84" t="s">
        <v>7781</v>
      </c>
      <c r="I1890" s="26" t="s">
        <v>7782</v>
      </c>
      <c r="J1890" s="5"/>
      <c r="K1890" s="64" t="s">
        <v>7783</v>
      </c>
      <c r="L1890" s="21" t="s">
        <v>7784</v>
      </c>
    </row>
    <row r="1891" spans="1:12" ht="112.5">
      <c r="A1891" s="84" t="s">
        <v>7725</v>
      </c>
      <c r="B1891" s="5" t="s">
        <v>7778</v>
      </c>
      <c r="C1891" s="11" t="s">
        <v>7785</v>
      </c>
      <c r="D1891" s="2">
        <v>15782</v>
      </c>
      <c r="E1891" s="5" t="s">
        <v>10494</v>
      </c>
      <c r="F1891" s="84" t="s">
        <v>1305</v>
      </c>
      <c r="G1891" s="84" t="s">
        <v>7786</v>
      </c>
      <c r="H1891" s="84" t="s">
        <v>7787</v>
      </c>
      <c r="I1891" s="5" t="s">
        <v>7788</v>
      </c>
      <c r="J1891" s="5"/>
      <c r="K1891" s="64" t="s">
        <v>7789</v>
      </c>
      <c r="L1891" s="21" t="s">
        <v>7790</v>
      </c>
    </row>
    <row r="1892" spans="1:12" ht="56.25">
      <c r="A1892" s="84" t="s">
        <v>7725</v>
      </c>
      <c r="B1892" s="5" t="s">
        <v>7778</v>
      </c>
      <c r="C1892" s="11" t="s">
        <v>7791</v>
      </c>
      <c r="D1892" s="19">
        <v>1560</v>
      </c>
      <c r="E1892" s="5" t="s">
        <v>10494</v>
      </c>
      <c r="F1892" s="84" t="s">
        <v>660</v>
      </c>
      <c r="G1892" s="84"/>
      <c r="H1892" s="84" t="s">
        <v>7792</v>
      </c>
      <c r="I1892" s="26" t="s">
        <v>7793</v>
      </c>
      <c r="J1892" s="5"/>
      <c r="K1892" s="5"/>
      <c r="L1892" s="21" t="s">
        <v>7794</v>
      </c>
    </row>
    <row r="1893" spans="1:12" ht="37.5">
      <c r="A1893" s="84" t="s">
        <v>7725</v>
      </c>
      <c r="B1893" s="5" t="s">
        <v>7795</v>
      </c>
      <c r="C1893" s="5" t="s">
        <v>7796</v>
      </c>
      <c r="D1893" s="2">
        <v>2318</v>
      </c>
      <c r="E1893" s="5" t="s">
        <v>10494</v>
      </c>
      <c r="F1893" s="84" t="s">
        <v>311</v>
      </c>
      <c r="G1893" s="84"/>
      <c r="H1893" s="84" t="s">
        <v>7797</v>
      </c>
      <c r="I1893" s="5" t="s">
        <v>7798</v>
      </c>
      <c r="J1893" s="5"/>
      <c r="K1893" s="5"/>
      <c r="L1893" s="5" t="s">
        <v>7799</v>
      </c>
    </row>
    <row r="1894" spans="1:12" ht="93.75">
      <c r="A1894" s="84" t="s">
        <v>7725</v>
      </c>
      <c r="B1894" s="5" t="s">
        <v>7800</v>
      </c>
      <c r="C1894" s="5" t="s">
        <v>1861</v>
      </c>
      <c r="D1894" s="2">
        <v>14690</v>
      </c>
      <c r="E1894" s="5" t="s">
        <v>10494</v>
      </c>
      <c r="F1894" s="84" t="s">
        <v>660</v>
      </c>
      <c r="G1894" s="84"/>
      <c r="H1894" s="84" t="s">
        <v>7801</v>
      </c>
      <c r="I1894" s="5" t="s">
        <v>1565</v>
      </c>
      <c r="J1894" s="5"/>
      <c r="K1894" s="18" t="s">
        <v>7802</v>
      </c>
      <c r="L1894" s="5" t="s">
        <v>7803</v>
      </c>
    </row>
    <row r="1895" spans="1:12" ht="56.25">
      <c r="A1895" s="84" t="s">
        <v>7725</v>
      </c>
      <c r="B1895" s="5" t="s">
        <v>7800</v>
      </c>
      <c r="C1895" s="5" t="s">
        <v>7804</v>
      </c>
      <c r="D1895" s="2">
        <v>32111</v>
      </c>
      <c r="E1895" s="5" t="s">
        <v>10494</v>
      </c>
      <c r="F1895" s="84" t="s">
        <v>311</v>
      </c>
      <c r="G1895" s="84"/>
      <c r="H1895" s="84" t="s">
        <v>7805</v>
      </c>
      <c r="I1895" s="5" t="s">
        <v>7806</v>
      </c>
      <c r="J1895" s="5"/>
      <c r="K1895" s="18" t="s">
        <v>7807</v>
      </c>
      <c r="L1895" s="5" t="s">
        <v>7808</v>
      </c>
    </row>
    <row r="1896" spans="1:12" ht="75">
      <c r="A1896" s="84" t="s">
        <v>7725</v>
      </c>
      <c r="B1896" s="5" t="s">
        <v>7809</v>
      </c>
      <c r="C1896" s="5" t="s">
        <v>7810</v>
      </c>
      <c r="D1896" s="2">
        <v>3000</v>
      </c>
      <c r="E1896" s="5" t="s">
        <v>10494</v>
      </c>
      <c r="F1896" s="84" t="s">
        <v>660</v>
      </c>
      <c r="G1896" s="84"/>
      <c r="H1896" s="84" t="s">
        <v>7811</v>
      </c>
      <c r="I1896" s="5" t="s">
        <v>665</v>
      </c>
      <c r="J1896" s="5" t="s">
        <v>7812</v>
      </c>
      <c r="K1896" s="18" t="s">
        <v>7813</v>
      </c>
      <c r="L1896" s="5" t="s">
        <v>7803</v>
      </c>
    </row>
    <row r="1897" spans="1:12" ht="56.25">
      <c r="A1897" s="84" t="s">
        <v>7725</v>
      </c>
      <c r="B1897" s="5" t="s">
        <v>7809</v>
      </c>
      <c r="C1897" s="5" t="s">
        <v>7814</v>
      </c>
      <c r="D1897" s="2">
        <v>29</v>
      </c>
      <c r="E1897" s="5" t="s">
        <v>10494</v>
      </c>
      <c r="F1897" s="84" t="s">
        <v>660</v>
      </c>
      <c r="G1897" s="84"/>
      <c r="H1897" s="84" t="s">
        <v>7815</v>
      </c>
      <c r="I1897" s="5" t="s">
        <v>7816</v>
      </c>
      <c r="J1897" s="5"/>
      <c r="K1897" s="18" t="s">
        <v>7817</v>
      </c>
      <c r="L1897" s="5" t="s">
        <v>7818</v>
      </c>
    </row>
    <row r="1898" spans="1:12" ht="56.25">
      <c r="A1898" s="84" t="s">
        <v>7725</v>
      </c>
      <c r="B1898" s="5" t="s">
        <v>7819</v>
      </c>
      <c r="C1898" s="5" t="s">
        <v>1136</v>
      </c>
      <c r="D1898" s="2">
        <v>1304</v>
      </c>
      <c r="E1898" s="5" t="s">
        <v>10480</v>
      </c>
      <c r="F1898" s="84" t="s">
        <v>660</v>
      </c>
      <c r="G1898" s="84"/>
      <c r="H1898" s="84" t="s">
        <v>7820</v>
      </c>
      <c r="I1898" s="5" t="s">
        <v>7821</v>
      </c>
      <c r="J1898" s="5"/>
      <c r="K1898" s="18" t="s">
        <v>7822</v>
      </c>
      <c r="L1898" s="5" t="s">
        <v>7823</v>
      </c>
    </row>
    <row r="1899" spans="1:12" ht="37.5">
      <c r="A1899" s="84" t="s">
        <v>7725</v>
      </c>
      <c r="B1899" s="5" t="s">
        <v>7824</v>
      </c>
      <c r="C1899" s="5" t="s">
        <v>7825</v>
      </c>
      <c r="D1899" s="2">
        <v>9842</v>
      </c>
      <c r="E1899" s="5" t="s">
        <v>10494</v>
      </c>
      <c r="F1899" s="84" t="s">
        <v>660</v>
      </c>
      <c r="G1899" s="84"/>
      <c r="H1899" s="84" t="s">
        <v>7826</v>
      </c>
      <c r="I1899" s="5" t="s">
        <v>7782</v>
      </c>
      <c r="J1899" s="5"/>
      <c r="K1899" s="18" t="s">
        <v>7827</v>
      </c>
      <c r="L1899" s="5" t="s">
        <v>7828</v>
      </c>
    </row>
    <row r="1900" spans="1:12" ht="37.5">
      <c r="A1900" s="84" t="s">
        <v>7725</v>
      </c>
      <c r="B1900" s="5" t="s">
        <v>7824</v>
      </c>
      <c r="C1900" s="5" t="s">
        <v>7829</v>
      </c>
      <c r="D1900" s="2">
        <v>1100</v>
      </c>
      <c r="E1900" s="5" t="s">
        <v>10494</v>
      </c>
      <c r="F1900" s="84" t="s">
        <v>311</v>
      </c>
      <c r="G1900" s="84"/>
      <c r="H1900" s="84" t="s">
        <v>7830</v>
      </c>
      <c r="I1900" s="5" t="s">
        <v>7831</v>
      </c>
      <c r="J1900" s="5"/>
      <c r="K1900" s="18" t="s">
        <v>7832</v>
      </c>
      <c r="L1900" s="5" t="s">
        <v>7828</v>
      </c>
    </row>
    <row r="1901" spans="1:12" ht="75">
      <c r="A1901" s="84" t="s">
        <v>7725</v>
      </c>
      <c r="B1901" s="5" t="s">
        <v>7833</v>
      </c>
      <c r="C1901" s="5" t="s">
        <v>7834</v>
      </c>
      <c r="D1901" s="2">
        <v>12977</v>
      </c>
      <c r="E1901" s="5" t="s">
        <v>10480</v>
      </c>
      <c r="F1901" s="84" t="s">
        <v>179</v>
      </c>
      <c r="G1901" s="84"/>
      <c r="H1901" s="84" t="s">
        <v>7835</v>
      </c>
      <c r="I1901" s="5" t="s">
        <v>908</v>
      </c>
      <c r="J1901" s="5"/>
      <c r="K1901" s="18" t="s">
        <v>7836</v>
      </c>
      <c r="L1901" s="5" t="s">
        <v>7837</v>
      </c>
    </row>
    <row r="1902" spans="1:12" ht="37.5">
      <c r="A1902" s="84" t="s">
        <v>7725</v>
      </c>
      <c r="B1902" s="5" t="s">
        <v>7838</v>
      </c>
      <c r="C1902" s="5" t="s">
        <v>7839</v>
      </c>
      <c r="D1902" s="2">
        <v>29000</v>
      </c>
      <c r="E1902" s="5" t="s">
        <v>10494</v>
      </c>
      <c r="F1902" s="84" t="s">
        <v>660</v>
      </c>
      <c r="G1902" s="84"/>
      <c r="H1902" s="84" t="s">
        <v>7840</v>
      </c>
      <c r="I1902" s="5" t="s">
        <v>3538</v>
      </c>
      <c r="J1902" s="5"/>
      <c r="K1902" s="18" t="s">
        <v>7841</v>
      </c>
      <c r="L1902" s="21" t="s">
        <v>7842</v>
      </c>
    </row>
    <row r="1903" spans="1:12" ht="37.5">
      <c r="A1903" s="84" t="s">
        <v>7725</v>
      </c>
      <c r="B1903" s="5" t="s">
        <v>7843</v>
      </c>
      <c r="C1903" s="5" t="s">
        <v>7844</v>
      </c>
      <c r="D1903" s="2">
        <v>3000</v>
      </c>
      <c r="E1903" s="5" t="s">
        <v>10494</v>
      </c>
      <c r="F1903" s="84" t="s">
        <v>660</v>
      </c>
      <c r="G1903" s="84"/>
      <c r="H1903" s="84" t="s">
        <v>7845</v>
      </c>
      <c r="I1903" s="26" t="s">
        <v>3538</v>
      </c>
      <c r="J1903" s="5"/>
      <c r="K1903" s="18" t="s">
        <v>7841</v>
      </c>
      <c r="L1903" s="21" t="s">
        <v>7842</v>
      </c>
    </row>
    <row r="1904" spans="1:12" ht="56.25">
      <c r="A1904" s="84" t="s">
        <v>7725</v>
      </c>
      <c r="B1904" s="5" t="s">
        <v>7846</v>
      </c>
      <c r="C1904" s="5" t="s">
        <v>7847</v>
      </c>
      <c r="D1904" s="2">
        <v>18640</v>
      </c>
      <c r="E1904" s="5" t="s">
        <v>10494</v>
      </c>
      <c r="F1904" s="84" t="s">
        <v>660</v>
      </c>
      <c r="G1904" s="84"/>
      <c r="H1904" s="84" t="s">
        <v>7848</v>
      </c>
      <c r="I1904" s="5" t="s">
        <v>7769</v>
      </c>
      <c r="J1904" s="5"/>
      <c r="K1904" s="18" t="s">
        <v>7849</v>
      </c>
      <c r="L1904" s="5" t="s">
        <v>7850</v>
      </c>
    </row>
    <row r="1905" spans="1:12" ht="37.5">
      <c r="A1905" s="84" t="s">
        <v>7725</v>
      </c>
      <c r="B1905" s="5" t="s">
        <v>7851</v>
      </c>
      <c r="C1905" s="5" t="s">
        <v>7852</v>
      </c>
      <c r="D1905" s="2">
        <v>19000</v>
      </c>
      <c r="E1905" s="5" t="s">
        <v>10494</v>
      </c>
      <c r="F1905" s="84" t="s">
        <v>311</v>
      </c>
      <c r="G1905" s="84"/>
      <c r="H1905" s="84" t="s">
        <v>7853</v>
      </c>
      <c r="I1905" s="5" t="s">
        <v>7798</v>
      </c>
      <c r="J1905" s="5"/>
      <c r="K1905" s="5"/>
      <c r="L1905" s="5" t="s">
        <v>7854</v>
      </c>
    </row>
    <row r="1906" spans="1:12" ht="37.5">
      <c r="A1906" s="84" t="s">
        <v>7725</v>
      </c>
      <c r="B1906" s="5" t="s">
        <v>7851</v>
      </c>
      <c r="C1906" s="5" t="s">
        <v>7855</v>
      </c>
      <c r="D1906" s="2">
        <v>58080</v>
      </c>
      <c r="E1906" s="5" t="s">
        <v>10494</v>
      </c>
      <c r="F1906" s="84" t="s">
        <v>179</v>
      </c>
      <c r="G1906" s="84"/>
      <c r="H1906" s="84" t="s">
        <v>7856</v>
      </c>
      <c r="I1906" s="5" t="s">
        <v>7857</v>
      </c>
      <c r="J1906" s="5"/>
      <c r="K1906" s="18" t="s">
        <v>7858</v>
      </c>
      <c r="L1906" s="5" t="s">
        <v>7859</v>
      </c>
    </row>
    <row r="1907" spans="1:12" ht="56.25">
      <c r="A1907" s="84" t="s">
        <v>7725</v>
      </c>
      <c r="B1907" s="5" t="s">
        <v>7860</v>
      </c>
      <c r="C1907" s="5" t="s">
        <v>7861</v>
      </c>
      <c r="D1907" s="2">
        <v>59100</v>
      </c>
      <c r="E1907" s="5" t="s">
        <v>10494</v>
      </c>
      <c r="F1907" s="84" t="s">
        <v>179</v>
      </c>
      <c r="G1907" s="84"/>
      <c r="H1907" s="84" t="s">
        <v>7862</v>
      </c>
      <c r="I1907" s="5" t="s">
        <v>1793</v>
      </c>
      <c r="J1907" s="5"/>
      <c r="K1907" s="5"/>
      <c r="L1907" s="5" t="s">
        <v>7863</v>
      </c>
    </row>
    <row r="1908" spans="1:12" ht="37.5">
      <c r="A1908" s="84" t="s">
        <v>7725</v>
      </c>
      <c r="B1908" s="5" t="s">
        <v>7860</v>
      </c>
      <c r="C1908" s="5" t="s">
        <v>7864</v>
      </c>
      <c r="D1908" s="2">
        <v>2000</v>
      </c>
      <c r="E1908" s="5" t="s">
        <v>10494</v>
      </c>
      <c r="F1908" s="84" t="s">
        <v>660</v>
      </c>
      <c r="G1908" s="84"/>
      <c r="H1908" s="84" t="s">
        <v>7865</v>
      </c>
      <c r="I1908" s="5" t="s">
        <v>1548</v>
      </c>
      <c r="J1908" s="5"/>
      <c r="K1908" s="5"/>
      <c r="L1908" s="5" t="s">
        <v>7866</v>
      </c>
    </row>
    <row r="1909" spans="1:12" ht="75">
      <c r="A1909" s="84" t="s">
        <v>7867</v>
      </c>
      <c r="B1909" s="5" t="s">
        <v>7868</v>
      </c>
      <c r="C1909" s="5" t="s">
        <v>7869</v>
      </c>
      <c r="D1909" s="6" t="s">
        <v>10459</v>
      </c>
      <c r="E1909" s="5" t="s">
        <v>10481</v>
      </c>
      <c r="F1909" s="84" t="s">
        <v>327</v>
      </c>
      <c r="G1909" s="84"/>
      <c r="H1909" s="84" t="s">
        <v>7870</v>
      </c>
      <c r="I1909" s="5" t="s">
        <v>10506</v>
      </c>
      <c r="J1909" s="5" t="s">
        <v>7871</v>
      </c>
      <c r="K1909" s="18" t="s">
        <v>7872</v>
      </c>
      <c r="L1909" s="21" t="s">
        <v>7873</v>
      </c>
    </row>
    <row r="1910" spans="1:12" ht="75">
      <c r="A1910" s="84" t="s">
        <v>7867</v>
      </c>
      <c r="B1910" s="5" t="s">
        <v>7868</v>
      </c>
      <c r="C1910" s="5" t="s">
        <v>7874</v>
      </c>
      <c r="D1910" s="2">
        <v>12148</v>
      </c>
      <c r="E1910" s="5" t="s">
        <v>10481</v>
      </c>
      <c r="F1910" s="84" t="s">
        <v>179</v>
      </c>
      <c r="G1910" s="84"/>
      <c r="H1910" s="84" t="s">
        <v>7875</v>
      </c>
      <c r="I1910" s="5" t="s">
        <v>181</v>
      </c>
      <c r="J1910" s="5"/>
      <c r="K1910" s="18" t="s">
        <v>7876</v>
      </c>
      <c r="L1910" s="21" t="s">
        <v>7877</v>
      </c>
    </row>
    <row r="1911" spans="1:12" ht="93.75">
      <c r="A1911" s="102" t="s">
        <v>7878</v>
      </c>
      <c r="B1911" s="133" t="s">
        <v>7878</v>
      </c>
      <c r="C1911" s="133" t="s">
        <v>7879</v>
      </c>
      <c r="D1911" s="45">
        <v>3921</v>
      </c>
      <c r="E1911" s="133" t="s">
        <v>10481</v>
      </c>
      <c r="F1911" s="84" t="s">
        <v>665</v>
      </c>
      <c r="G1911" s="102" t="s">
        <v>7880</v>
      </c>
      <c r="H1911" s="102" t="s">
        <v>7881</v>
      </c>
      <c r="I1911" s="5" t="s">
        <v>264</v>
      </c>
      <c r="J1911" s="133" t="s">
        <v>7882</v>
      </c>
      <c r="K1911" s="133" t="s">
        <v>7883</v>
      </c>
      <c r="L1911" s="133" t="s">
        <v>7884</v>
      </c>
    </row>
    <row r="1912" spans="1:12" ht="112.5">
      <c r="A1912" s="84" t="s">
        <v>7878</v>
      </c>
      <c r="B1912" s="5" t="s">
        <v>7878</v>
      </c>
      <c r="C1912" s="5" t="s">
        <v>7885</v>
      </c>
      <c r="D1912" s="2">
        <v>68650</v>
      </c>
      <c r="E1912" s="5" t="s">
        <v>10481</v>
      </c>
      <c r="F1912" s="84" t="s">
        <v>665</v>
      </c>
      <c r="G1912" s="84" t="s">
        <v>7880</v>
      </c>
      <c r="H1912" s="84" t="s">
        <v>10478</v>
      </c>
      <c r="I1912" s="5" t="s">
        <v>264</v>
      </c>
      <c r="J1912" s="5" t="s">
        <v>7882</v>
      </c>
      <c r="K1912" s="5" t="s">
        <v>7886</v>
      </c>
      <c r="L1912" s="5" t="s">
        <v>7884</v>
      </c>
    </row>
    <row r="1913" spans="1:12" ht="56.25">
      <c r="A1913" s="84" t="s">
        <v>7887</v>
      </c>
      <c r="B1913" s="5" t="s">
        <v>7887</v>
      </c>
      <c r="C1913" s="5" t="s">
        <v>7888</v>
      </c>
      <c r="D1913" s="2">
        <v>547269</v>
      </c>
      <c r="E1913" s="5" t="s">
        <v>10481</v>
      </c>
      <c r="F1913" s="84" t="s">
        <v>179</v>
      </c>
      <c r="G1913" s="84" t="s">
        <v>7889</v>
      </c>
      <c r="H1913" s="84" t="s">
        <v>7890</v>
      </c>
      <c r="I1913" s="5" t="s">
        <v>10515</v>
      </c>
      <c r="J1913" s="5"/>
      <c r="K1913" s="5"/>
      <c r="L1913" s="5" t="s">
        <v>7891</v>
      </c>
    </row>
    <row r="1914" spans="1:12" ht="37.5">
      <c r="A1914" s="84" t="s">
        <v>7892</v>
      </c>
      <c r="B1914" s="5" t="s">
        <v>7893</v>
      </c>
      <c r="C1914" s="5" t="s">
        <v>7894</v>
      </c>
      <c r="D1914" s="2">
        <v>58867</v>
      </c>
      <c r="E1914" s="5" t="s">
        <v>10481</v>
      </c>
      <c r="F1914" s="84" t="s">
        <v>179</v>
      </c>
      <c r="G1914" s="84"/>
      <c r="H1914" s="84" t="s">
        <v>7895</v>
      </c>
      <c r="I1914" s="5" t="s">
        <v>1895</v>
      </c>
      <c r="J1914" s="5"/>
      <c r="K1914" s="5" t="s">
        <v>7896</v>
      </c>
      <c r="L1914" s="5" t="s">
        <v>7897</v>
      </c>
    </row>
    <row r="1915" spans="1:12" ht="93.75">
      <c r="A1915" s="84" t="s">
        <v>7887</v>
      </c>
      <c r="B1915" s="5" t="s">
        <v>7898</v>
      </c>
      <c r="C1915" s="5" t="s">
        <v>7899</v>
      </c>
      <c r="D1915" s="2">
        <v>25894</v>
      </c>
      <c r="E1915" s="5" t="s">
        <v>10481</v>
      </c>
      <c r="F1915" s="84" t="s">
        <v>179</v>
      </c>
      <c r="G1915" s="84" t="s">
        <v>7900</v>
      </c>
      <c r="H1915" s="84" t="s">
        <v>7901</v>
      </c>
      <c r="I1915" s="5" t="s">
        <v>264</v>
      </c>
      <c r="J1915" s="5" t="s">
        <v>7902</v>
      </c>
      <c r="K1915" s="5" t="s">
        <v>7903</v>
      </c>
      <c r="L1915" s="5" t="s">
        <v>7904</v>
      </c>
    </row>
    <row r="1916" spans="1:12" ht="93.75">
      <c r="A1916" s="84" t="s">
        <v>7887</v>
      </c>
      <c r="B1916" s="5" t="s">
        <v>7905</v>
      </c>
      <c r="C1916" s="5" t="s">
        <v>7906</v>
      </c>
      <c r="D1916" s="2">
        <v>145869</v>
      </c>
      <c r="E1916" s="5" t="s">
        <v>10481</v>
      </c>
      <c r="F1916" s="84" t="s">
        <v>311</v>
      </c>
      <c r="G1916" s="84"/>
      <c r="H1916" s="84" t="s">
        <v>7907</v>
      </c>
      <c r="I1916" s="5" t="s">
        <v>1895</v>
      </c>
      <c r="J1916" s="5"/>
      <c r="K1916" s="18" t="s">
        <v>7908</v>
      </c>
      <c r="L1916" s="5" t="s">
        <v>7909</v>
      </c>
    </row>
    <row r="1917" spans="1:12" ht="56.25">
      <c r="A1917" s="84" t="s">
        <v>7887</v>
      </c>
      <c r="B1917" s="5" t="s">
        <v>7905</v>
      </c>
      <c r="C1917" s="5" t="s">
        <v>7910</v>
      </c>
      <c r="D1917" s="2">
        <v>21987</v>
      </c>
      <c r="E1917" s="5" t="s">
        <v>10481</v>
      </c>
      <c r="F1917" s="84" t="s">
        <v>311</v>
      </c>
      <c r="G1917" s="84" t="s">
        <v>3968</v>
      </c>
      <c r="H1917" s="84" t="s">
        <v>7911</v>
      </c>
      <c r="I1917" s="5" t="s">
        <v>1895</v>
      </c>
      <c r="J1917" s="5"/>
      <c r="K1917" s="18" t="s">
        <v>7912</v>
      </c>
      <c r="L1917" s="5" t="s">
        <v>7913</v>
      </c>
    </row>
    <row r="1918" spans="1:12" ht="37.5">
      <c r="A1918" s="84" t="s">
        <v>7887</v>
      </c>
      <c r="B1918" s="5" t="s">
        <v>7914</v>
      </c>
      <c r="C1918" s="5" t="s">
        <v>7915</v>
      </c>
      <c r="D1918" s="2">
        <v>29416</v>
      </c>
      <c r="E1918" s="5" t="s">
        <v>10481</v>
      </c>
      <c r="F1918" s="84" t="s">
        <v>311</v>
      </c>
      <c r="G1918" s="84"/>
      <c r="H1918" s="84" t="s">
        <v>7916</v>
      </c>
      <c r="I1918" s="5" t="s">
        <v>1895</v>
      </c>
      <c r="J1918" s="5"/>
      <c r="K1918" s="18" t="s">
        <v>7917</v>
      </c>
      <c r="L1918" s="5" t="s">
        <v>7918</v>
      </c>
    </row>
    <row r="1919" spans="1:12" ht="37.5">
      <c r="A1919" s="84" t="s">
        <v>7887</v>
      </c>
      <c r="B1919" s="5" t="s">
        <v>7914</v>
      </c>
      <c r="C1919" s="5" t="s">
        <v>7919</v>
      </c>
      <c r="D1919" s="2">
        <v>17151</v>
      </c>
      <c r="E1919" s="5" t="s">
        <v>10481</v>
      </c>
      <c r="F1919" s="84" t="s">
        <v>179</v>
      </c>
      <c r="G1919" s="84" t="s">
        <v>7920</v>
      </c>
      <c r="H1919" s="84" t="s">
        <v>7921</v>
      </c>
      <c r="I1919" s="5" t="s">
        <v>8</v>
      </c>
      <c r="J1919" s="5"/>
      <c r="K1919" s="18" t="s">
        <v>7922</v>
      </c>
      <c r="L1919" s="5" t="s">
        <v>7923</v>
      </c>
    </row>
    <row r="1920" spans="1:12" ht="56.25">
      <c r="A1920" s="84" t="s">
        <v>7887</v>
      </c>
      <c r="B1920" s="5" t="s">
        <v>7914</v>
      </c>
      <c r="C1920" s="5" t="s">
        <v>7924</v>
      </c>
      <c r="D1920" s="2">
        <v>57665</v>
      </c>
      <c r="E1920" s="5" t="s">
        <v>10481</v>
      </c>
      <c r="F1920" s="84" t="s">
        <v>179</v>
      </c>
      <c r="G1920" s="84"/>
      <c r="H1920" s="84" t="s">
        <v>7925</v>
      </c>
      <c r="I1920" s="5" t="s">
        <v>264</v>
      </c>
      <c r="J1920" s="5" t="s">
        <v>7926</v>
      </c>
      <c r="K1920" s="18" t="s">
        <v>7927</v>
      </c>
      <c r="L1920" s="5" t="s">
        <v>7928</v>
      </c>
    </row>
    <row r="1921" spans="1:12" ht="93.75">
      <c r="A1921" s="84" t="s">
        <v>7887</v>
      </c>
      <c r="B1921" s="5" t="s">
        <v>7914</v>
      </c>
      <c r="C1921" s="5" t="s">
        <v>7929</v>
      </c>
      <c r="D1921" s="2">
        <v>5300</v>
      </c>
      <c r="E1921" s="5" t="s">
        <v>10481</v>
      </c>
      <c r="F1921" s="84" t="s">
        <v>4732</v>
      </c>
      <c r="G1921" s="84"/>
      <c r="H1921" s="84" t="s">
        <v>7930</v>
      </c>
      <c r="I1921" s="5" t="s">
        <v>1793</v>
      </c>
      <c r="J1921" s="5"/>
      <c r="K1921" s="18" t="s">
        <v>7931</v>
      </c>
      <c r="L1921" s="5" t="s">
        <v>7928</v>
      </c>
    </row>
    <row r="1922" spans="1:12" ht="37.5">
      <c r="A1922" s="84" t="s">
        <v>7887</v>
      </c>
      <c r="B1922" s="5" t="s">
        <v>7905</v>
      </c>
      <c r="C1922" s="5" t="s">
        <v>7932</v>
      </c>
      <c r="D1922" s="2">
        <v>48631</v>
      </c>
      <c r="E1922" s="5" t="s">
        <v>10481</v>
      </c>
      <c r="F1922" s="84" t="s">
        <v>179</v>
      </c>
      <c r="G1922" s="84"/>
      <c r="H1922" s="84" t="s">
        <v>7933</v>
      </c>
      <c r="I1922" s="5" t="s">
        <v>1793</v>
      </c>
      <c r="J1922" s="5"/>
      <c r="K1922" s="5"/>
      <c r="L1922" s="5" t="s">
        <v>7934</v>
      </c>
    </row>
    <row r="1923" spans="1:12" ht="75">
      <c r="A1923" s="84" t="s">
        <v>7887</v>
      </c>
      <c r="B1923" s="5" t="s">
        <v>7905</v>
      </c>
      <c r="C1923" s="5" t="s">
        <v>7935</v>
      </c>
      <c r="D1923" s="2">
        <v>19500</v>
      </c>
      <c r="E1923" s="5" t="s">
        <v>10481</v>
      </c>
      <c r="F1923" s="84" t="s">
        <v>683</v>
      </c>
      <c r="G1923" s="84"/>
      <c r="H1923" s="84" t="s">
        <v>7936</v>
      </c>
      <c r="I1923" s="5" t="s">
        <v>4361</v>
      </c>
      <c r="J1923" s="5"/>
      <c r="K1923" s="18" t="s">
        <v>7937</v>
      </c>
      <c r="L1923" s="5" t="s">
        <v>7938</v>
      </c>
    </row>
    <row r="1924" spans="1:12" ht="56.25">
      <c r="A1924" s="84" t="s">
        <v>7939</v>
      </c>
      <c r="B1924" s="5" t="s">
        <v>7940</v>
      </c>
      <c r="C1924" s="5" t="s">
        <v>7941</v>
      </c>
      <c r="D1924" s="2">
        <v>164</v>
      </c>
      <c r="E1924" s="5" t="s">
        <v>10481</v>
      </c>
      <c r="F1924" s="84" t="s">
        <v>665</v>
      </c>
      <c r="G1924" s="84" t="s">
        <v>7942</v>
      </c>
      <c r="H1924" s="84" t="s">
        <v>7943</v>
      </c>
      <c r="I1924" s="5" t="s">
        <v>264</v>
      </c>
      <c r="J1924" s="5" t="s">
        <v>900</v>
      </c>
      <c r="K1924" s="5"/>
      <c r="L1924" s="5" t="s">
        <v>7944</v>
      </c>
    </row>
    <row r="1925" spans="1:12" ht="56.25">
      <c r="A1925" s="84" t="s">
        <v>7939</v>
      </c>
      <c r="B1925" s="5" t="s">
        <v>7940</v>
      </c>
      <c r="C1925" s="5" t="s">
        <v>7945</v>
      </c>
      <c r="D1925" s="2">
        <v>38539</v>
      </c>
      <c r="E1925" s="5" t="s">
        <v>10481</v>
      </c>
      <c r="F1925" s="84" t="s">
        <v>179</v>
      </c>
      <c r="G1925" s="84"/>
      <c r="H1925" s="84" t="s">
        <v>7946</v>
      </c>
      <c r="I1925" s="5" t="s">
        <v>1895</v>
      </c>
      <c r="J1925" s="5"/>
      <c r="K1925" s="5"/>
      <c r="L1925" s="5" t="s">
        <v>7947</v>
      </c>
    </row>
    <row r="1926" spans="1:12" ht="56.25">
      <c r="A1926" s="84" t="s">
        <v>7939</v>
      </c>
      <c r="B1926" s="5" t="s">
        <v>7940</v>
      </c>
      <c r="C1926" s="5" t="s">
        <v>7948</v>
      </c>
      <c r="D1926" s="2">
        <v>26658</v>
      </c>
      <c r="E1926" s="5" t="s">
        <v>10481</v>
      </c>
      <c r="F1926" s="84" t="s">
        <v>179</v>
      </c>
      <c r="G1926" s="84"/>
      <c r="H1926" s="84" t="s">
        <v>7949</v>
      </c>
      <c r="I1926" s="5" t="s">
        <v>7950</v>
      </c>
      <c r="J1926" s="5"/>
      <c r="K1926" s="5"/>
      <c r="L1926" s="5" t="s">
        <v>7947</v>
      </c>
    </row>
    <row r="1927" spans="1:12" ht="56.25">
      <c r="A1927" s="84" t="s">
        <v>7887</v>
      </c>
      <c r="B1927" s="5" t="s">
        <v>7940</v>
      </c>
      <c r="C1927" s="5" t="s">
        <v>1333</v>
      </c>
      <c r="D1927" s="2">
        <v>1410</v>
      </c>
      <c r="E1927" s="5" t="s">
        <v>10481</v>
      </c>
      <c r="F1927" s="84" t="s">
        <v>179</v>
      </c>
      <c r="G1927" s="84"/>
      <c r="H1927" s="84" t="s">
        <v>7951</v>
      </c>
      <c r="I1927" s="5" t="s">
        <v>1793</v>
      </c>
      <c r="J1927" s="5"/>
      <c r="K1927" s="5"/>
      <c r="L1927" s="5" t="s">
        <v>7947</v>
      </c>
    </row>
    <row r="1928" spans="1:12" ht="37.5">
      <c r="A1928" s="84" t="s">
        <v>7878</v>
      </c>
      <c r="B1928" s="5" t="s">
        <v>7952</v>
      </c>
      <c r="C1928" s="5" t="s">
        <v>7953</v>
      </c>
      <c r="D1928" s="2">
        <v>266</v>
      </c>
      <c r="E1928" s="5" t="s">
        <v>10481</v>
      </c>
      <c r="F1928" s="84" t="s">
        <v>660</v>
      </c>
      <c r="G1928" s="84"/>
      <c r="H1928" s="84" t="s">
        <v>7954</v>
      </c>
      <c r="I1928" s="5" t="s">
        <v>4361</v>
      </c>
      <c r="J1928" s="5"/>
      <c r="K1928" s="5"/>
      <c r="L1928" s="5" t="s">
        <v>7955</v>
      </c>
    </row>
    <row r="1929" spans="1:12" ht="37.5">
      <c r="A1929" s="84" t="s">
        <v>7887</v>
      </c>
      <c r="B1929" s="5" t="s">
        <v>7956</v>
      </c>
      <c r="C1929" s="5" t="s">
        <v>7957</v>
      </c>
      <c r="D1929" s="2">
        <v>821</v>
      </c>
      <c r="E1929" s="5" t="s">
        <v>10481</v>
      </c>
      <c r="F1929" s="84" t="s">
        <v>660</v>
      </c>
      <c r="G1929" s="84"/>
      <c r="H1929" s="84" t="s">
        <v>7958</v>
      </c>
      <c r="I1929" s="5" t="s">
        <v>10</v>
      </c>
      <c r="J1929" s="5"/>
      <c r="K1929" s="5"/>
      <c r="L1929" s="5" t="s">
        <v>7959</v>
      </c>
    </row>
    <row r="1930" spans="1:12" ht="112.5">
      <c r="A1930" s="84" t="s">
        <v>7887</v>
      </c>
      <c r="B1930" s="5" t="s">
        <v>7960</v>
      </c>
      <c r="C1930" s="5" t="s">
        <v>7961</v>
      </c>
      <c r="D1930" s="2">
        <v>437</v>
      </c>
      <c r="E1930" s="5" t="s">
        <v>10481</v>
      </c>
      <c r="F1930" s="84" t="s">
        <v>660</v>
      </c>
      <c r="G1930" s="84"/>
      <c r="H1930" s="84" t="s">
        <v>7962</v>
      </c>
      <c r="I1930" s="5" t="s">
        <v>264</v>
      </c>
      <c r="J1930" s="5" t="s">
        <v>7963</v>
      </c>
      <c r="K1930" s="5" t="s">
        <v>223</v>
      </c>
      <c r="L1930" s="5" t="s">
        <v>7964</v>
      </c>
    </row>
    <row r="1931" spans="1:12" ht="56.25">
      <c r="A1931" s="84" t="s">
        <v>7939</v>
      </c>
      <c r="B1931" s="5" t="s">
        <v>7965</v>
      </c>
      <c r="C1931" s="5" t="s">
        <v>7966</v>
      </c>
      <c r="D1931" s="2">
        <v>3100</v>
      </c>
      <c r="E1931" s="5" t="s">
        <v>10481</v>
      </c>
      <c r="F1931" s="84" t="s">
        <v>660</v>
      </c>
      <c r="G1931" s="84"/>
      <c r="H1931" s="84" t="s">
        <v>7967</v>
      </c>
      <c r="I1931" s="5" t="s">
        <v>264</v>
      </c>
      <c r="J1931" s="5" t="s">
        <v>7968</v>
      </c>
      <c r="K1931" s="18" t="s">
        <v>7969</v>
      </c>
      <c r="L1931" s="5" t="s">
        <v>7970</v>
      </c>
    </row>
    <row r="1932" spans="1:12" ht="56.25">
      <c r="A1932" s="84" t="s">
        <v>7939</v>
      </c>
      <c r="B1932" s="5" t="s">
        <v>7965</v>
      </c>
      <c r="C1932" s="5" t="s">
        <v>7971</v>
      </c>
      <c r="D1932" s="2">
        <v>169712</v>
      </c>
      <c r="E1932" s="5" t="s">
        <v>10481</v>
      </c>
      <c r="F1932" s="84" t="s">
        <v>311</v>
      </c>
      <c r="G1932" s="84"/>
      <c r="H1932" s="84" t="s">
        <v>7972</v>
      </c>
      <c r="I1932" s="5" t="s">
        <v>264</v>
      </c>
      <c r="J1932" s="5" t="s">
        <v>7973</v>
      </c>
      <c r="K1932" s="18" t="s">
        <v>7974</v>
      </c>
      <c r="L1932" s="5" t="s">
        <v>7975</v>
      </c>
    </row>
    <row r="1933" spans="1:12" ht="150">
      <c r="A1933" s="84" t="s">
        <v>7939</v>
      </c>
      <c r="B1933" s="5" t="s">
        <v>7965</v>
      </c>
      <c r="C1933" s="5" t="s">
        <v>7976</v>
      </c>
      <c r="D1933" s="2">
        <v>234316</v>
      </c>
      <c r="E1933" s="5" t="s">
        <v>10481</v>
      </c>
      <c r="F1933" s="84" t="s">
        <v>179</v>
      </c>
      <c r="G1933" s="84"/>
      <c r="H1933" s="84" t="s">
        <v>10471</v>
      </c>
      <c r="I1933" s="5" t="s">
        <v>1895</v>
      </c>
      <c r="J1933" s="5"/>
      <c r="K1933" s="18" t="s">
        <v>7977</v>
      </c>
      <c r="L1933" s="5" t="s">
        <v>7978</v>
      </c>
    </row>
    <row r="1934" spans="1:12" ht="75">
      <c r="A1934" s="84" t="s">
        <v>7939</v>
      </c>
      <c r="B1934" s="5" t="s">
        <v>7965</v>
      </c>
      <c r="C1934" s="5" t="s">
        <v>7979</v>
      </c>
      <c r="D1934" s="2">
        <v>15578</v>
      </c>
      <c r="E1934" s="5" t="s">
        <v>10481</v>
      </c>
      <c r="F1934" s="84" t="s">
        <v>179</v>
      </c>
      <c r="G1934" s="84"/>
      <c r="H1934" s="84" t="s">
        <v>7980</v>
      </c>
      <c r="I1934" s="5" t="s">
        <v>1895</v>
      </c>
      <c r="J1934" s="5"/>
      <c r="K1934" s="18" t="s">
        <v>7977</v>
      </c>
      <c r="L1934" s="5" t="s">
        <v>7981</v>
      </c>
    </row>
    <row r="1935" spans="1:12" ht="56.25">
      <c r="A1935" s="84" t="s">
        <v>7939</v>
      </c>
      <c r="B1935" s="5" t="s">
        <v>7965</v>
      </c>
      <c r="C1935" s="5" t="s">
        <v>7982</v>
      </c>
      <c r="D1935" s="2">
        <v>20093</v>
      </c>
      <c r="E1935" s="5" t="s">
        <v>10481</v>
      </c>
      <c r="F1935" s="84" t="s">
        <v>179</v>
      </c>
      <c r="G1935" s="84"/>
      <c r="H1935" s="84" t="s">
        <v>7983</v>
      </c>
      <c r="I1935" s="5" t="s">
        <v>1895</v>
      </c>
      <c r="J1935" s="5"/>
      <c r="K1935" s="18" t="s">
        <v>7984</v>
      </c>
      <c r="L1935" s="5" t="s">
        <v>7981</v>
      </c>
    </row>
    <row r="1936" spans="1:12" ht="75">
      <c r="A1936" s="84" t="s">
        <v>7887</v>
      </c>
      <c r="B1936" s="5" t="s">
        <v>7985</v>
      </c>
      <c r="C1936" s="5" t="s">
        <v>7986</v>
      </c>
      <c r="D1936" s="2">
        <v>15891</v>
      </c>
      <c r="E1936" s="5" t="s">
        <v>10481</v>
      </c>
      <c r="F1936" s="84" t="s">
        <v>311</v>
      </c>
      <c r="G1936" s="84"/>
      <c r="H1936" s="84" t="s">
        <v>7987</v>
      </c>
      <c r="I1936" s="5" t="s">
        <v>1895</v>
      </c>
      <c r="J1936" s="5"/>
      <c r="K1936" s="18" t="s">
        <v>7988</v>
      </c>
      <c r="L1936" s="5" t="s">
        <v>7989</v>
      </c>
    </row>
    <row r="1937" spans="1:12" ht="56.25">
      <c r="A1937" s="84" t="s">
        <v>7887</v>
      </c>
      <c r="B1937" s="5" t="s">
        <v>7990</v>
      </c>
      <c r="C1937" s="5" t="s">
        <v>7991</v>
      </c>
      <c r="D1937" s="2">
        <v>97000</v>
      </c>
      <c r="E1937" s="5" t="s">
        <v>10481</v>
      </c>
      <c r="F1937" s="84" t="s">
        <v>179</v>
      </c>
      <c r="G1937" s="84"/>
      <c r="H1937" s="84" t="s">
        <v>7992</v>
      </c>
      <c r="I1937" s="5" t="s">
        <v>7993</v>
      </c>
      <c r="J1937" s="5"/>
      <c r="K1937" s="5" t="s">
        <v>7994</v>
      </c>
      <c r="L1937" s="5" t="s">
        <v>7995</v>
      </c>
    </row>
    <row r="1938" spans="1:12" ht="56.25">
      <c r="A1938" s="84" t="s">
        <v>7887</v>
      </c>
      <c r="B1938" s="5" t="s">
        <v>7990</v>
      </c>
      <c r="C1938" s="5" t="s">
        <v>7996</v>
      </c>
      <c r="D1938" s="2">
        <v>500</v>
      </c>
      <c r="E1938" s="5" t="s">
        <v>10481</v>
      </c>
      <c r="F1938" s="84" t="s">
        <v>660</v>
      </c>
      <c r="G1938" s="84"/>
      <c r="H1938" s="84" t="s">
        <v>7997</v>
      </c>
      <c r="I1938" s="5" t="s">
        <v>4361</v>
      </c>
      <c r="J1938" s="5"/>
      <c r="K1938" s="5"/>
      <c r="L1938" s="5" t="s">
        <v>7995</v>
      </c>
    </row>
    <row r="1939" spans="1:12" ht="56.25">
      <c r="A1939" s="84" t="s">
        <v>7887</v>
      </c>
      <c r="B1939" s="5" t="s">
        <v>7998</v>
      </c>
      <c r="C1939" s="5" t="s">
        <v>7999</v>
      </c>
      <c r="D1939" s="2">
        <v>12339</v>
      </c>
      <c r="E1939" s="5" t="s">
        <v>10481</v>
      </c>
      <c r="F1939" s="84" t="s">
        <v>179</v>
      </c>
      <c r="G1939" s="84"/>
      <c r="H1939" s="84" t="s">
        <v>8000</v>
      </c>
      <c r="I1939" s="5" t="s">
        <v>12</v>
      </c>
      <c r="J1939" s="5"/>
      <c r="K1939" s="5"/>
      <c r="L1939" s="5" t="s">
        <v>8001</v>
      </c>
    </row>
    <row r="1940" spans="1:12" ht="56.25">
      <c r="A1940" s="84" t="s">
        <v>7887</v>
      </c>
      <c r="B1940" s="5" t="s">
        <v>7998</v>
      </c>
      <c r="C1940" s="5" t="s">
        <v>8002</v>
      </c>
      <c r="D1940" s="2">
        <v>31536</v>
      </c>
      <c r="E1940" s="5" t="s">
        <v>10481</v>
      </c>
      <c r="F1940" s="84" t="s">
        <v>311</v>
      </c>
      <c r="G1940" s="84"/>
      <c r="H1940" s="84" t="s">
        <v>8003</v>
      </c>
      <c r="I1940" s="5" t="s">
        <v>1895</v>
      </c>
      <c r="J1940" s="5"/>
      <c r="K1940" s="5" t="s">
        <v>8004</v>
      </c>
      <c r="L1940" s="5" t="s">
        <v>8005</v>
      </c>
    </row>
    <row r="1941" spans="1:12" ht="56.25">
      <c r="A1941" s="84" t="s">
        <v>7878</v>
      </c>
      <c r="B1941" s="5" t="s">
        <v>8006</v>
      </c>
      <c r="C1941" s="5" t="s">
        <v>8007</v>
      </c>
      <c r="D1941" s="2">
        <v>57074</v>
      </c>
      <c r="E1941" s="5" t="s">
        <v>10481</v>
      </c>
      <c r="F1941" s="84" t="s">
        <v>179</v>
      </c>
      <c r="G1941" s="84"/>
      <c r="H1941" s="84" t="s">
        <v>8008</v>
      </c>
      <c r="I1941" s="5" t="s">
        <v>1793</v>
      </c>
      <c r="J1941" s="5"/>
      <c r="K1941" s="5" t="s">
        <v>8009</v>
      </c>
      <c r="L1941" s="5" t="s">
        <v>8010</v>
      </c>
    </row>
    <row r="1942" spans="1:12" ht="56.25">
      <c r="A1942" s="84" t="s">
        <v>7878</v>
      </c>
      <c r="B1942" s="5" t="s">
        <v>8006</v>
      </c>
      <c r="C1942" s="5" t="s">
        <v>8011</v>
      </c>
      <c r="D1942" s="2">
        <v>2578</v>
      </c>
      <c r="E1942" s="5" t="s">
        <v>10481</v>
      </c>
      <c r="F1942" s="84" t="s">
        <v>179</v>
      </c>
      <c r="G1942" s="84" t="s">
        <v>8012</v>
      </c>
      <c r="H1942" s="84" t="s">
        <v>8013</v>
      </c>
      <c r="I1942" s="5" t="s">
        <v>264</v>
      </c>
      <c r="J1942" s="5" t="s">
        <v>8014</v>
      </c>
      <c r="K1942" s="5" t="s">
        <v>8015</v>
      </c>
      <c r="L1942" s="5" t="s">
        <v>8010</v>
      </c>
    </row>
    <row r="1943" spans="1:12" ht="56.25">
      <c r="A1943" s="84" t="s">
        <v>7878</v>
      </c>
      <c r="B1943" s="5" t="s">
        <v>8016</v>
      </c>
      <c r="C1943" s="5" t="s">
        <v>8017</v>
      </c>
      <c r="D1943" s="2">
        <v>77415</v>
      </c>
      <c r="E1943" s="5" t="s">
        <v>10481</v>
      </c>
      <c r="F1943" s="84" t="s">
        <v>179</v>
      </c>
      <c r="G1943" s="84"/>
      <c r="H1943" s="84" t="s">
        <v>8018</v>
      </c>
      <c r="I1943" s="5" t="s">
        <v>10516</v>
      </c>
      <c r="J1943" s="5" t="s">
        <v>8019</v>
      </c>
      <c r="K1943" s="5"/>
      <c r="L1943" s="5" t="s">
        <v>8020</v>
      </c>
    </row>
    <row r="1944" spans="1:12" ht="56.25">
      <c r="A1944" s="84" t="s">
        <v>7887</v>
      </c>
      <c r="B1944" s="5" t="s">
        <v>8016</v>
      </c>
      <c r="C1944" s="5" t="s">
        <v>8021</v>
      </c>
      <c r="D1944" s="2">
        <v>81566</v>
      </c>
      <c r="E1944" s="5" t="s">
        <v>10481</v>
      </c>
      <c r="F1944" s="84" t="s">
        <v>311</v>
      </c>
      <c r="G1944" s="84"/>
      <c r="H1944" s="84" t="s">
        <v>8022</v>
      </c>
      <c r="I1944" s="5" t="s">
        <v>1793</v>
      </c>
      <c r="J1944" s="5"/>
      <c r="K1944" s="26" t="s">
        <v>8023</v>
      </c>
      <c r="L1944" s="5" t="s">
        <v>8024</v>
      </c>
    </row>
    <row r="1945" spans="1:12" ht="56.25">
      <c r="A1945" s="84" t="s">
        <v>7939</v>
      </c>
      <c r="B1945" s="5" t="s">
        <v>8025</v>
      </c>
      <c r="C1945" s="5" t="s">
        <v>8026</v>
      </c>
      <c r="D1945" s="2">
        <v>3263</v>
      </c>
      <c r="E1945" s="5" t="s">
        <v>10481</v>
      </c>
      <c r="F1945" s="84" t="s">
        <v>660</v>
      </c>
      <c r="G1945" s="84"/>
      <c r="H1945" s="84" t="s">
        <v>8027</v>
      </c>
      <c r="I1945" s="5" t="s">
        <v>264</v>
      </c>
      <c r="J1945" s="5" t="s">
        <v>8028</v>
      </c>
      <c r="K1945" s="5"/>
      <c r="L1945" s="5" t="s">
        <v>8029</v>
      </c>
    </row>
    <row r="1946" spans="1:12" ht="56.25">
      <c r="A1946" s="84" t="s">
        <v>7887</v>
      </c>
      <c r="B1946" s="5" t="s">
        <v>8030</v>
      </c>
      <c r="C1946" s="5" t="s">
        <v>8031</v>
      </c>
      <c r="D1946" s="2">
        <v>8300</v>
      </c>
      <c r="E1946" s="5" t="s">
        <v>10481</v>
      </c>
      <c r="F1946" s="84" t="s">
        <v>179</v>
      </c>
      <c r="G1946" s="84"/>
      <c r="H1946" s="84" t="s">
        <v>8032</v>
      </c>
      <c r="I1946" s="5" t="s">
        <v>1895</v>
      </c>
      <c r="J1946" s="5"/>
      <c r="K1946" s="5" t="s">
        <v>8033</v>
      </c>
      <c r="L1946" s="5" t="s">
        <v>8034</v>
      </c>
    </row>
    <row r="1947" spans="1:12" ht="56.25">
      <c r="A1947" s="84" t="s">
        <v>7887</v>
      </c>
      <c r="B1947" s="5" t="s">
        <v>8030</v>
      </c>
      <c r="C1947" s="5" t="s">
        <v>8035</v>
      </c>
      <c r="D1947" s="2">
        <v>6100</v>
      </c>
      <c r="E1947" s="5" t="s">
        <v>10481</v>
      </c>
      <c r="F1947" s="84" t="s">
        <v>179</v>
      </c>
      <c r="G1947" s="84"/>
      <c r="H1947" s="84" t="s">
        <v>8036</v>
      </c>
      <c r="I1947" s="5" t="s">
        <v>1895</v>
      </c>
      <c r="J1947" s="5"/>
      <c r="K1947" s="5" t="s">
        <v>8037</v>
      </c>
      <c r="L1947" s="5" t="s">
        <v>8034</v>
      </c>
    </row>
    <row r="1948" spans="1:12" ht="56.25">
      <c r="A1948" s="84" t="s">
        <v>7887</v>
      </c>
      <c r="B1948" s="5" t="s">
        <v>8038</v>
      </c>
      <c r="C1948" s="5" t="s">
        <v>8039</v>
      </c>
      <c r="D1948" s="2">
        <v>13117</v>
      </c>
      <c r="E1948" s="5" t="s">
        <v>10481</v>
      </c>
      <c r="F1948" s="84" t="s">
        <v>311</v>
      </c>
      <c r="G1948" s="84" t="s">
        <v>8040</v>
      </c>
      <c r="H1948" s="84" t="s">
        <v>8041</v>
      </c>
      <c r="I1948" s="5" t="s">
        <v>1895</v>
      </c>
      <c r="J1948" s="5"/>
      <c r="K1948" s="5" t="s">
        <v>8042</v>
      </c>
      <c r="L1948" s="5" t="s">
        <v>8043</v>
      </c>
    </row>
    <row r="1949" spans="1:12" ht="37.5">
      <c r="A1949" s="84" t="s">
        <v>7878</v>
      </c>
      <c r="B1949" s="5" t="s">
        <v>8044</v>
      </c>
      <c r="C1949" s="5" t="s">
        <v>8045</v>
      </c>
      <c r="D1949" s="2">
        <v>2385</v>
      </c>
      <c r="E1949" s="5" t="s">
        <v>10495</v>
      </c>
      <c r="F1949" s="84" t="s">
        <v>179</v>
      </c>
      <c r="G1949" s="84"/>
      <c r="H1949" s="84" t="s">
        <v>8046</v>
      </c>
      <c r="I1949" s="5" t="s">
        <v>1793</v>
      </c>
      <c r="J1949" s="5"/>
      <c r="K1949" s="5"/>
      <c r="L1949" s="5" t="s">
        <v>8047</v>
      </c>
    </row>
    <row r="1950" spans="1:12" ht="56.25">
      <c r="A1950" s="84" t="s">
        <v>7878</v>
      </c>
      <c r="B1950" s="5" t="s">
        <v>8044</v>
      </c>
      <c r="C1950" s="5" t="s">
        <v>8048</v>
      </c>
      <c r="D1950" s="2">
        <v>21337</v>
      </c>
      <c r="E1950" s="5" t="s">
        <v>10495</v>
      </c>
      <c r="F1950" s="84" t="s">
        <v>179</v>
      </c>
      <c r="G1950" s="84"/>
      <c r="H1950" s="84" t="s">
        <v>8049</v>
      </c>
      <c r="I1950" s="5" t="s">
        <v>1793</v>
      </c>
      <c r="J1950" s="5"/>
      <c r="K1950" s="5"/>
      <c r="L1950" s="5" t="s">
        <v>8050</v>
      </c>
    </row>
    <row r="1951" spans="1:12" ht="37.5">
      <c r="A1951" s="84" t="s">
        <v>7887</v>
      </c>
      <c r="B1951" s="5" t="s">
        <v>8051</v>
      </c>
      <c r="C1951" s="5" t="s">
        <v>8052</v>
      </c>
      <c r="D1951" s="2">
        <v>17479</v>
      </c>
      <c r="E1951" s="5" t="s">
        <v>10481</v>
      </c>
      <c r="F1951" s="84" t="s">
        <v>179</v>
      </c>
      <c r="G1951" s="84"/>
      <c r="H1951" s="84" t="s">
        <v>8053</v>
      </c>
      <c r="I1951" s="5" t="s">
        <v>1793</v>
      </c>
      <c r="J1951" s="5"/>
      <c r="K1951" s="5" t="s">
        <v>8054</v>
      </c>
      <c r="L1951" s="5" t="s">
        <v>8055</v>
      </c>
    </row>
    <row r="1952" spans="1:12" ht="56.25">
      <c r="A1952" s="84" t="s">
        <v>7939</v>
      </c>
      <c r="B1952" s="5" t="s">
        <v>8051</v>
      </c>
      <c r="C1952" s="5" t="s">
        <v>8056</v>
      </c>
      <c r="D1952" s="2">
        <v>11200</v>
      </c>
      <c r="E1952" s="5" t="s">
        <v>10481</v>
      </c>
      <c r="F1952" s="84" t="s">
        <v>179</v>
      </c>
      <c r="G1952" s="84"/>
      <c r="H1952" s="84" t="s">
        <v>8057</v>
      </c>
      <c r="I1952" s="5" t="s">
        <v>1793</v>
      </c>
      <c r="J1952" s="5"/>
      <c r="K1952" s="5" t="s">
        <v>8058</v>
      </c>
      <c r="L1952" s="5" t="s">
        <v>8059</v>
      </c>
    </row>
    <row r="1953" spans="1:12" ht="56.25">
      <c r="A1953" s="84" t="s">
        <v>7887</v>
      </c>
      <c r="B1953" s="5" t="s">
        <v>8060</v>
      </c>
      <c r="C1953" s="5" t="s">
        <v>8061</v>
      </c>
      <c r="D1953" s="2">
        <v>7875</v>
      </c>
      <c r="E1953" s="5" t="s">
        <v>10481</v>
      </c>
      <c r="F1953" s="84" t="s">
        <v>311</v>
      </c>
      <c r="G1953" s="84"/>
      <c r="H1953" s="84" t="s">
        <v>8062</v>
      </c>
      <c r="I1953" s="5" t="s">
        <v>1895</v>
      </c>
      <c r="J1953" s="5"/>
      <c r="K1953" s="5" t="s">
        <v>8063</v>
      </c>
      <c r="L1953" s="5" t="s">
        <v>8064</v>
      </c>
    </row>
    <row r="1954" spans="1:12" ht="56.25">
      <c r="A1954" s="84" t="s">
        <v>7887</v>
      </c>
      <c r="B1954" s="5" t="s">
        <v>8060</v>
      </c>
      <c r="C1954" s="5" t="s">
        <v>8065</v>
      </c>
      <c r="D1954" s="2">
        <v>1791</v>
      </c>
      <c r="E1954" s="5" t="s">
        <v>10481</v>
      </c>
      <c r="F1954" s="84" t="s">
        <v>660</v>
      </c>
      <c r="G1954" s="84"/>
      <c r="H1954" s="84" t="s">
        <v>8066</v>
      </c>
      <c r="I1954" s="5" t="s">
        <v>12</v>
      </c>
      <c r="J1954" s="5"/>
      <c r="K1954" s="5" t="s">
        <v>8067</v>
      </c>
      <c r="L1954" s="5" t="s">
        <v>8068</v>
      </c>
    </row>
    <row r="1955" spans="1:12" ht="93.75">
      <c r="A1955" s="84" t="s">
        <v>7887</v>
      </c>
      <c r="B1955" s="5" t="s">
        <v>8069</v>
      </c>
      <c r="C1955" s="5" t="s">
        <v>8070</v>
      </c>
      <c r="D1955" s="2">
        <v>5288</v>
      </c>
      <c r="E1955" s="5" t="s">
        <v>10481</v>
      </c>
      <c r="F1955" s="84" t="s">
        <v>179</v>
      </c>
      <c r="G1955" s="84" t="s">
        <v>8071</v>
      </c>
      <c r="H1955" s="84" t="s">
        <v>8072</v>
      </c>
      <c r="I1955" s="5" t="s">
        <v>264</v>
      </c>
      <c r="J1955" s="5" t="s">
        <v>7242</v>
      </c>
      <c r="K1955" s="5" t="s">
        <v>8073</v>
      </c>
      <c r="L1955" s="5" t="s">
        <v>8074</v>
      </c>
    </row>
    <row r="1956" spans="1:12" ht="75">
      <c r="A1956" s="88" t="s">
        <v>8075</v>
      </c>
      <c r="B1956" s="8" t="s">
        <v>8075</v>
      </c>
      <c r="C1956" s="5" t="s">
        <v>8076</v>
      </c>
      <c r="D1956" s="2">
        <v>2000</v>
      </c>
      <c r="E1956" s="5" t="s">
        <v>10481</v>
      </c>
      <c r="F1956" s="84" t="s">
        <v>660</v>
      </c>
      <c r="G1956" s="88"/>
      <c r="H1956" s="108" t="s">
        <v>8077</v>
      </c>
      <c r="I1956" s="5" t="s">
        <v>768</v>
      </c>
      <c r="J1956" s="5"/>
      <c r="K1956" s="18"/>
      <c r="L1956" s="5" t="s">
        <v>8078</v>
      </c>
    </row>
    <row r="1957" spans="1:12" ht="56.25">
      <c r="A1957" s="88" t="s">
        <v>8079</v>
      </c>
      <c r="B1957" s="8" t="s">
        <v>8079</v>
      </c>
      <c r="C1957" s="5" t="s">
        <v>8080</v>
      </c>
      <c r="D1957" s="2">
        <v>14739</v>
      </c>
      <c r="E1957" s="5" t="s">
        <v>10481</v>
      </c>
      <c r="F1957" s="84" t="s">
        <v>661</v>
      </c>
      <c r="G1957" s="88"/>
      <c r="H1957" s="108" t="s">
        <v>8081</v>
      </c>
      <c r="I1957" s="5" t="s">
        <v>665</v>
      </c>
      <c r="J1957" s="5" t="s">
        <v>8082</v>
      </c>
      <c r="K1957" s="18" t="s">
        <v>8083</v>
      </c>
      <c r="L1957" s="5" t="s">
        <v>8084</v>
      </c>
    </row>
    <row r="1958" spans="1:12" ht="75">
      <c r="A1958" s="88" t="s">
        <v>8085</v>
      </c>
      <c r="B1958" s="8" t="s">
        <v>8085</v>
      </c>
      <c r="C1958" s="5" t="s">
        <v>8086</v>
      </c>
      <c r="D1958" s="2">
        <v>4020</v>
      </c>
      <c r="E1958" s="5" t="s">
        <v>10481</v>
      </c>
      <c r="F1958" s="84" t="s">
        <v>661</v>
      </c>
      <c r="G1958" s="88"/>
      <c r="H1958" s="108" t="s">
        <v>8087</v>
      </c>
      <c r="I1958" s="5" t="s">
        <v>665</v>
      </c>
      <c r="J1958" s="5" t="s">
        <v>8088</v>
      </c>
      <c r="K1958" s="18"/>
      <c r="L1958" s="5" t="s">
        <v>8089</v>
      </c>
    </row>
    <row r="1959" spans="1:12" ht="56.25">
      <c r="A1959" s="88" t="s">
        <v>8085</v>
      </c>
      <c r="B1959" s="8" t="s">
        <v>8085</v>
      </c>
      <c r="C1959" s="5" t="s">
        <v>8090</v>
      </c>
      <c r="D1959" s="2">
        <v>978</v>
      </c>
      <c r="E1959" s="5" t="s">
        <v>10481</v>
      </c>
      <c r="F1959" s="84" t="s">
        <v>661</v>
      </c>
      <c r="G1959" s="88"/>
      <c r="H1959" s="108" t="s">
        <v>8091</v>
      </c>
      <c r="I1959" s="5" t="s">
        <v>665</v>
      </c>
      <c r="J1959" s="5" t="s">
        <v>8092</v>
      </c>
      <c r="K1959" s="18" t="s">
        <v>8093</v>
      </c>
      <c r="L1959" s="5" t="s">
        <v>8089</v>
      </c>
    </row>
    <row r="1960" spans="1:12" ht="131.25">
      <c r="A1960" s="88" t="s">
        <v>8094</v>
      </c>
      <c r="B1960" s="8" t="s">
        <v>8094</v>
      </c>
      <c r="C1960" s="5" t="s">
        <v>8095</v>
      </c>
      <c r="D1960" s="2">
        <v>8622</v>
      </c>
      <c r="E1960" s="5" t="s">
        <v>10481</v>
      </c>
      <c r="F1960" s="84" t="s">
        <v>5435</v>
      </c>
      <c r="G1960" s="88"/>
      <c r="H1960" s="108" t="s">
        <v>8096</v>
      </c>
      <c r="I1960" s="5" t="s">
        <v>8097</v>
      </c>
      <c r="J1960" s="5"/>
      <c r="K1960" s="18" t="s">
        <v>8098</v>
      </c>
      <c r="L1960" s="5" t="s">
        <v>8099</v>
      </c>
    </row>
    <row r="1961" spans="1:12" ht="75">
      <c r="A1961" s="88" t="s">
        <v>8094</v>
      </c>
      <c r="B1961" s="8" t="s">
        <v>8094</v>
      </c>
      <c r="C1961" s="5" t="s">
        <v>8100</v>
      </c>
      <c r="D1961" s="6" t="s">
        <v>8101</v>
      </c>
      <c r="E1961" s="5" t="s">
        <v>10481</v>
      </c>
      <c r="F1961" s="84" t="s">
        <v>179</v>
      </c>
      <c r="G1961" s="88"/>
      <c r="H1961" s="108" t="s">
        <v>8102</v>
      </c>
      <c r="I1961" s="5" t="s">
        <v>7275</v>
      </c>
      <c r="J1961" s="5"/>
      <c r="K1961" s="18" t="s">
        <v>8103</v>
      </c>
      <c r="L1961" s="5" t="s">
        <v>8104</v>
      </c>
    </row>
    <row r="1962" spans="1:12" ht="75">
      <c r="A1962" s="88" t="s">
        <v>8075</v>
      </c>
      <c r="B1962" s="8" t="s">
        <v>8105</v>
      </c>
      <c r="C1962" s="5" t="s">
        <v>8106</v>
      </c>
      <c r="D1962" s="2">
        <v>10800000</v>
      </c>
      <c r="E1962" s="5" t="s">
        <v>10481</v>
      </c>
      <c r="F1962" s="84" t="s">
        <v>661</v>
      </c>
      <c r="G1962" s="88"/>
      <c r="H1962" s="108" t="s">
        <v>8107</v>
      </c>
      <c r="I1962" s="5" t="s">
        <v>665</v>
      </c>
      <c r="J1962" s="5" t="s">
        <v>5329</v>
      </c>
      <c r="K1962" s="18"/>
      <c r="L1962" s="5" t="s">
        <v>8108</v>
      </c>
    </row>
    <row r="1963" spans="1:12" ht="56.25">
      <c r="A1963" s="88" t="s">
        <v>8075</v>
      </c>
      <c r="B1963" s="8" t="s">
        <v>8105</v>
      </c>
      <c r="C1963" s="5" t="s">
        <v>8109</v>
      </c>
      <c r="D1963" s="2">
        <v>20442</v>
      </c>
      <c r="E1963" s="5" t="s">
        <v>10481</v>
      </c>
      <c r="F1963" s="84" t="s">
        <v>179</v>
      </c>
      <c r="G1963" s="88"/>
      <c r="H1963" s="108" t="s">
        <v>8110</v>
      </c>
      <c r="I1963" s="5" t="s">
        <v>313</v>
      </c>
      <c r="J1963" s="5"/>
      <c r="K1963" s="18" t="s">
        <v>8111</v>
      </c>
      <c r="L1963" s="5" t="s">
        <v>8112</v>
      </c>
    </row>
    <row r="1964" spans="1:12" ht="56.25">
      <c r="A1964" s="88" t="s">
        <v>8075</v>
      </c>
      <c r="B1964" s="8" t="s">
        <v>8105</v>
      </c>
      <c r="C1964" s="5" t="s">
        <v>8113</v>
      </c>
      <c r="D1964" s="2">
        <v>9426</v>
      </c>
      <c r="E1964" s="5" t="s">
        <v>10481</v>
      </c>
      <c r="F1964" s="84" t="s">
        <v>179</v>
      </c>
      <c r="G1964" s="88"/>
      <c r="H1964" s="108" t="s">
        <v>8114</v>
      </c>
      <c r="I1964" s="5" t="s">
        <v>313</v>
      </c>
      <c r="J1964" s="5"/>
      <c r="K1964" s="18" t="s">
        <v>8111</v>
      </c>
      <c r="L1964" s="5" t="s">
        <v>8112</v>
      </c>
    </row>
    <row r="1965" spans="1:12" ht="56.25">
      <c r="A1965" s="88" t="s">
        <v>8075</v>
      </c>
      <c r="B1965" s="8" t="s">
        <v>8105</v>
      </c>
      <c r="C1965" s="5" t="s">
        <v>8115</v>
      </c>
      <c r="D1965" s="2">
        <v>1235</v>
      </c>
      <c r="E1965" s="5" t="s">
        <v>10481</v>
      </c>
      <c r="F1965" s="84" t="s">
        <v>179</v>
      </c>
      <c r="G1965" s="88"/>
      <c r="H1965" s="108" t="s">
        <v>8116</v>
      </c>
      <c r="I1965" s="5" t="s">
        <v>313</v>
      </c>
      <c r="J1965" s="5"/>
      <c r="K1965" s="18" t="s">
        <v>8111</v>
      </c>
      <c r="L1965" s="5" t="s">
        <v>8112</v>
      </c>
    </row>
    <row r="1966" spans="1:12" ht="56.25">
      <c r="A1966" s="88" t="s">
        <v>8075</v>
      </c>
      <c r="B1966" s="8" t="s">
        <v>8105</v>
      </c>
      <c r="C1966" s="5" t="s">
        <v>8117</v>
      </c>
      <c r="D1966" s="2">
        <v>22647</v>
      </c>
      <c r="E1966" s="5" t="s">
        <v>10481</v>
      </c>
      <c r="F1966" s="84" t="s">
        <v>179</v>
      </c>
      <c r="G1966" s="88"/>
      <c r="H1966" s="108" t="s">
        <v>8118</v>
      </c>
      <c r="I1966" s="5" t="s">
        <v>313</v>
      </c>
      <c r="J1966" s="5"/>
      <c r="K1966" s="18" t="s">
        <v>8111</v>
      </c>
      <c r="L1966" s="5" t="s">
        <v>8112</v>
      </c>
    </row>
    <row r="1967" spans="1:12" ht="37.5">
      <c r="A1967" s="88" t="s">
        <v>8075</v>
      </c>
      <c r="B1967" s="8" t="s">
        <v>8105</v>
      </c>
      <c r="C1967" s="5" t="s">
        <v>8119</v>
      </c>
      <c r="D1967" s="2">
        <v>95889</v>
      </c>
      <c r="E1967" s="5" t="s">
        <v>10481</v>
      </c>
      <c r="F1967" s="84" t="s">
        <v>179</v>
      </c>
      <c r="G1967" s="88"/>
      <c r="H1967" s="108" t="s">
        <v>8120</v>
      </c>
      <c r="I1967" s="5" t="s">
        <v>313</v>
      </c>
      <c r="J1967" s="5"/>
      <c r="K1967" s="18"/>
      <c r="L1967" s="5" t="s">
        <v>8121</v>
      </c>
    </row>
    <row r="1968" spans="1:12" ht="37.5">
      <c r="A1968" s="88" t="s">
        <v>8075</v>
      </c>
      <c r="B1968" s="8" t="s">
        <v>8105</v>
      </c>
      <c r="C1968" s="5" t="s">
        <v>8122</v>
      </c>
      <c r="D1968" s="2">
        <v>11556</v>
      </c>
      <c r="E1968" s="5" t="s">
        <v>10481</v>
      </c>
      <c r="F1968" s="84" t="s">
        <v>179</v>
      </c>
      <c r="G1968" s="88"/>
      <c r="H1968" s="108" t="s">
        <v>8123</v>
      </c>
      <c r="I1968" s="5" t="s">
        <v>1043</v>
      </c>
      <c r="J1968" s="5"/>
      <c r="K1968" s="18"/>
      <c r="L1968" s="5" t="s">
        <v>8121</v>
      </c>
    </row>
    <row r="1969" spans="1:12" ht="37.5">
      <c r="A1969" s="88" t="s">
        <v>8075</v>
      </c>
      <c r="B1969" s="8" t="s">
        <v>8105</v>
      </c>
      <c r="C1969" s="5" t="s">
        <v>8117</v>
      </c>
      <c r="D1969" s="2">
        <v>155427</v>
      </c>
      <c r="E1969" s="5" t="s">
        <v>10481</v>
      </c>
      <c r="F1969" s="84" t="s">
        <v>179</v>
      </c>
      <c r="G1969" s="88"/>
      <c r="H1969" s="108" t="s">
        <v>8124</v>
      </c>
      <c r="I1969" s="5" t="s">
        <v>1043</v>
      </c>
      <c r="J1969" s="5"/>
      <c r="K1969" s="18"/>
      <c r="L1969" s="5" t="s">
        <v>8121</v>
      </c>
    </row>
    <row r="1970" spans="1:12" ht="56.25">
      <c r="A1970" s="88" t="s">
        <v>8075</v>
      </c>
      <c r="B1970" s="8" t="s">
        <v>8105</v>
      </c>
      <c r="C1970" s="5" t="s">
        <v>8125</v>
      </c>
      <c r="D1970" s="2">
        <v>42955</v>
      </c>
      <c r="E1970" s="5" t="s">
        <v>10481</v>
      </c>
      <c r="F1970" s="84" t="s">
        <v>179</v>
      </c>
      <c r="G1970" s="88"/>
      <c r="H1970" s="108" t="s">
        <v>8126</v>
      </c>
      <c r="I1970" s="5" t="s">
        <v>313</v>
      </c>
      <c r="J1970" s="5"/>
      <c r="K1970" s="18" t="s">
        <v>8127</v>
      </c>
      <c r="L1970" s="5" t="s">
        <v>8128</v>
      </c>
    </row>
    <row r="1971" spans="1:12" ht="93.75">
      <c r="A1971" s="88" t="s">
        <v>8075</v>
      </c>
      <c r="B1971" s="8" t="s">
        <v>8129</v>
      </c>
      <c r="C1971" s="5" t="s">
        <v>8130</v>
      </c>
      <c r="D1971" s="2">
        <v>300</v>
      </c>
      <c r="E1971" s="5" t="s">
        <v>10481</v>
      </c>
      <c r="F1971" s="84" t="s">
        <v>179</v>
      </c>
      <c r="G1971" s="88"/>
      <c r="H1971" s="108" t="s">
        <v>8131</v>
      </c>
      <c r="I1971" s="5" t="s">
        <v>665</v>
      </c>
      <c r="J1971" s="5" t="s">
        <v>8132</v>
      </c>
      <c r="K1971" s="18" t="s">
        <v>8133</v>
      </c>
      <c r="L1971" s="5" t="s">
        <v>8134</v>
      </c>
    </row>
    <row r="1972" spans="1:12" ht="75">
      <c r="A1972" s="88" t="s">
        <v>8075</v>
      </c>
      <c r="B1972" s="8" t="s">
        <v>8135</v>
      </c>
      <c r="C1972" s="5" t="s">
        <v>8136</v>
      </c>
      <c r="D1972" s="2">
        <v>8919</v>
      </c>
      <c r="E1972" s="5" t="s">
        <v>10481</v>
      </c>
      <c r="F1972" s="84" t="s">
        <v>311</v>
      </c>
      <c r="G1972" s="88" t="s">
        <v>8137</v>
      </c>
      <c r="H1972" s="108" t="s">
        <v>8138</v>
      </c>
      <c r="I1972" s="5" t="s">
        <v>8</v>
      </c>
      <c r="J1972" s="5"/>
      <c r="K1972" s="18"/>
      <c r="L1972" s="5" t="s">
        <v>8139</v>
      </c>
    </row>
    <row r="1973" spans="1:12" ht="93.75">
      <c r="A1973" s="88" t="s">
        <v>8075</v>
      </c>
      <c r="B1973" s="8" t="s">
        <v>8135</v>
      </c>
      <c r="C1973" s="5" t="s">
        <v>8140</v>
      </c>
      <c r="D1973" s="2">
        <v>2603</v>
      </c>
      <c r="E1973" s="5" t="s">
        <v>10481</v>
      </c>
      <c r="F1973" s="84" t="s">
        <v>311</v>
      </c>
      <c r="G1973" s="88" t="s">
        <v>8137</v>
      </c>
      <c r="H1973" s="108" t="s">
        <v>8141</v>
      </c>
      <c r="I1973" s="5" t="s">
        <v>8</v>
      </c>
      <c r="J1973" s="5"/>
      <c r="K1973" s="18"/>
      <c r="L1973" s="5" t="s">
        <v>8139</v>
      </c>
    </row>
    <row r="1974" spans="1:12" ht="56.25">
      <c r="A1974" s="88" t="s">
        <v>8075</v>
      </c>
      <c r="B1974" s="8" t="s">
        <v>8142</v>
      </c>
      <c r="C1974" s="5" t="s">
        <v>8143</v>
      </c>
      <c r="D1974" s="2">
        <v>3744</v>
      </c>
      <c r="E1974" s="5" t="s">
        <v>10481</v>
      </c>
      <c r="F1974" s="84" t="s">
        <v>311</v>
      </c>
      <c r="G1974" s="88"/>
      <c r="H1974" s="84" t="s">
        <v>8144</v>
      </c>
      <c r="I1974" s="5" t="s">
        <v>778</v>
      </c>
      <c r="J1974" s="5"/>
      <c r="K1974" s="18" t="s">
        <v>8145</v>
      </c>
      <c r="L1974" s="5" t="s">
        <v>8146</v>
      </c>
    </row>
    <row r="1975" spans="1:12" ht="56.25">
      <c r="A1975" s="88" t="s">
        <v>8075</v>
      </c>
      <c r="B1975" s="8" t="s">
        <v>8142</v>
      </c>
      <c r="C1975" s="5" t="s">
        <v>8147</v>
      </c>
      <c r="D1975" s="2">
        <v>18377</v>
      </c>
      <c r="E1975" s="5" t="s">
        <v>10481</v>
      </c>
      <c r="F1975" s="84" t="s">
        <v>8148</v>
      </c>
      <c r="G1975" s="88"/>
      <c r="H1975" s="84" t="s">
        <v>8149</v>
      </c>
      <c r="I1975" s="5" t="s">
        <v>778</v>
      </c>
      <c r="J1975" s="5"/>
      <c r="K1975" s="18" t="s">
        <v>8145</v>
      </c>
      <c r="L1975" s="5" t="s">
        <v>8146</v>
      </c>
    </row>
    <row r="1976" spans="1:12" ht="56.25">
      <c r="A1976" s="88" t="s">
        <v>8075</v>
      </c>
      <c r="B1976" s="8" t="s">
        <v>8142</v>
      </c>
      <c r="C1976" s="5" t="s">
        <v>8150</v>
      </c>
      <c r="D1976" s="2">
        <v>12000</v>
      </c>
      <c r="E1976" s="5" t="s">
        <v>10481</v>
      </c>
      <c r="F1976" s="84" t="s">
        <v>311</v>
      </c>
      <c r="G1976" s="88"/>
      <c r="H1976" s="84" t="s">
        <v>8151</v>
      </c>
      <c r="I1976" s="5" t="s">
        <v>778</v>
      </c>
      <c r="J1976" s="5"/>
      <c r="K1976" s="18" t="s">
        <v>8152</v>
      </c>
      <c r="L1976" s="5" t="s">
        <v>8146</v>
      </c>
    </row>
    <row r="1977" spans="1:12" ht="56.25">
      <c r="A1977" s="88" t="s">
        <v>8075</v>
      </c>
      <c r="B1977" s="8" t="s">
        <v>8142</v>
      </c>
      <c r="C1977" s="5" t="s">
        <v>8153</v>
      </c>
      <c r="D1977" s="2">
        <v>2138</v>
      </c>
      <c r="E1977" s="5" t="s">
        <v>10481</v>
      </c>
      <c r="F1977" s="84" t="s">
        <v>311</v>
      </c>
      <c r="G1977" s="88"/>
      <c r="H1977" s="84" t="s">
        <v>8154</v>
      </c>
      <c r="I1977" s="5" t="s">
        <v>778</v>
      </c>
      <c r="J1977" s="5"/>
      <c r="K1977" s="18" t="s">
        <v>8155</v>
      </c>
      <c r="L1977" s="5" t="s">
        <v>8146</v>
      </c>
    </row>
    <row r="1978" spans="1:12" ht="93.75">
      <c r="A1978" s="88" t="s">
        <v>8075</v>
      </c>
      <c r="B1978" s="8" t="s">
        <v>8142</v>
      </c>
      <c r="C1978" s="5" t="s">
        <v>8156</v>
      </c>
      <c r="D1978" s="2">
        <v>3876</v>
      </c>
      <c r="E1978" s="5" t="s">
        <v>10481</v>
      </c>
      <c r="F1978" s="84" t="s">
        <v>660</v>
      </c>
      <c r="G1978" s="88"/>
      <c r="H1978" s="84" t="s">
        <v>8157</v>
      </c>
      <c r="I1978" s="5" t="s">
        <v>8158</v>
      </c>
      <c r="J1978" s="5"/>
      <c r="K1978" s="18" t="s">
        <v>8159</v>
      </c>
      <c r="L1978" s="5" t="s">
        <v>8146</v>
      </c>
    </row>
    <row r="1979" spans="1:12" ht="56.25">
      <c r="A1979" s="88" t="s">
        <v>8075</v>
      </c>
      <c r="B1979" s="8" t="s">
        <v>8142</v>
      </c>
      <c r="C1979" s="5" t="s">
        <v>2212</v>
      </c>
      <c r="D1979" s="2">
        <v>948</v>
      </c>
      <c r="E1979" s="5" t="s">
        <v>10481</v>
      </c>
      <c r="F1979" s="84" t="s">
        <v>660</v>
      </c>
      <c r="G1979" s="88"/>
      <c r="H1979" s="84" t="s">
        <v>8160</v>
      </c>
      <c r="I1979" s="5" t="s">
        <v>665</v>
      </c>
      <c r="J1979" s="5" t="s">
        <v>8161</v>
      </c>
      <c r="K1979" s="18" t="s">
        <v>8162</v>
      </c>
      <c r="L1979" s="5" t="s">
        <v>8146</v>
      </c>
    </row>
    <row r="1980" spans="1:12" ht="56.25">
      <c r="A1980" s="88" t="s">
        <v>8075</v>
      </c>
      <c r="B1980" s="8" t="s">
        <v>8163</v>
      </c>
      <c r="C1980" s="5" t="s">
        <v>8164</v>
      </c>
      <c r="D1980" s="2">
        <v>600</v>
      </c>
      <c r="E1980" s="5" t="s">
        <v>10481</v>
      </c>
      <c r="F1980" s="84" t="s">
        <v>660</v>
      </c>
      <c r="G1980" s="88"/>
      <c r="H1980" s="84" t="s">
        <v>8165</v>
      </c>
      <c r="I1980" s="5" t="s">
        <v>10</v>
      </c>
      <c r="J1980" s="5"/>
      <c r="K1980" s="18" t="s">
        <v>8166</v>
      </c>
      <c r="L1980" s="5" t="s">
        <v>8167</v>
      </c>
    </row>
    <row r="1981" spans="1:12" ht="131.25">
      <c r="A1981" s="88" t="s">
        <v>8075</v>
      </c>
      <c r="B1981" s="8" t="s">
        <v>8163</v>
      </c>
      <c r="C1981" s="5" t="s">
        <v>8168</v>
      </c>
      <c r="D1981" s="2">
        <v>18000</v>
      </c>
      <c r="E1981" s="5" t="s">
        <v>10481</v>
      </c>
      <c r="F1981" s="84" t="s">
        <v>2603</v>
      </c>
      <c r="G1981" s="88"/>
      <c r="H1981" s="84" t="s">
        <v>8169</v>
      </c>
      <c r="I1981" s="5" t="s">
        <v>908</v>
      </c>
      <c r="J1981" s="5"/>
      <c r="K1981" s="18" t="s">
        <v>8170</v>
      </c>
      <c r="L1981" s="5" t="s">
        <v>8171</v>
      </c>
    </row>
    <row r="1982" spans="1:12" ht="131.25">
      <c r="A1982" s="88" t="s">
        <v>8075</v>
      </c>
      <c r="B1982" s="8" t="s">
        <v>8163</v>
      </c>
      <c r="C1982" s="5" t="s">
        <v>895</v>
      </c>
      <c r="D1982" s="2">
        <v>150</v>
      </c>
      <c r="E1982" s="5" t="s">
        <v>10481</v>
      </c>
      <c r="F1982" s="84" t="s">
        <v>2603</v>
      </c>
      <c r="G1982" s="88"/>
      <c r="H1982" s="84" t="s">
        <v>8172</v>
      </c>
      <c r="I1982" s="5" t="s">
        <v>908</v>
      </c>
      <c r="J1982" s="5"/>
      <c r="K1982" s="18"/>
      <c r="L1982" s="5" t="s">
        <v>8171</v>
      </c>
    </row>
    <row r="1983" spans="1:12" ht="56.25">
      <c r="A1983" s="88" t="s">
        <v>8075</v>
      </c>
      <c r="B1983" s="8" t="s">
        <v>8173</v>
      </c>
      <c r="C1983" s="5" t="s">
        <v>8174</v>
      </c>
      <c r="D1983" s="2">
        <v>27681</v>
      </c>
      <c r="E1983" s="5" t="s">
        <v>10481</v>
      </c>
      <c r="F1983" s="84" t="s">
        <v>179</v>
      </c>
      <c r="G1983" s="88"/>
      <c r="H1983" s="84" t="s">
        <v>8175</v>
      </c>
      <c r="I1983" s="5" t="s">
        <v>665</v>
      </c>
      <c r="J1983" s="5" t="s">
        <v>8176</v>
      </c>
      <c r="K1983" s="18" t="s">
        <v>8177</v>
      </c>
      <c r="L1983" s="5" t="s">
        <v>8178</v>
      </c>
    </row>
    <row r="1984" spans="1:12" ht="37.5">
      <c r="A1984" s="88" t="s">
        <v>8075</v>
      </c>
      <c r="B1984" s="8" t="s">
        <v>8173</v>
      </c>
      <c r="C1984" s="5" t="s">
        <v>8179</v>
      </c>
      <c r="D1984" s="2">
        <v>150</v>
      </c>
      <c r="E1984" s="5" t="s">
        <v>10481</v>
      </c>
      <c r="F1984" s="84" t="s">
        <v>660</v>
      </c>
      <c r="G1984" s="88"/>
      <c r="H1984" s="84" t="s">
        <v>8180</v>
      </c>
      <c r="I1984" s="5" t="s">
        <v>313</v>
      </c>
      <c r="J1984" s="5"/>
      <c r="K1984" s="18" t="s">
        <v>8181</v>
      </c>
      <c r="L1984" s="5" t="s">
        <v>8182</v>
      </c>
    </row>
    <row r="1985" spans="1:12" ht="131.25">
      <c r="A1985" s="88" t="s">
        <v>8075</v>
      </c>
      <c r="B1985" s="8" t="s">
        <v>8173</v>
      </c>
      <c r="C1985" s="5" t="s">
        <v>8183</v>
      </c>
      <c r="D1985" s="2">
        <v>9000</v>
      </c>
      <c r="E1985" s="5" t="s">
        <v>10481</v>
      </c>
      <c r="F1985" s="84" t="s">
        <v>660</v>
      </c>
      <c r="G1985" s="88"/>
      <c r="H1985" s="84" t="s">
        <v>8184</v>
      </c>
      <c r="I1985" s="5" t="s">
        <v>313</v>
      </c>
      <c r="J1985" s="5"/>
      <c r="K1985" s="18" t="s">
        <v>8185</v>
      </c>
      <c r="L1985" s="5" t="s">
        <v>8182</v>
      </c>
    </row>
    <row r="1986" spans="1:12" ht="37.5">
      <c r="A1986" s="88" t="s">
        <v>8075</v>
      </c>
      <c r="B1986" s="8" t="s">
        <v>8186</v>
      </c>
      <c r="C1986" s="5" t="s">
        <v>8187</v>
      </c>
      <c r="D1986" s="2">
        <v>975</v>
      </c>
      <c r="E1986" s="5" t="s">
        <v>10481</v>
      </c>
      <c r="F1986" s="84" t="s">
        <v>660</v>
      </c>
      <c r="G1986" s="88"/>
      <c r="H1986" s="84" t="s">
        <v>8188</v>
      </c>
      <c r="I1986" s="5" t="s">
        <v>768</v>
      </c>
      <c r="J1986" s="5"/>
      <c r="K1986" s="18"/>
      <c r="L1986" s="5" t="s">
        <v>8189</v>
      </c>
    </row>
    <row r="1987" spans="1:12" ht="75">
      <c r="A1987" s="88" t="s">
        <v>8075</v>
      </c>
      <c r="B1987" s="8" t="s">
        <v>8186</v>
      </c>
      <c r="C1987" s="5" t="s">
        <v>8190</v>
      </c>
      <c r="D1987" s="2">
        <v>48598</v>
      </c>
      <c r="E1987" s="5" t="s">
        <v>10481</v>
      </c>
      <c r="F1987" s="84" t="s">
        <v>179</v>
      </c>
      <c r="G1987" s="88"/>
      <c r="H1987" s="84" t="s">
        <v>8191</v>
      </c>
      <c r="I1987" s="5" t="s">
        <v>665</v>
      </c>
      <c r="J1987" s="5" t="s">
        <v>8192</v>
      </c>
      <c r="K1987" s="18"/>
      <c r="L1987" s="5" t="s">
        <v>8193</v>
      </c>
    </row>
    <row r="1988" spans="1:12" ht="56.25">
      <c r="A1988" s="88" t="s">
        <v>8075</v>
      </c>
      <c r="B1988" s="8" t="s">
        <v>8186</v>
      </c>
      <c r="C1988" s="5" t="s">
        <v>6978</v>
      </c>
      <c r="D1988" s="2">
        <v>7351</v>
      </c>
      <c r="E1988" s="5" t="s">
        <v>10481</v>
      </c>
      <c r="F1988" s="84" t="s">
        <v>179</v>
      </c>
      <c r="G1988" s="88"/>
      <c r="H1988" s="84" t="s">
        <v>8191</v>
      </c>
      <c r="I1988" s="5" t="s">
        <v>665</v>
      </c>
      <c r="J1988" s="5" t="s">
        <v>8194</v>
      </c>
      <c r="K1988" s="18"/>
      <c r="L1988" s="5" t="s">
        <v>8189</v>
      </c>
    </row>
    <row r="1989" spans="1:12" ht="131.25">
      <c r="A1989" s="88" t="s">
        <v>8075</v>
      </c>
      <c r="B1989" s="8" t="s">
        <v>8195</v>
      </c>
      <c r="C1989" s="5" t="s">
        <v>8196</v>
      </c>
      <c r="D1989" s="2">
        <v>5094</v>
      </c>
      <c r="E1989" s="5" t="s">
        <v>10481</v>
      </c>
      <c r="F1989" s="84" t="s">
        <v>660</v>
      </c>
      <c r="G1989" s="88"/>
      <c r="H1989" s="84" t="s">
        <v>8197</v>
      </c>
      <c r="I1989" s="5" t="s">
        <v>768</v>
      </c>
      <c r="J1989" s="5"/>
      <c r="K1989" s="18" t="s">
        <v>8198</v>
      </c>
      <c r="L1989" s="5" t="s">
        <v>8199</v>
      </c>
    </row>
    <row r="1990" spans="1:12" ht="37.5">
      <c r="A1990" s="88" t="s">
        <v>8075</v>
      </c>
      <c r="B1990" s="8" t="s">
        <v>8200</v>
      </c>
      <c r="C1990" s="5" t="s">
        <v>8201</v>
      </c>
      <c r="D1990" s="2">
        <v>2950</v>
      </c>
      <c r="E1990" s="5" t="s">
        <v>10481</v>
      </c>
      <c r="F1990" s="84" t="s">
        <v>179</v>
      </c>
      <c r="G1990" s="88"/>
      <c r="H1990" s="84" t="s">
        <v>8202</v>
      </c>
      <c r="I1990" s="5" t="s">
        <v>313</v>
      </c>
      <c r="J1990" s="5"/>
      <c r="K1990" s="18"/>
      <c r="L1990" s="5" t="s">
        <v>8203</v>
      </c>
    </row>
    <row r="1991" spans="1:12" ht="37.5">
      <c r="A1991" s="88" t="s">
        <v>8075</v>
      </c>
      <c r="B1991" s="8" t="s">
        <v>8200</v>
      </c>
      <c r="C1991" s="5" t="s">
        <v>8204</v>
      </c>
      <c r="D1991" s="2">
        <v>1080</v>
      </c>
      <c r="E1991" s="5" t="s">
        <v>10481</v>
      </c>
      <c r="F1991" s="84" t="s">
        <v>660</v>
      </c>
      <c r="G1991" s="88"/>
      <c r="H1991" s="84" t="s">
        <v>8205</v>
      </c>
      <c r="I1991" s="5" t="s">
        <v>759</v>
      </c>
      <c r="J1991" s="5"/>
      <c r="K1991" s="18"/>
      <c r="L1991" s="5" t="s">
        <v>8203</v>
      </c>
    </row>
    <row r="1992" spans="1:12" ht="37.5">
      <c r="A1992" s="88" t="s">
        <v>8075</v>
      </c>
      <c r="B1992" s="8" t="s">
        <v>8206</v>
      </c>
      <c r="C1992" s="5" t="s">
        <v>8207</v>
      </c>
      <c r="D1992" s="2">
        <v>11378</v>
      </c>
      <c r="E1992" s="5" t="s">
        <v>10481</v>
      </c>
      <c r="F1992" s="84" t="s">
        <v>311</v>
      </c>
      <c r="G1992" s="88" t="s">
        <v>8208</v>
      </c>
      <c r="H1992" s="84" t="s">
        <v>8209</v>
      </c>
      <c r="I1992" s="5" t="s">
        <v>1511</v>
      </c>
      <c r="J1992" s="5"/>
      <c r="K1992" s="18" t="s">
        <v>8210</v>
      </c>
      <c r="L1992" s="5" t="s">
        <v>8211</v>
      </c>
    </row>
    <row r="1993" spans="1:12" ht="75">
      <c r="A1993" s="88" t="s">
        <v>8075</v>
      </c>
      <c r="B1993" s="8" t="s">
        <v>8212</v>
      </c>
      <c r="C1993" s="5" t="s">
        <v>8213</v>
      </c>
      <c r="D1993" s="2">
        <v>103329</v>
      </c>
      <c r="E1993" s="5" t="s">
        <v>10481</v>
      </c>
      <c r="F1993" s="84" t="s">
        <v>179</v>
      </c>
      <c r="G1993" s="88"/>
      <c r="H1993" s="84" t="s">
        <v>8214</v>
      </c>
      <c r="I1993" s="5" t="s">
        <v>778</v>
      </c>
      <c r="J1993" s="5"/>
      <c r="K1993" s="18"/>
      <c r="L1993" s="5" t="s">
        <v>8215</v>
      </c>
    </row>
    <row r="1994" spans="1:12" ht="37.5">
      <c r="A1994" s="88" t="s">
        <v>8075</v>
      </c>
      <c r="B1994" s="8" t="s">
        <v>8212</v>
      </c>
      <c r="C1994" s="5" t="s">
        <v>8216</v>
      </c>
      <c r="D1994" s="2">
        <v>450</v>
      </c>
      <c r="E1994" s="5" t="s">
        <v>10481</v>
      </c>
      <c r="F1994" s="84" t="s">
        <v>311</v>
      </c>
      <c r="G1994" s="88" t="s">
        <v>8217</v>
      </c>
      <c r="H1994" s="84" t="s">
        <v>8218</v>
      </c>
      <c r="I1994" s="5" t="s">
        <v>313</v>
      </c>
      <c r="J1994" s="5"/>
      <c r="K1994" s="18"/>
      <c r="L1994" s="5" t="s">
        <v>8219</v>
      </c>
    </row>
    <row r="1995" spans="1:12" ht="56.25">
      <c r="A1995" s="88" t="s">
        <v>8075</v>
      </c>
      <c r="B1995" s="8" t="s">
        <v>8212</v>
      </c>
      <c r="C1995" s="5" t="s">
        <v>8220</v>
      </c>
      <c r="D1995" s="2">
        <v>150</v>
      </c>
      <c r="E1995" s="5" t="s">
        <v>10481</v>
      </c>
      <c r="F1995" s="84" t="s">
        <v>311</v>
      </c>
      <c r="G1995" s="88" t="s">
        <v>8217</v>
      </c>
      <c r="H1995" s="84" t="s">
        <v>8221</v>
      </c>
      <c r="I1995" s="5"/>
      <c r="J1995" s="5"/>
      <c r="K1995" s="18"/>
      <c r="L1995" s="5" t="s">
        <v>8222</v>
      </c>
    </row>
    <row r="1996" spans="1:12" ht="93.75">
      <c r="A1996" s="88" t="s">
        <v>8075</v>
      </c>
      <c r="B1996" s="8" t="s">
        <v>8212</v>
      </c>
      <c r="C1996" s="5" t="s">
        <v>3211</v>
      </c>
      <c r="D1996" s="2">
        <v>6789</v>
      </c>
      <c r="E1996" s="5" t="s">
        <v>10481</v>
      </c>
      <c r="F1996" s="84" t="s">
        <v>665</v>
      </c>
      <c r="G1996" s="84" t="s">
        <v>8223</v>
      </c>
      <c r="H1996" s="84" t="s">
        <v>8224</v>
      </c>
      <c r="I1996" s="5" t="s">
        <v>8225</v>
      </c>
      <c r="J1996" s="5" t="s">
        <v>8226</v>
      </c>
      <c r="K1996" s="18"/>
      <c r="L1996" s="5" t="s">
        <v>8227</v>
      </c>
    </row>
    <row r="1997" spans="1:12" ht="56.25">
      <c r="A1997" s="88" t="s">
        <v>8075</v>
      </c>
      <c r="B1997" s="8" t="s">
        <v>8228</v>
      </c>
      <c r="C1997" s="5" t="s">
        <v>8229</v>
      </c>
      <c r="D1997" s="2">
        <v>21008</v>
      </c>
      <c r="E1997" s="5" t="s">
        <v>10481</v>
      </c>
      <c r="F1997" s="84" t="s">
        <v>311</v>
      </c>
      <c r="G1997" s="84" t="s">
        <v>8230</v>
      </c>
      <c r="H1997" s="84" t="s">
        <v>8231</v>
      </c>
      <c r="I1997" s="5" t="s">
        <v>8232</v>
      </c>
      <c r="J1997" s="5"/>
      <c r="K1997" s="18" t="s">
        <v>8233</v>
      </c>
      <c r="L1997" s="5" t="s">
        <v>8234</v>
      </c>
    </row>
    <row r="1998" spans="1:12" ht="37.5">
      <c r="A1998" s="88" t="s">
        <v>8075</v>
      </c>
      <c r="B1998" s="8" t="s">
        <v>8235</v>
      </c>
      <c r="C1998" s="5" t="s">
        <v>8236</v>
      </c>
      <c r="D1998" s="2">
        <v>5100</v>
      </c>
      <c r="E1998" s="5" t="s">
        <v>10481</v>
      </c>
      <c r="F1998" s="84" t="s">
        <v>311</v>
      </c>
      <c r="G1998" s="88" t="s">
        <v>8237</v>
      </c>
      <c r="H1998" s="84" t="s">
        <v>8238</v>
      </c>
      <c r="I1998" s="5" t="s">
        <v>908</v>
      </c>
      <c r="J1998" s="5"/>
      <c r="K1998" s="18" t="s">
        <v>8239</v>
      </c>
      <c r="L1998" s="5" t="s">
        <v>8240</v>
      </c>
    </row>
    <row r="1999" spans="1:12" ht="37.5">
      <c r="A1999" s="88" t="s">
        <v>8075</v>
      </c>
      <c r="B1999" s="8" t="s">
        <v>8241</v>
      </c>
      <c r="C1999" s="5" t="s">
        <v>8242</v>
      </c>
      <c r="D1999" s="2">
        <v>27600</v>
      </c>
      <c r="E1999" s="5" t="s">
        <v>10481</v>
      </c>
      <c r="F1999" s="84" t="s">
        <v>179</v>
      </c>
      <c r="G1999" s="88"/>
      <c r="H1999" s="84" t="s">
        <v>8243</v>
      </c>
      <c r="I1999" s="5" t="s">
        <v>8244</v>
      </c>
      <c r="J1999" s="5"/>
      <c r="K1999" s="18"/>
      <c r="L1999" s="5" t="s">
        <v>8245</v>
      </c>
    </row>
    <row r="2000" spans="1:12" ht="37.5">
      <c r="A2000" s="88" t="s">
        <v>8075</v>
      </c>
      <c r="B2000" s="8" t="s">
        <v>8241</v>
      </c>
      <c r="C2000" s="5" t="s">
        <v>4815</v>
      </c>
      <c r="D2000" s="2">
        <v>2850</v>
      </c>
      <c r="E2000" s="5" t="s">
        <v>10481</v>
      </c>
      <c r="F2000" s="84" t="s">
        <v>660</v>
      </c>
      <c r="G2000" s="88"/>
      <c r="H2000" s="84" t="s">
        <v>8246</v>
      </c>
      <c r="I2000" s="5" t="s">
        <v>8244</v>
      </c>
      <c r="J2000" s="5"/>
      <c r="K2000" s="18"/>
      <c r="L2000" s="5" t="s">
        <v>8245</v>
      </c>
    </row>
    <row r="2001" spans="1:12" ht="37.5">
      <c r="A2001" s="88" t="s">
        <v>8075</v>
      </c>
      <c r="B2001" s="8" t="s">
        <v>8247</v>
      </c>
      <c r="C2001" s="5" t="s">
        <v>8248</v>
      </c>
      <c r="D2001" s="2">
        <v>34284</v>
      </c>
      <c r="E2001" s="5" t="s">
        <v>10481</v>
      </c>
      <c r="F2001" s="84" t="s">
        <v>179</v>
      </c>
      <c r="G2001" s="88"/>
      <c r="H2001" s="84" t="s">
        <v>8249</v>
      </c>
      <c r="I2001" s="5" t="s">
        <v>8250</v>
      </c>
      <c r="J2001" s="5"/>
      <c r="K2001" s="18" t="s">
        <v>8251</v>
      </c>
      <c r="L2001" s="5" t="s">
        <v>8252</v>
      </c>
    </row>
    <row r="2002" spans="1:12" ht="56.25">
      <c r="A2002" s="88" t="s">
        <v>8075</v>
      </c>
      <c r="B2002" s="8" t="s">
        <v>8253</v>
      </c>
      <c r="C2002" s="5" t="s">
        <v>8254</v>
      </c>
      <c r="D2002" s="2">
        <v>8400</v>
      </c>
      <c r="E2002" s="5" t="s">
        <v>10481</v>
      </c>
      <c r="F2002" s="84" t="s">
        <v>1288</v>
      </c>
      <c r="G2002" s="88"/>
      <c r="H2002" s="84" t="s">
        <v>8255</v>
      </c>
      <c r="I2002" s="5" t="s">
        <v>908</v>
      </c>
      <c r="J2002" s="5"/>
      <c r="K2002" s="18" t="s">
        <v>8256</v>
      </c>
      <c r="L2002" s="5" t="s">
        <v>8257</v>
      </c>
    </row>
    <row r="2003" spans="1:12" ht="150">
      <c r="A2003" s="88" t="s">
        <v>8079</v>
      </c>
      <c r="B2003" s="8" t="s">
        <v>8258</v>
      </c>
      <c r="C2003" s="5" t="s">
        <v>8259</v>
      </c>
      <c r="D2003" s="2">
        <v>12610</v>
      </c>
      <c r="E2003" s="5" t="s">
        <v>10481</v>
      </c>
      <c r="F2003" s="84" t="s">
        <v>311</v>
      </c>
      <c r="G2003" s="88"/>
      <c r="H2003" s="84" t="s">
        <v>8260</v>
      </c>
      <c r="I2003" s="5" t="s">
        <v>8232</v>
      </c>
      <c r="J2003" s="5"/>
      <c r="K2003" s="18" t="s">
        <v>8261</v>
      </c>
      <c r="L2003" s="5" t="s">
        <v>8262</v>
      </c>
    </row>
    <row r="2004" spans="1:12" ht="150">
      <c r="A2004" s="88" t="s">
        <v>8079</v>
      </c>
      <c r="B2004" s="8" t="s">
        <v>8258</v>
      </c>
      <c r="C2004" s="5" t="s">
        <v>8263</v>
      </c>
      <c r="D2004" s="2">
        <v>13179</v>
      </c>
      <c r="E2004" s="5" t="s">
        <v>10481</v>
      </c>
      <c r="F2004" s="84" t="s">
        <v>660</v>
      </c>
      <c r="G2004" s="88"/>
      <c r="H2004" s="84" t="s">
        <v>8264</v>
      </c>
      <c r="I2004" s="5" t="s">
        <v>10540</v>
      </c>
      <c r="J2004" s="5" t="s">
        <v>1195</v>
      </c>
      <c r="K2004" s="18" t="s">
        <v>8265</v>
      </c>
      <c r="L2004" s="5" t="s">
        <v>8266</v>
      </c>
    </row>
    <row r="2005" spans="1:12" ht="56.25">
      <c r="A2005" s="88" t="s">
        <v>8079</v>
      </c>
      <c r="B2005" s="8" t="s">
        <v>8258</v>
      </c>
      <c r="C2005" s="5" t="s">
        <v>8267</v>
      </c>
      <c r="D2005" s="2" t="s">
        <v>36</v>
      </c>
      <c r="E2005" s="5" t="s">
        <v>5</v>
      </c>
      <c r="F2005" s="84"/>
      <c r="G2005" s="88"/>
      <c r="H2005" s="84" t="s">
        <v>8268</v>
      </c>
      <c r="I2005" s="5" t="s">
        <v>8232</v>
      </c>
      <c r="J2005" s="5"/>
      <c r="K2005" s="18" t="s">
        <v>8269</v>
      </c>
      <c r="L2005" s="5" t="s">
        <v>10766</v>
      </c>
    </row>
    <row r="2006" spans="1:12" ht="75">
      <c r="A2006" s="88" t="s">
        <v>8079</v>
      </c>
      <c r="B2006" s="8" t="s">
        <v>8270</v>
      </c>
      <c r="C2006" s="5" t="s">
        <v>8271</v>
      </c>
      <c r="D2006" s="2">
        <v>5678</v>
      </c>
      <c r="E2006" s="5" t="s">
        <v>10481</v>
      </c>
      <c r="F2006" s="84" t="s">
        <v>179</v>
      </c>
      <c r="G2006" s="88"/>
      <c r="H2006" s="84" t="s">
        <v>8272</v>
      </c>
      <c r="I2006" s="5" t="s">
        <v>8232</v>
      </c>
      <c r="J2006" s="5"/>
      <c r="K2006" s="18"/>
      <c r="L2006" s="5" t="s">
        <v>8273</v>
      </c>
    </row>
    <row r="2007" spans="1:12" ht="75">
      <c r="A2007" s="88" t="s">
        <v>8079</v>
      </c>
      <c r="B2007" s="8" t="s">
        <v>8270</v>
      </c>
      <c r="C2007" s="5" t="s">
        <v>8274</v>
      </c>
      <c r="D2007" s="2">
        <v>9770</v>
      </c>
      <c r="E2007" s="5" t="s">
        <v>10481</v>
      </c>
      <c r="F2007" s="84" t="s">
        <v>665</v>
      </c>
      <c r="G2007" s="88" t="s">
        <v>8275</v>
      </c>
      <c r="H2007" s="84" t="s">
        <v>8276</v>
      </c>
      <c r="I2007" s="5" t="s">
        <v>10</v>
      </c>
      <c r="J2007" s="5"/>
      <c r="K2007" s="18" t="s">
        <v>8277</v>
      </c>
      <c r="L2007" s="5" t="s">
        <v>8278</v>
      </c>
    </row>
    <row r="2008" spans="1:12" ht="56.25">
      <c r="A2008" s="88" t="s">
        <v>8079</v>
      </c>
      <c r="B2008" s="8" t="s">
        <v>8279</v>
      </c>
      <c r="C2008" s="5" t="s">
        <v>8280</v>
      </c>
      <c r="D2008" s="2" t="s">
        <v>6017</v>
      </c>
      <c r="E2008" s="5" t="s">
        <v>5</v>
      </c>
      <c r="F2008" s="84"/>
      <c r="G2008" s="88"/>
      <c r="H2008" s="84" t="s">
        <v>10767</v>
      </c>
      <c r="I2008" s="5" t="s">
        <v>768</v>
      </c>
      <c r="J2008" s="5"/>
      <c r="K2008" s="8"/>
      <c r="L2008" s="5" t="s">
        <v>10768</v>
      </c>
    </row>
    <row r="2009" spans="1:12" ht="56.25">
      <c r="A2009" s="88" t="s">
        <v>8281</v>
      </c>
      <c r="B2009" s="8" t="s">
        <v>8282</v>
      </c>
      <c r="C2009" s="8" t="s">
        <v>1889</v>
      </c>
      <c r="D2009" s="2" t="s">
        <v>6017</v>
      </c>
      <c r="E2009" s="5" t="s">
        <v>5</v>
      </c>
      <c r="F2009" s="84"/>
      <c r="G2009" s="88"/>
      <c r="H2009" s="84" t="s">
        <v>8283</v>
      </c>
      <c r="I2009" s="5"/>
      <c r="J2009" s="5"/>
      <c r="K2009" s="8"/>
      <c r="L2009" s="5" t="s">
        <v>10768</v>
      </c>
    </row>
    <row r="2010" spans="1:12" ht="131.25">
      <c r="A2010" s="88" t="s">
        <v>8079</v>
      </c>
      <c r="B2010" s="8" t="s">
        <v>8284</v>
      </c>
      <c r="C2010" s="5" t="s">
        <v>8285</v>
      </c>
      <c r="D2010" s="2">
        <v>2400</v>
      </c>
      <c r="E2010" s="5" t="s">
        <v>10481</v>
      </c>
      <c r="F2010" s="84" t="s">
        <v>660</v>
      </c>
      <c r="G2010" s="88"/>
      <c r="H2010" s="84" t="s">
        <v>8286</v>
      </c>
      <c r="I2010" s="5" t="s">
        <v>313</v>
      </c>
      <c r="J2010" s="5"/>
      <c r="K2010" s="18" t="s">
        <v>8287</v>
      </c>
      <c r="L2010" s="5" t="s">
        <v>8288</v>
      </c>
    </row>
    <row r="2011" spans="1:12" ht="56.25">
      <c r="A2011" s="88" t="s">
        <v>8079</v>
      </c>
      <c r="B2011" s="8" t="s">
        <v>8289</v>
      </c>
      <c r="C2011" s="5" t="s">
        <v>8290</v>
      </c>
      <c r="D2011" s="2">
        <v>1776</v>
      </c>
      <c r="E2011" s="5" t="s">
        <v>10481</v>
      </c>
      <c r="F2011" s="84" t="s">
        <v>311</v>
      </c>
      <c r="G2011" s="84" t="s">
        <v>8291</v>
      </c>
      <c r="H2011" s="84" t="s">
        <v>8292</v>
      </c>
      <c r="I2011" s="5" t="s">
        <v>908</v>
      </c>
      <c r="J2011" s="5"/>
      <c r="K2011" s="18"/>
      <c r="L2011" s="5" t="s">
        <v>8293</v>
      </c>
    </row>
    <row r="2012" spans="1:12" ht="37.5">
      <c r="A2012" s="88" t="s">
        <v>8079</v>
      </c>
      <c r="B2012" s="8" t="s">
        <v>8289</v>
      </c>
      <c r="C2012" s="5" t="s">
        <v>8294</v>
      </c>
      <c r="D2012" s="2">
        <v>6600</v>
      </c>
      <c r="E2012" s="5" t="s">
        <v>10481</v>
      </c>
      <c r="F2012" s="84" t="s">
        <v>311</v>
      </c>
      <c r="G2012" s="88" t="s">
        <v>8295</v>
      </c>
      <c r="H2012" s="84" t="s">
        <v>8296</v>
      </c>
      <c r="I2012" s="5" t="s">
        <v>8297</v>
      </c>
      <c r="J2012" s="5"/>
      <c r="K2012" s="18"/>
      <c r="L2012" s="5" t="s">
        <v>8298</v>
      </c>
    </row>
    <row r="2013" spans="1:12" ht="93.75">
      <c r="A2013" s="88" t="s">
        <v>8079</v>
      </c>
      <c r="B2013" s="8" t="s">
        <v>8299</v>
      </c>
      <c r="C2013" s="5" t="s">
        <v>8300</v>
      </c>
      <c r="D2013" s="6" t="s">
        <v>8301</v>
      </c>
      <c r="E2013" s="5" t="s">
        <v>10481</v>
      </c>
      <c r="F2013" s="84" t="s">
        <v>660</v>
      </c>
      <c r="G2013" s="88"/>
      <c r="H2013" s="84" t="s">
        <v>8302</v>
      </c>
      <c r="I2013" s="5" t="s">
        <v>3538</v>
      </c>
      <c r="J2013" s="5"/>
      <c r="K2013" s="18" t="s">
        <v>8303</v>
      </c>
      <c r="L2013" s="5" t="s">
        <v>8304</v>
      </c>
    </row>
    <row r="2014" spans="1:12" ht="37.5">
      <c r="A2014" s="88" t="s">
        <v>8079</v>
      </c>
      <c r="B2014" s="8" t="s">
        <v>8305</v>
      </c>
      <c r="C2014" s="5" t="s">
        <v>8306</v>
      </c>
      <c r="D2014" s="6">
        <v>2231</v>
      </c>
      <c r="E2014" s="5" t="s">
        <v>10481</v>
      </c>
      <c r="F2014" s="84" t="s">
        <v>311</v>
      </c>
      <c r="G2014" s="88" t="s">
        <v>8307</v>
      </c>
      <c r="H2014" s="84" t="s">
        <v>8308</v>
      </c>
      <c r="I2014" s="5" t="s">
        <v>8232</v>
      </c>
      <c r="J2014" s="5"/>
      <c r="K2014" s="18" t="s">
        <v>8309</v>
      </c>
      <c r="L2014" s="5" t="s">
        <v>8310</v>
      </c>
    </row>
    <row r="2015" spans="1:12" ht="56.25">
      <c r="A2015" s="88" t="s">
        <v>8079</v>
      </c>
      <c r="B2015" s="8" t="s">
        <v>8311</v>
      </c>
      <c r="C2015" s="5" t="s">
        <v>8312</v>
      </c>
      <c r="D2015" s="6">
        <v>2400</v>
      </c>
      <c r="E2015" s="5" t="s">
        <v>10481</v>
      </c>
      <c r="F2015" s="84" t="s">
        <v>660</v>
      </c>
      <c r="G2015" s="88"/>
      <c r="H2015" s="84" t="s">
        <v>8313</v>
      </c>
      <c r="I2015" s="5" t="s">
        <v>8232</v>
      </c>
      <c r="J2015" s="5"/>
      <c r="K2015" s="18" t="s">
        <v>8314</v>
      </c>
      <c r="L2015" s="5" t="s">
        <v>8315</v>
      </c>
    </row>
    <row r="2016" spans="1:12" ht="37.5">
      <c r="A2016" s="88" t="s">
        <v>8079</v>
      </c>
      <c r="B2016" s="8" t="s">
        <v>8316</v>
      </c>
      <c r="C2016" s="5" t="s">
        <v>8317</v>
      </c>
      <c r="D2016" s="6">
        <v>564</v>
      </c>
      <c r="E2016" s="5" t="s">
        <v>10481</v>
      </c>
      <c r="F2016" s="84" t="s">
        <v>660</v>
      </c>
      <c r="G2016" s="88"/>
      <c r="H2016" s="84" t="s">
        <v>8318</v>
      </c>
      <c r="I2016" s="5" t="s">
        <v>2306</v>
      </c>
      <c r="J2016" s="5"/>
      <c r="K2016" s="18"/>
      <c r="L2016" s="5" t="s">
        <v>8319</v>
      </c>
    </row>
    <row r="2017" spans="1:12" ht="37.5">
      <c r="A2017" s="88" t="s">
        <v>8079</v>
      </c>
      <c r="B2017" s="8" t="s">
        <v>8316</v>
      </c>
      <c r="C2017" s="5" t="s">
        <v>8320</v>
      </c>
      <c r="D2017" s="6">
        <v>750</v>
      </c>
      <c r="E2017" s="5" t="s">
        <v>10481</v>
      </c>
      <c r="F2017" s="84" t="s">
        <v>660</v>
      </c>
      <c r="G2017" s="88"/>
      <c r="H2017" s="84" t="s">
        <v>8321</v>
      </c>
      <c r="I2017" s="5" t="s">
        <v>8</v>
      </c>
      <c r="J2017" s="5"/>
      <c r="K2017" s="18"/>
      <c r="L2017" s="5" t="s">
        <v>8319</v>
      </c>
    </row>
    <row r="2018" spans="1:12" ht="75">
      <c r="A2018" s="88" t="s">
        <v>8079</v>
      </c>
      <c r="B2018" s="8" t="s">
        <v>8316</v>
      </c>
      <c r="C2018" s="5" t="s">
        <v>7240</v>
      </c>
      <c r="D2018" s="6">
        <v>17000</v>
      </c>
      <c r="E2018" s="5" t="s">
        <v>10481</v>
      </c>
      <c r="F2018" s="84" t="s">
        <v>311</v>
      </c>
      <c r="G2018" s="88"/>
      <c r="H2018" s="84" t="s">
        <v>8322</v>
      </c>
      <c r="I2018" s="5" t="s">
        <v>8</v>
      </c>
      <c r="J2018" s="5"/>
      <c r="K2018" s="18" t="s">
        <v>8323</v>
      </c>
      <c r="L2018" s="5" t="s">
        <v>8319</v>
      </c>
    </row>
    <row r="2019" spans="1:12" ht="75">
      <c r="A2019" s="88" t="s">
        <v>8079</v>
      </c>
      <c r="B2019" s="8" t="s">
        <v>8316</v>
      </c>
      <c r="C2019" s="5" t="s">
        <v>8324</v>
      </c>
      <c r="D2019" s="6">
        <v>6000</v>
      </c>
      <c r="E2019" s="5" t="s">
        <v>10481</v>
      </c>
      <c r="F2019" s="84" t="s">
        <v>1288</v>
      </c>
      <c r="G2019" s="88"/>
      <c r="H2019" s="84" t="s">
        <v>8325</v>
      </c>
      <c r="I2019" s="5" t="s">
        <v>2306</v>
      </c>
      <c r="J2019" s="5"/>
      <c r="K2019" s="18" t="s">
        <v>8326</v>
      </c>
      <c r="L2019" s="5" t="s">
        <v>8319</v>
      </c>
    </row>
    <row r="2020" spans="1:12" ht="56.25">
      <c r="A2020" s="88" t="s">
        <v>8079</v>
      </c>
      <c r="B2020" s="8" t="s">
        <v>8316</v>
      </c>
      <c r="C2020" s="5" t="s">
        <v>2877</v>
      </c>
      <c r="D2020" s="6">
        <v>564</v>
      </c>
      <c r="E2020" s="5" t="s">
        <v>10481</v>
      </c>
      <c r="F2020" s="84" t="s">
        <v>660</v>
      </c>
      <c r="G2020" s="88"/>
      <c r="H2020" s="84" t="s">
        <v>8327</v>
      </c>
      <c r="I2020" s="5" t="s">
        <v>2306</v>
      </c>
      <c r="J2020" s="5"/>
      <c r="K2020" s="18" t="s">
        <v>8328</v>
      </c>
      <c r="L2020" s="5" t="s">
        <v>8329</v>
      </c>
    </row>
    <row r="2021" spans="1:12" ht="56.25">
      <c r="A2021" s="88" t="s">
        <v>8079</v>
      </c>
      <c r="B2021" s="8" t="s">
        <v>8330</v>
      </c>
      <c r="C2021" s="5" t="s">
        <v>8331</v>
      </c>
      <c r="D2021" s="2">
        <v>840</v>
      </c>
      <c r="E2021" s="5" t="s">
        <v>10481</v>
      </c>
      <c r="F2021" s="84" t="s">
        <v>327</v>
      </c>
      <c r="G2021" s="88"/>
      <c r="H2021" s="84" t="s">
        <v>8332</v>
      </c>
      <c r="I2021" s="8" t="s">
        <v>329</v>
      </c>
      <c r="J2021" s="5" t="s">
        <v>8333</v>
      </c>
      <c r="K2021" s="5"/>
      <c r="L2021" s="5" t="s">
        <v>8334</v>
      </c>
    </row>
    <row r="2022" spans="1:12" ht="93.75">
      <c r="A2022" s="88" t="s">
        <v>8085</v>
      </c>
      <c r="B2022" s="8" t="s">
        <v>8335</v>
      </c>
      <c r="C2022" s="5" t="s">
        <v>8336</v>
      </c>
      <c r="D2022" s="2">
        <v>3000</v>
      </c>
      <c r="E2022" s="5" t="s">
        <v>10481</v>
      </c>
      <c r="F2022" s="84" t="s">
        <v>665</v>
      </c>
      <c r="G2022" s="84" t="s">
        <v>8337</v>
      </c>
      <c r="H2022" s="84" t="s">
        <v>8338</v>
      </c>
      <c r="I2022" s="8" t="s">
        <v>665</v>
      </c>
      <c r="J2022" s="5" t="s">
        <v>8339</v>
      </c>
      <c r="K2022" s="18" t="s">
        <v>8340</v>
      </c>
      <c r="L2022" s="5" t="s">
        <v>8341</v>
      </c>
    </row>
    <row r="2023" spans="1:12" ht="56.25">
      <c r="A2023" s="88" t="s">
        <v>8085</v>
      </c>
      <c r="B2023" s="8" t="s">
        <v>8335</v>
      </c>
      <c r="C2023" s="5" t="s">
        <v>8342</v>
      </c>
      <c r="D2023" s="2">
        <v>6340</v>
      </c>
      <c r="E2023" s="5" t="s">
        <v>10481</v>
      </c>
      <c r="F2023" s="84" t="s">
        <v>179</v>
      </c>
      <c r="G2023" s="88"/>
      <c r="H2023" s="84" t="s">
        <v>8343</v>
      </c>
      <c r="I2023" s="8" t="s">
        <v>665</v>
      </c>
      <c r="J2023" s="5" t="s">
        <v>8344</v>
      </c>
      <c r="K2023" s="18" t="s">
        <v>8345</v>
      </c>
      <c r="L2023" s="5" t="s">
        <v>8346</v>
      </c>
    </row>
    <row r="2024" spans="1:12" ht="56.25">
      <c r="A2024" s="88" t="s">
        <v>8085</v>
      </c>
      <c r="B2024" s="8" t="s">
        <v>8335</v>
      </c>
      <c r="C2024" s="5" t="s">
        <v>8347</v>
      </c>
      <c r="D2024" s="2">
        <v>14196</v>
      </c>
      <c r="E2024" s="5" t="s">
        <v>10481</v>
      </c>
      <c r="F2024" s="84" t="s">
        <v>179</v>
      </c>
      <c r="G2024" s="88"/>
      <c r="H2024" s="84" t="s">
        <v>8348</v>
      </c>
      <c r="I2024" s="8" t="s">
        <v>908</v>
      </c>
      <c r="J2024" s="5"/>
      <c r="K2024" s="18" t="s">
        <v>8349</v>
      </c>
      <c r="L2024" s="5" t="s">
        <v>8350</v>
      </c>
    </row>
    <row r="2025" spans="1:12" ht="56.25">
      <c r="A2025" s="88" t="s">
        <v>8085</v>
      </c>
      <c r="B2025" s="8" t="s">
        <v>8335</v>
      </c>
      <c r="C2025" s="5" t="s">
        <v>8179</v>
      </c>
      <c r="D2025" s="2">
        <v>1200</v>
      </c>
      <c r="E2025" s="5" t="s">
        <v>10481</v>
      </c>
      <c r="F2025" s="84" t="s">
        <v>660</v>
      </c>
      <c r="G2025" s="88"/>
      <c r="H2025" s="84" t="s">
        <v>8351</v>
      </c>
      <c r="I2025" s="5" t="s">
        <v>8352</v>
      </c>
      <c r="J2025" s="5"/>
      <c r="K2025" s="18" t="s">
        <v>8353</v>
      </c>
      <c r="L2025" s="5" t="s">
        <v>8354</v>
      </c>
    </row>
    <row r="2026" spans="1:12" ht="56.25">
      <c r="A2026" s="88" t="s">
        <v>8085</v>
      </c>
      <c r="B2026" s="8" t="s">
        <v>8335</v>
      </c>
      <c r="C2026" s="5" t="s">
        <v>8355</v>
      </c>
      <c r="D2026" s="2">
        <v>3600</v>
      </c>
      <c r="E2026" s="5" t="s">
        <v>10481</v>
      </c>
      <c r="F2026" s="84" t="s">
        <v>660</v>
      </c>
      <c r="G2026" s="88"/>
      <c r="H2026" s="84" t="s">
        <v>8356</v>
      </c>
      <c r="I2026" s="5" t="s">
        <v>8352</v>
      </c>
      <c r="J2026" s="5"/>
      <c r="K2026" s="18" t="s">
        <v>8357</v>
      </c>
      <c r="L2026" s="5" t="s">
        <v>8354</v>
      </c>
    </row>
    <row r="2027" spans="1:12" ht="56.25">
      <c r="A2027" s="88" t="s">
        <v>8085</v>
      </c>
      <c r="B2027" s="8" t="s">
        <v>8358</v>
      </c>
      <c r="C2027" s="5" t="s">
        <v>5200</v>
      </c>
      <c r="D2027" s="2">
        <v>2500</v>
      </c>
      <c r="E2027" s="5" t="s">
        <v>10481</v>
      </c>
      <c r="F2027" s="84" t="s">
        <v>660</v>
      </c>
      <c r="G2027" s="88"/>
      <c r="H2027" s="84"/>
      <c r="I2027" s="8" t="s">
        <v>8</v>
      </c>
      <c r="J2027" s="5"/>
      <c r="K2027" s="18" t="s">
        <v>8359</v>
      </c>
      <c r="L2027" s="5" t="s">
        <v>8360</v>
      </c>
    </row>
    <row r="2028" spans="1:12" ht="56.25">
      <c r="A2028" s="88" t="s">
        <v>8085</v>
      </c>
      <c r="B2028" s="8" t="s">
        <v>8358</v>
      </c>
      <c r="C2028" s="5" t="s">
        <v>8361</v>
      </c>
      <c r="D2028" s="2">
        <v>5000</v>
      </c>
      <c r="E2028" s="5" t="s">
        <v>10481</v>
      </c>
      <c r="F2028" s="84" t="s">
        <v>311</v>
      </c>
      <c r="G2028" s="88"/>
      <c r="H2028" s="84"/>
      <c r="I2028" s="8" t="s">
        <v>8</v>
      </c>
      <c r="J2028" s="5"/>
      <c r="K2028" s="18" t="s">
        <v>8362</v>
      </c>
      <c r="L2028" s="5" t="s">
        <v>8363</v>
      </c>
    </row>
    <row r="2029" spans="1:12" ht="56.25">
      <c r="A2029" s="88" t="s">
        <v>8085</v>
      </c>
      <c r="B2029" s="8" t="s">
        <v>8358</v>
      </c>
      <c r="C2029" s="5" t="s">
        <v>8364</v>
      </c>
      <c r="D2029" s="2">
        <v>9000</v>
      </c>
      <c r="E2029" s="5" t="s">
        <v>10481</v>
      </c>
      <c r="F2029" s="84" t="s">
        <v>179</v>
      </c>
      <c r="G2029" s="88"/>
      <c r="H2029" s="84"/>
      <c r="I2029" s="8" t="s">
        <v>8</v>
      </c>
      <c r="J2029" s="5"/>
      <c r="K2029" s="18" t="s">
        <v>8365</v>
      </c>
      <c r="L2029" s="5" t="s">
        <v>8366</v>
      </c>
    </row>
    <row r="2030" spans="1:12" ht="150">
      <c r="A2030" s="88" t="s">
        <v>8085</v>
      </c>
      <c r="B2030" s="8" t="s">
        <v>8358</v>
      </c>
      <c r="C2030" s="5" t="s">
        <v>8367</v>
      </c>
      <c r="D2030" s="2">
        <v>8000</v>
      </c>
      <c r="E2030" s="5" t="s">
        <v>10481</v>
      </c>
      <c r="F2030" s="84" t="s">
        <v>665</v>
      </c>
      <c r="G2030" s="84"/>
      <c r="H2030" s="84" t="s">
        <v>8368</v>
      </c>
      <c r="I2030" s="8" t="s">
        <v>8</v>
      </c>
      <c r="J2030" s="5"/>
      <c r="K2030" s="18" t="s">
        <v>8369</v>
      </c>
      <c r="L2030" s="5" t="s">
        <v>8370</v>
      </c>
    </row>
    <row r="2031" spans="1:12" ht="37.5">
      <c r="A2031" s="88" t="s">
        <v>8085</v>
      </c>
      <c r="B2031" s="8" t="s">
        <v>8371</v>
      </c>
      <c r="C2031" s="5" t="s">
        <v>8372</v>
      </c>
      <c r="D2031" s="2">
        <v>2700</v>
      </c>
      <c r="E2031" s="5" t="s">
        <v>10481</v>
      </c>
      <c r="F2031" s="84" t="s">
        <v>660</v>
      </c>
      <c r="G2031" s="88"/>
      <c r="H2031" s="84" t="s">
        <v>8373</v>
      </c>
      <c r="I2031" s="8" t="s">
        <v>768</v>
      </c>
      <c r="J2031" s="5"/>
      <c r="K2031" s="18" t="s">
        <v>8374</v>
      </c>
      <c r="L2031" s="5" t="s">
        <v>8375</v>
      </c>
    </row>
    <row r="2032" spans="1:12" ht="93.75">
      <c r="A2032" s="88" t="s">
        <v>8085</v>
      </c>
      <c r="B2032" s="8" t="s">
        <v>8376</v>
      </c>
      <c r="C2032" s="5" t="s">
        <v>8377</v>
      </c>
      <c r="D2032" s="2">
        <v>1800</v>
      </c>
      <c r="E2032" s="5" t="s">
        <v>10481</v>
      </c>
      <c r="F2032" s="84" t="s">
        <v>665</v>
      </c>
      <c r="G2032" s="84" t="s">
        <v>8378</v>
      </c>
      <c r="H2032" s="84" t="s">
        <v>8379</v>
      </c>
      <c r="I2032" s="8" t="s">
        <v>8232</v>
      </c>
      <c r="J2032" s="5"/>
      <c r="K2032" s="18" t="s">
        <v>8380</v>
      </c>
      <c r="L2032" s="5" t="s">
        <v>8381</v>
      </c>
    </row>
    <row r="2033" spans="1:12" ht="56.25">
      <c r="A2033" s="88" t="s">
        <v>8085</v>
      </c>
      <c r="B2033" s="8" t="s">
        <v>8376</v>
      </c>
      <c r="C2033" s="5" t="s">
        <v>1790</v>
      </c>
      <c r="D2033" s="2">
        <v>29462</v>
      </c>
      <c r="E2033" s="5" t="s">
        <v>10481</v>
      </c>
      <c r="F2033" s="84" t="s">
        <v>179</v>
      </c>
      <c r="G2033" s="84" t="s">
        <v>1790</v>
      </c>
      <c r="H2033" s="84" t="s">
        <v>8382</v>
      </c>
      <c r="I2033" s="8" t="s">
        <v>665</v>
      </c>
      <c r="J2033" s="5" t="s">
        <v>8383</v>
      </c>
      <c r="K2033" s="18" t="s">
        <v>8384</v>
      </c>
      <c r="L2033" s="5" t="s">
        <v>8385</v>
      </c>
    </row>
    <row r="2034" spans="1:12" ht="75">
      <c r="A2034" s="88" t="s">
        <v>8085</v>
      </c>
      <c r="B2034" s="8" t="s">
        <v>8386</v>
      </c>
      <c r="C2034" s="5" t="s">
        <v>8387</v>
      </c>
      <c r="D2034" s="2">
        <v>6544</v>
      </c>
      <c r="E2034" s="5" t="s">
        <v>10481</v>
      </c>
      <c r="F2034" s="84" t="s">
        <v>179</v>
      </c>
      <c r="G2034" s="88"/>
      <c r="H2034" s="84" t="s">
        <v>8388</v>
      </c>
      <c r="I2034" s="8" t="s">
        <v>665</v>
      </c>
      <c r="J2034" s="5" t="s">
        <v>8389</v>
      </c>
      <c r="K2034" s="18" t="s">
        <v>8390</v>
      </c>
      <c r="L2034" s="5" t="s">
        <v>8391</v>
      </c>
    </row>
    <row r="2035" spans="1:12" ht="75">
      <c r="A2035" s="88" t="s">
        <v>8085</v>
      </c>
      <c r="B2035" s="8" t="s">
        <v>8386</v>
      </c>
      <c r="C2035" s="5" t="s">
        <v>8392</v>
      </c>
      <c r="D2035" s="2">
        <v>1776</v>
      </c>
      <c r="E2035" s="5" t="s">
        <v>10481</v>
      </c>
      <c r="F2035" s="84" t="s">
        <v>179</v>
      </c>
      <c r="G2035" s="88"/>
      <c r="H2035" s="84" t="s">
        <v>8393</v>
      </c>
      <c r="I2035" s="8" t="s">
        <v>665</v>
      </c>
      <c r="J2035" s="5" t="s">
        <v>8389</v>
      </c>
      <c r="K2035" s="18" t="s">
        <v>8394</v>
      </c>
      <c r="L2035" s="5" t="s">
        <v>8391</v>
      </c>
    </row>
    <row r="2036" spans="1:12" ht="75">
      <c r="A2036" s="88" t="s">
        <v>8085</v>
      </c>
      <c r="B2036" s="8" t="s">
        <v>8386</v>
      </c>
      <c r="C2036" s="5" t="s">
        <v>8395</v>
      </c>
      <c r="D2036" s="2">
        <v>2027</v>
      </c>
      <c r="E2036" s="5" t="s">
        <v>10481</v>
      </c>
      <c r="F2036" s="84" t="s">
        <v>179</v>
      </c>
      <c r="G2036" s="88"/>
      <c r="H2036" s="84" t="s">
        <v>8396</v>
      </c>
      <c r="I2036" s="8" t="s">
        <v>665</v>
      </c>
      <c r="J2036" s="5" t="s">
        <v>8389</v>
      </c>
      <c r="K2036" s="18" t="s">
        <v>8397</v>
      </c>
      <c r="L2036" s="5" t="s">
        <v>8391</v>
      </c>
    </row>
    <row r="2037" spans="1:12" ht="75">
      <c r="A2037" s="88" t="s">
        <v>8085</v>
      </c>
      <c r="B2037" s="8" t="s">
        <v>8386</v>
      </c>
      <c r="C2037" s="5" t="s">
        <v>8398</v>
      </c>
      <c r="D2037" s="2">
        <v>1589</v>
      </c>
      <c r="E2037" s="5" t="s">
        <v>10481</v>
      </c>
      <c r="F2037" s="84" t="s">
        <v>179</v>
      </c>
      <c r="G2037" s="88"/>
      <c r="H2037" s="84" t="s">
        <v>8399</v>
      </c>
      <c r="I2037" s="8" t="s">
        <v>665</v>
      </c>
      <c r="J2037" s="5" t="s">
        <v>8389</v>
      </c>
      <c r="K2037" s="18" t="s">
        <v>8400</v>
      </c>
      <c r="L2037" s="5" t="s">
        <v>8391</v>
      </c>
    </row>
    <row r="2038" spans="1:12" ht="75">
      <c r="A2038" s="88" t="s">
        <v>8085</v>
      </c>
      <c r="B2038" s="8" t="s">
        <v>8386</v>
      </c>
      <c r="C2038" s="5" t="s">
        <v>8401</v>
      </c>
      <c r="D2038" s="2">
        <v>214</v>
      </c>
      <c r="E2038" s="5" t="s">
        <v>10481</v>
      </c>
      <c r="F2038" s="84" t="s">
        <v>179</v>
      </c>
      <c r="G2038" s="88"/>
      <c r="H2038" s="84" t="s">
        <v>8402</v>
      </c>
      <c r="I2038" s="8" t="s">
        <v>665</v>
      </c>
      <c r="J2038" s="5" t="s">
        <v>8389</v>
      </c>
      <c r="K2038" s="18" t="s">
        <v>8403</v>
      </c>
      <c r="L2038" s="5" t="s">
        <v>8391</v>
      </c>
    </row>
    <row r="2039" spans="1:12" ht="56.25">
      <c r="A2039" s="88" t="s">
        <v>8085</v>
      </c>
      <c r="B2039" s="8" t="s">
        <v>8386</v>
      </c>
      <c r="C2039" s="5" t="s">
        <v>8404</v>
      </c>
      <c r="D2039" s="2">
        <v>48</v>
      </c>
      <c r="E2039" s="5" t="s">
        <v>10481</v>
      </c>
      <c r="F2039" s="84" t="s">
        <v>311</v>
      </c>
      <c r="G2039" s="88"/>
      <c r="H2039" s="84" t="s">
        <v>8405</v>
      </c>
      <c r="I2039" s="8" t="s">
        <v>665</v>
      </c>
      <c r="J2039" s="5" t="s">
        <v>8389</v>
      </c>
      <c r="K2039" s="18"/>
      <c r="L2039" s="5" t="s">
        <v>8391</v>
      </c>
    </row>
    <row r="2040" spans="1:12" ht="75">
      <c r="A2040" s="88" t="s">
        <v>8085</v>
      </c>
      <c r="B2040" s="8" t="s">
        <v>8386</v>
      </c>
      <c r="C2040" s="5" t="s">
        <v>8407</v>
      </c>
      <c r="D2040" s="2">
        <v>13178</v>
      </c>
      <c r="E2040" s="5" t="s">
        <v>10481</v>
      </c>
      <c r="F2040" s="84" t="s">
        <v>311</v>
      </c>
      <c r="G2040" s="88"/>
      <c r="H2040" s="84" t="s">
        <v>8408</v>
      </c>
      <c r="I2040" s="8" t="s">
        <v>8232</v>
      </c>
      <c r="J2040" s="5"/>
      <c r="K2040" s="18" t="s">
        <v>8409</v>
      </c>
      <c r="L2040" s="5" t="s">
        <v>8406</v>
      </c>
    </row>
    <row r="2041" spans="1:12" ht="337.5">
      <c r="A2041" s="88" t="s">
        <v>8085</v>
      </c>
      <c r="B2041" s="8" t="s">
        <v>8410</v>
      </c>
      <c r="C2041" s="5" t="s">
        <v>8411</v>
      </c>
      <c r="D2041" s="2">
        <v>0</v>
      </c>
      <c r="E2041" s="5" t="s">
        <v>10481</v>
      </c>
      <c r="F2041" s="84" t="s">
        <v>660</v>
      </c>
      <c r="G2041" s="88"/>
      <c r="H2041" s="84" t="s">
        <v>8412</v>
      </c>
      <c r="I2041" s="8" t="s">
        <v>1565</v>
      </c>
      <c r="J2041" s="5"/>
      <c r="K2041" s="5"/>
      <c r="L2041" s="5" t="s">
        <v>8413</v>
      </c>
    </row>
    <row r="2042" spans="1:12" ht="37.5">
      <c r="A2042" s="88" t="s">
        <v>8085</v>
      </c>
      <c r="B2042" s="8" t="s">
        <v>8414</v>
      </c>
      <c r="C2042" s="5" t="s">
        <v>8415</v>
      </c>
      <c r="D2042" s="2">
        <v>28615</v>
      </c>
      <c r="E2042" s="5" t="s">
        <v>10481</v>
      </c>
      <c r="F2042" s="84" t="s">
        <v>179</v>
      </c>
      <c r="G2042" s="88"/>
      <c r="H2042" s="84" t="s">
        <v>8416</v>
      </c>
      <c r="I2042" s="8" t="s">
        <v>908</v>
      </c>
      <c r="J2042" s="5"/>
      <c r="K2042" s="18" t="s">
        <v>8417</v>
      </c>
      <c r="L2042" s="5" t="s">
        <v>8418</v>
      </c>
    </row>
    <row r="2043" spans="1:12" ht="56.25">
      <c r="A2043" s="88" t="s">
        <v>8085</v>
      </c>
      <c r="B2043" s="8" t="s">
        <v>8414</v>
      </c>
      <c r="C2043" s="5" t="s">
        <v>1784</v>
      </c>
      <c r="D2043" s="2">
        <v>5709</v>
      </c>
      <c r="E2043" s="5" t="s">
        <v>10481</v>
      </c>
      <c r="F2043" s="84" t="s">
        <v>660</v>
      </c>
      <c r="G2043" s="88"/>
      <c r="H2043" s="84" t="s">
        <v>8419</v>
      </c>
      <c r="I2043" s="8" t="s">
        <v>8420</v>
      </c>
      <c r="J2043" s="5"/>
      <c r="K2043" s="18" t="s">
        <v>8421</v>
      </c>
      <c r="L2043" s="5" t="s">
        <v>8422</v>
      </c>
    </row>
    <row r="2044" spans="1:12" ht="225">
      <c r="A2044" s="88" t="s">
        <v>8085</v>
      </c>
      <c r="B2044" s="8" t="s">
        <v>8423</v>
      </c>
      <c r="C2044" s="5" t="s">
        <v>8424</v>
      </c>
      <c r="D2044" s="2">
        <v>399</v>
      </c>
      <c r="E2044" s="5" t="s">
        <v>10481</v>
      </c>
      <c r="F2044" s="84" t="s">
        <v>179</v>
      </c>
      <c r="G2044" s="88"/>
      <c r="H2044" s="84" t="s">
        <v>8425</v>
      </c>
      <c r="I2044" s="8" t="s">
        <v>181</v>
      </c>
      <c r="J2044" s="5"/>
      <c r="K2044" s="5"/>
      <c r="L2044" s="5" t="s">
        <v>8426</v>
      </c>
    </row>
    <row r="2045" spans="1:12" ht="56.25">
      <c r="A2045" s="88" t="s">
        <v>8085</v>
      </c>
      <c r="B2045" s="8" t="s">
        <v>8427</v>
      </c>
      <c r="C2045" s="5" t="s">
        <v>8428</v>
      </c>
      <c r="D2045" s="2">
        <v>360</v>
      </c>
      <c r="E2045" s="5" t="s">
        <v>10481</v>
      </c>
      <c r="F2045" s="84" t="s">
        <v>665</v>
      </c>
      <c r="G2045" s="88" t="s">
        <v>8429</v>
      </c>
      <c r="H2045" s="84" t="s">
        <v>8430</v>
      </c>
      <c r="I2045" s="8" t="s">
        <v>8431</v>
      </c>
      <c r="J2045" s="5"/>
      <c r="K2045" s="5" t="s">
        <v>8432</v>
      </c>
      <c r="L2045" s="5" t="s">
        <v>8433</v>
      </c>
    </row>
    <row r="2046" spans="1:12" ht="56.25">
      <c r="A2046" s="88" t="s">
        <v>8085</v>
      </c>
      <c r="B2046" s="8" t="s">
        <v>8434</v>
      </c>
      <c r="C2046" s="5" t="s">
        <v>8435</v>
      </c>
      <c r="D2046" s="2">
        <v>1163</v>
      </c>
      <c r="E2046" s="5" t="s">
        <v>10481</v>
      </c>
      <c r="F2046" s="84" t="s">
        <v>311</v>
      </c>
      <c r="G2046" s="88"/>
      <c r="H2046" s="84" t="s">
        <v>8436</v>
      </c>
      <c r="I2046" s="8" t="s">
        <v>8</v>
      </c>
      <c r="J2046" s="5"/>
      <c r="K2046" s="18" t="s">
        <v>8437</v>
      </c>
      <c r="L2046" s="5" t="s">
        <v>8438</v>
      </c>
    </row>
    <row r="2047" spans="1:12" ht="56.25">
      <c r="A2047" s="88" t="s">
        <v>8085</v>
      </c>
      <c r="B2047" s="8" t="s">
        <v>8434</v>
      </c>
      <c r="C2047" s="5" t="s">
        <v>8439</v>
      </c>
      <c r="D2047" s="2">
        <v>4400</v>
      </c>
      <c r="E2047" s="5" t="s">
        <v>10481</v>
      </c>
      <c r="F2047" s="84" t="s">
        <v>311</v>
      </c>
      <c r="G2047" s="88"/>
      <c r="H2047" s="84" t="s">
        <v>8440</v>
      </c>
      <c r="I2047" s="8" t="s">
        <v>8</v>
      </c>
      <c r="J2047" s="5"/>
      <c r="K2047" s="18"/>
      <c r="L2047" s="5" t="s">
        <v>8441</v>
      </c>
    </row>
    <row r="2048" spans="1:12" ht="75">
      <c r="A2048" s="88" t="s">
        <v>8085</v>
      </c>
      <c r="B2048" s="8" t="s">
        <v>8442</v>
      </c>
      <c r="C2048" s="5" t="s">
        <v>8443</v>
      </c>
      <c r="D2048" s="2">
        <v>8145</v>
      </c>
      <c r="E2048" s="5" t="s">
        <v>10481</v>
      </c>
      <c r="F2048" s="84" t="s">
        <v>824</v>
      </c>
      <c r="G2048" s="88" t="s">
        <v>8444</v>
      </c>
      <c r="H2048" s="84" t="s">
        <v>8445</v>
      </c>
      <c r="I2048" s="8" t="s">
        <v>908</v>
      </c>
      <c r="J2048" s="5"/>
      <c r="K2048" s="18" t="s">
        <v>8446</v>
      </c>
      <c r="L2048" s="5" t="s">
        <v>8447</v>
      </c>
    </row>
    <row r="2049" spans="1:12" ht="56.25">
      <c r="A2049" s="88" t="s">
        <v>8085</v>
      </c>
      <c r="B2049" s="8" t="s">
        <v>8448</v>
      </c>
      <c r="C2049" s="5" t="s">
        <v>8449</v>
      </c>
      <c r="D2049" s="2">
        <v>9672</v>
      </c>
      <c r="E2049" s="5" t="s">
        <v>10481</v>
      </c>
      <c r="F2049" s="84" t="s">
        <v>179</v>
      </c>
      <c r="G2049" s="88"/>
      <c r="H2049" s="84" t="s">
        <v>8450</v>
      </c>
      <c r="I2049" s="8" t="s">
        <v>908</v>
      </c>
      <c r="J2049" s="5"/>
      <c r="K2049" s="18" t="s">
        <v>8451</v>
      </c>
      <c r="L2049" s="5" t="s">
        <v>8452</v>
      </c>
    </row>
    <row r="2050" spans="1:12" ht="56.25">
      <c r="A2050" s="88" t="s">
        <v>8085</v>
      </c>
      <c r="B2050" s="8" t="s">
        <v>8453</v>
      </c>
      <c r="C2050" s="5" t="s">
        <v>2035</v>
      </c>
      <c r="D2050" s="2"/>
      <c r="E2050" s="5" t="s">
        <v>10481</v>
      </c>
      <c r="F2050" s="84" t="s">
        <v>179</v>
      </c>
      <c r="G2050" s="88"/>
      <c r="H2050" s="84" t="s">
        <v>8454</v>
      </c>
      <c r="I2050" s="8" t="s">
        <v>8</v>
      </c>
      <c r="J2050" s="5"/>
      <c r="K2050" s="18"/>
      <c r="L2050" s="5" t="s">
        <v>8455</v>
      </c>
    </row>
    <row r="2051" spans="1:12" ht="37.5">
      <c r="A2051" s="88" t="s">
        <v>8085</v>
      </c>
      <c r="B2051" s="8" t="s">
        <v>8453</v>
      </c>
      <c r="C2051" s="5" t="s">
        <v>8456</v>
      </c>
      <c r="D2051" s="2"/>
      <c r="E2051" s="5" t="s">
        <v>10481</v>
      </c>
      <c r="F2051" s="84" t="s">
        <v>660</v>
      </c>
      <c r="G2051" s="88"/>
      <c r="H2051" s="84" t="s">
        <v>8457</v>
      </c>
      <c r="I2051" s="8" t="s">
        <v>2306</v>
      </c>
      <c r="J2051" s="5"/>
      <c r="K2051" s="18"/>
      <c r="L2051" s="5" t="s">
        <v>8458</v>
      </c>
    </row>
    <row r="2052" spans="1:12" ht="56.25">
      <c r="A2052" s="88" t="s">
        <v>8085</v>
      </c>
      <c r="B2052" s="8" t="s">
        <v>8453</v>
      </c>
      <c r="C2052" s="5" t="s">
        <v>8459</v>
      </c>
      <c r="D2052" s="2">
        <v>1800</v>
      </c>
      <c r="E2052" s="5" t="s">
        <v>10481</v>
      </c>
      <c r="F2052" s="84" t="s">
        <v>311</v>
      </c>
      <c r="G2052" s="88"/>
      <c r="H2052" s="84" t="s">
        <v>8460</v>
      </c>
      <c r="I2052" s="8" t="s">
        <v>8</v>
      </c>
      <c r="J2052" s="5"/>
      <c r="K2052" s="18"/>
      <c r="L2052" s="5" t="s">
        <v>8461</v>
      </c>
    </row>
    <row r="2053" spans="1:12" ht="37.5">
      <c r="A2053" s="88" t="s">
        <v>8085</v>
      </c>
      <c r="B2053" s="8" t="s">
        <v>8462</v>
      </c>
      <c r="C2053" s="5" t="s">
        <v>8463</v>
      </c>
      <c r="D2053" s="2">
        <v>600</v>
      </c>
      <c r="E2053" s="5" t="s">
        <v>10481</v>
      </c>
      <c r="F2053" s="84" t="s">
        <v>660</v>
      </c>
      <c r="G2053" s="88"/>
      <c r="H2053" s="84" t="s">
        <v>8464</v>
      </c>
      <c r="I2053" s="5" t="s">
        <v>768</v>
      </c>
      <c r="J2053" s="5"/>
      <c r="K2053" s="5"/>
      <c r="L2053" s="5" t="s">
        <v>8465</v>
      </c>
    </row>
    <row r="2054" spans="1:12" ht="56.25">
      <c r="A2054" s="88" t="s">
        <v>8085</v>
      </c>
      <c r="B2054" s="8" t="s">
        <v>8466</v>
      </c>
      <c r="C2054" s="5" t="s">
        <v>8467</v>
      </c>
      <c r="D2054" s="2">
        <v>634</v>
      </c>
      <c r="E2054" s="5" t="s">
        <v>10481</v>
      </c>
      <c r="F2054" s="84" t="s">
        <v>660</v>
      </c>
      <c r="G2054" s="88"/>
      <c r="H2054" s="84" t="s">
        <v>8468</v>
      </c>
      <c r="I2054" s="5" t="s">
        <v>768</v>
      </c>
      <c r="J2054" s="5"/>
      <c r="K2054" s="5" t="s">
        <v>3562</v>
      </c>
      <c r="L2054" s="5" t="s">
        <v>8469</v>
      </c>
    </row>
    <row r="2055" spans="1:12" ht="56.25">
      <c r="A2055" s="88" t="s">
        <v>8094</v>
      </c>
      <c r="B2055" s="8" t="s">
        <v>8470</v>
      </c>
      <c r="C2055" s="5" t="s">
        <v>8471</v>
      </c>
      <c r="D2055" s="2">
        <v>47723</v>
      </c>
      <c r="E2055" s="5" t="s">
        <v>10481</v>
      </c>
      <c r="F2055" s="84" t="s">
        <v>179</v>
      </c>
      <c r="G2055" s="88"/>
      <c r="H2055" s="84" t="s">
        <v>8472</v>
      </c>
      <c r="I2055" s="5" t="s">
        <v>908</v>
      </c>
      <c r="J2055" s="5"/>
      <c r="K2055" s="5"/>
      <c r="L2055" s="5" t="s">
        <v>8473</v>
      </c>
    </row>
    <row r="2056" spans="1:12" ht="75">
      <c r="A2056" s="88" t="s">
        <v>8094</v>
      </c>
      <c r="B2056" s="8" t="s">
        <v>8470</v>
      </c>
      <c r="C2056" s="5" t="s">
        <v>8474</v>
      </c>
      <c r="D2056" s="2">
        <v>25629</v>
      </c>
      <c r="E2056" s="5" t="s">
        <v>10481</v>
      </c>
      <c r="F2056" s="84" t="s">
        <v>660</v>
      </c>
      <c r="G2056" s="88"/>
      <c r="H2056" s="84" t="s">
        <v>8475</v>
      </c>
      <c r="I2056" s="5" t="s">
        <v>10</v>
      </c>
      <c r="J2056" s="5"/>
      <c r="K2056" s="18" t="s">
        <v>8476</v>
      </c>
      <c r="L2056" s="5" t="s">
        <v>8477</v>
      </c>
    </row>
    <row r="2057" spans="1:12" ht="75">
      <c r="A2057" s="88" t="s">
        <v>8094</v>
      </c>
      <c r="B2057" s="8" t="s">
        <v>8470</v>
      </c>
      <c r="C2057" s="5" t="s">
        <v>8478</v>
      </c>
      <c r="D2057" s="2">
        <v>23403</v>
      </c>
      <c r="E2057" s="5" t="s">
        <v>10481</v>
      </c>
      <c r="F2057" s="84" t="s">
        <v>311</v>
      </c>
      <c r="G2057" s="88" t="s">
        <v>8479</v>
      </c>
      <c r="H2057" s="84" t="s">
        <v>8480</v>
      </c>
      <c r="I2057" s="5" t="s">
        <v>8481</v>
      </c>
      <c r="J2057" s="5"/>
      <c r="K2057" s="18"/>
      <c r="L2057" s="5" t="s">
        <v>8482</v>
      </c>
    </row>
    <row r="2058" spans="1:12" ht="112.5">
      <c r="A2058" s="88" t="s">
        <v>8094</v>
      </c>
      <c r="B2058" s="8" t="s">
        <v>8483</v>
      </c>
      <c r="C2058" s="5" t="s">
        <v>8484</v>
      </c>
      <c r="D2058" s="6" t="s">
        <v>8485</v>
      </c>
      <c r="E2058" s="5" t="s">
        <v>10481</v>
      </c>
      <c r="F2058" s="84" t="s">
        <v>660</v>
      </c>
      <c r="G2058" s="88"/>
      <c r="H2058" s="84" t="s">
        <v>8486</v>
      </c>
      <c r="I2058" s="5" t="s">
        <v>16</v>
      </c>
      <c r="J2058" s="5"/>
      <c r="K2058" s="5" t="s">
        <v>8487</v>
      </c>
      <c r="L2058" s="5" t="s">
        <v>8488</v>
      </c>
    </row>
    <row r="2059" spans="1:12" ht="56.25">
      <c r="A2059" s="88" t="s">
        <v>8094</v>
      </c>
      <c r="B2059" s="8" t="s">
        <v>8489</v>
      </c>
      <c r="C2059" s="5" t="s">
        <v>8490</v>
      </c>
      <c r="D2059" s="2">
        <v>7250</v>
      </c>
      <c r="E2059" s="5" t="s">
        <v>10481</v>
      </c>
      <c r="F2059" s="84" t="s">
        <v>179</v>
      </c>
      <c r="G2059" s="88"/>
      <c r="H2059" s="84" t="s">
        <v>8491</v>
      </c>
      <c r="I2059" s="5" t="s">
        <v>908</v>
      </c>
      <c r="J2059" s="5"/>
      <c r="K2059" s="5" t="s">
        <v>8492</v>
      </c>
      <c r="L2059" s="5" t="s">
        <v>8493</v>
      </c>
    </row>
    <row r="2060" spans="1:12" ht="56.25">
      <c r="A2060" s="88" t="s">
        <v>8094</v>
      </c>
      <c r="B2060" s="8" t="s">
        <v>8494</v>
      </c>
      <c r="C2060" s="5" t="s">
        <v>8495</v>
      </c>
      <c r="D2060" s="2">
        <v>360</v>
      </c>
      <c r="E2060" s="5" t="s">
        <v>10481</v>
      </c>
      <c r="F2060" s="84" t="s">
        <v>179</v>
      </c>
      <c r="G2060" s="88" t="s">
        <v>8496</v>
      </c>
      <c r="H2060" s="84" t="s">
        <v>8497</v>
      </c>
      <c r="I2060" s="5" t="s">
        <v>181</v>
      </c>
      <c r="J2060" s="5"/>
      <c r="K2060" s="18" t="s">
        <v>8498</v>
      </c>
      <c r="L2060" s="5" t="s">
        <v>8499</v>
      </c>
    </row>
    <row r="2061" spans="1:12" ht="56.25">
      <c r="A2061" s="88" t="s">
        <v>8094</v>
      </c>
      <c r="B2061" s="8" t="s">
        <v>8500</v>
      </c>
      <c r="C2061" s="5" t="s">
        <v>8501</v>
      </c>
      <c r="D2061" s="2">
        <v>13599</v>
      </c>
      <c r="E2061" s="5" t="s">
        <v>10481</v>
      </c>
      <c r="F2061" s="84" t="s">
        <v>179</v>
      </c>
      <c r="G2061" s="88"/>
      <c r="H2061" s="84" t="s">
        <v>8502</v>
      </c>
      <c r="I2061" s="5" t="s">
        <v>8431</v>
      </c>
      <c r="J2061" s="5"/>
      <c r="K2061" s="18" t="s">
        <v>8503</v>
      </c>
      <c r="L2061" s="5" t="s">
        <v>8504</v>
      </c>
    </row>
    <row r="2062" spans="1:12" ht="37.5">
      <c r="A2062" s="88" t="s">
        <v>8094</v>
      </c>
      <c r="B2062" s="8" t="s">
        <v>8500</v>
      </c>
      <c r="C2062" s="5" t="s">
        <v>8505</v>
      </c>
      <c r="D2062" s="2">
        <v>10</v>
      </c>
      <c r="E2062" s="5" t="s">
        <v>10481</v>
      </c>
      <c r="F2062" s="84" t="s">
        <v>179</v>
      </c>
      <c r="G2062" s="88"/>
      <c r="H2062" s="84" t="s">
        <v>8506</v>
      </c>
      <c r="I2062" s="5" t="s">
        <v>8232</v>
      </c>
      <c r="J2062" s="5"/>
      <c r="K2062" s="18"/>
      <c r="L2062" s="5" t="s">
        <v>8504</v>
      </c>
    </row>
    <row r="2063" spans="1:12" ht="37.5">
      <c r="A2063" s="88" t="s">
        <v>8094</v>
      </c>
      <c r="B2063" s="8" t="s">
        <v>8500</v>
      </c>
      <c r="C2063" s="5" t="s">
        <v>8507</v>
      </c>
      <c r="D2063" s="2">
        <v>1796</v>
      </c>
      <c r="E2063" s="5" t="s">
        <v>10481</v>
      </c>
      <c r="F2063" s="84" t="s">
        <v>311</v>
      </c>
      <c r="G2063" s="88"/>
      <c r="H2063" s="84" t="s">
        <v>8508</v>
      </c>
      <c r="I2063" s="5"/>
      <c r="J2063" s="5"/>
      <c r="K2063" s="18"/>
      <c r="L2063" s="5" t="s">
        <v>8504</v>
      </c>
    </row>
    <row r="2064" spans="1:12" ht="37.5">
      <c r="A2064" s="88" t="s">
        <v>8094</v>
      </c>
      <c r="B2064" s="8" t="s">
        <v>8509</v>
      </c>
      <c r="C2064" s="5" t="s">
        <v>6978</v>
      </c>
      <c r="D2064" s="2">
        <v>6118</v>
      </c>
      <c r="E2064" s="5" t="s">
        <v>10481</v>
      </c>
      <c r="F2064" s="84" t="s">
        <v>179</v>
      </c>
      <c r="G2064" s="88"/>
      <c r="H2064" s="84" t="s">
        <v>8510</v>
      </c>
      <c r="I2064" s="5" t="s">
        <v>8250</v>
      </c>
      <c r="J2064" s="5"/>
      <c r="K2064" s="18" t="s">
        <v>8511</v>
      </c>
      <c r="L2064" s="5" t="s">
        <v>8512</v>
      </c>
    </row>
    <row r="2065" spans="1:12" ht="93.75">
      <c r="A2065" s="88" t="s">
        <v>8094</v>
      </c>
      <c r="B2065" s="8" t="s">
        <v>8509</v>
      </c>
      <c r="C2065" s="5" t="s">
        <v>4808</v>
      </c>
      <c r="D2065" s="6" t="s">
        <v>8513</v>
      </c>
      <c r="E2065" s="5" t="s">
        <v>10481</v>
      </c>
      <c r="F2065" s="84" t="s">
        <v>179</v>
      </c>
      <c r="G2065" s="88"/>
      <c r="H2065" s="84" t="s">
        <v>8514</v>
      </c>
      <c r="I2065" s="5" t="s">
        <v>8244</v>
      </c>
      <c r="J2065" s="5"/>
      <c r="K2065" s="18" t="s">
        <v>8511</v>
      </c>
      <c r="L2065" s="5" t="s">
        <v>8512</v>
      </c>
    </row>
    <row r="2066" spans="1:12" ht="37.5">
      <c r="A2066" s="88" t="s">
        <v>8094</v>
      </c>
      <c r="B2066" s="8" t="s">
        <v>8509</v>
      </c>
      <c r="C2066" s="5" t="s">
        <v>6978</v>
      </c>
      <c r="D2066" s="6">
        <v>4561</v>
      </c>
      <c r="E2066" s="5" t="s">
        <v>10481</v>
      </c>
      <c r="F2066" s="84" t="s">
        <v>179</v>
      </c>
      <c r="G2066" s="88"/>
      <c r="H2066" s="84" t="s">
        <v>8510</v>
      </c>
      <c r="I2066" s="5" t="s">
        <v>8232</v>
      </c>
      <c r="J2066" s="5"/>
      <c r="K2066" s="18" t="s">
        <v>8511</v>
      </c>
      <c r="L2066" s="5" t="s">
        <v>8515</v>
      </c>
    </row>
    <row r="2067" spans="1:12" ht="37.5">
      <c r="A2067" s="88" t="s">
        <v>8094</v>
      </c>
      <c r="B2067" s="8" t="s">
        <v>8509</v>
      </c>
      <c r="C2067" s="5" t="s">
        <v>4808</v>
      </c>
      <c r="D2067" s="6">
        <v>16275</v>
      </c>
      <c r="E2067" s="5" t="s">
        <v>10481</v>
      </c>
      <c r="F2067" s="84" t="s">
        <v>179</v>
      </c>
      <c r="G2067" s="88"/>
      <c r="H2067" s="84" t="s">
        <v>8514</v>
      </c>
      <c r="I2067" s="5" t="s">
        <v>8232</v>
      </c>
      <c r="J2067" s="5"/>
      <c r="K2067" s="18" t="s">
        <v>8511</v>
      </c>
      <c r="L2067" s="5" t="s">
        <v>8515</v>
      </c>
    </row>
    <row r="2068" spans="1:12" ht="56.25">
      <c r="A2068" s="88" t="s">
        <v>8094</v>
      </c>
      <c r="B2068" s="8" t="s">
        <v>8509</v>
      </c>
      <c r="C2068" s="5" t="s">
        <v>8516</v>
      </c>
      <c r="D2068" s="6">
        <v>53124</v>
      </c>
      <c r="E2068" s="5" t="s">
        <v>10481</v>
      </c>
      <c r="F2068" s="84" t="s">
        <v>1288</v>
      </c>
      <c r="G2068" s="88"/>
      <c r="H2068" s="84" t="s">
        <v>8517</v>
      </c>
      <c r="I2068" s="5" t="s">
        <v>665</v>
      </c>
      <c r="J2068" s="5" t="s">
        <v>8518</v>
      </c>
      <c r="K2068" s="18"/>
      <c r="L2068" s="5" t="s">
        <v>8519</v>
      </c>
    </row>
    <row r="2069" spans="1:12" ht="56.25">
      <c r="A2069" s="88" t="s">
        <v>8094</v>
      </c>
      <c r="B2069" s="8" t="s">
        <v>8509</v>
      </c>
      <c r="C2069" s="5" t="s">
        <v>8520</v>
      </c>
      <c r="D2069" s="6">
        <v>4692</v>
      </c>
      <c r="E2069" s="5" t="s">
        <v>10481</v>
      </c>
      <c r="F2069" s="84" t="s">
        <v>1288</v>
      </c>
      <c r="G2069" s="88"/>
      <c r="H2069" s="84" t="s">
        <v>8521</v>
      </c>
      <c r="I2069" s="5" t="s">
        <v>665</v>
      </c>
      <c r="J2069" s="5" t="s">
        <v>8522</v>
      </c>
      <c r="K2069" s="18"/>
      <c r="L2069" s="5" t="s">
        <v>8519</v>
      </c>
    </row>
    <row r="2070" spans="1:12" ht="56.25">
      <c r="A2070" s="88" t="s">
        <v>8094</v>
      </c>
      <c r="B2070" s="8" t="s">
        <v>8509</v>
      </c>
      <c r="C2070" s="5" t="s">
        <v>8523</v>
      </c>
      <c r="D2070" s="6">
        <v>539</v>
      </c>
      <c r="E2070" s="5" t="s">
        <v>10481</v>
      </c>
      <c r="F2070" s="84" t="s">
        <v>660</v>
      </c>
      <c r="G2070" s="88"/>
      <c r="H2070" s="84" t="s">
        <v>8524</v>
      </c>
      <c r="I2070" s="5" t="s">
        <v>2306</v>
      </c>
      <c r="J2070" s="5"/>
      <c r="K2070" s="18" t="s">
        <v>8525</v>
      </c>
      <c r="L2070" s="5" t="s">
        <v>8519</v>
      </c>
    </row>
    <row r="2071" spans="1:12" ht="56.25">
      <c r="A2071" s="88" t="s">
        <v>8094</v>
      </c>
      <c r="B2071" s="8" t="s">
        <v>8509</v>
      </c>
      <c r="C2071" s="5" t="s">
        <v>8526</v>
      </c>
      <c r="D2071" s="6">
        <v>6253</v>
      </c>
      <c r="E2071" s="5" t="s">
        <v>10481</v>
      </c>
      <c r="F2071" s="84" t="s">
        <v>1288</v>
      </c>
      <c r="G2071" s="88"/>
      <c r="H2071" s="84" t="s">
        <v>8527</v>
      </c>
      <c r="I2071" s="5" t="s">
        <v>2306</v>
      </c>
      <c r="J2071" s="5"/>
      <c r="K2071" s="18" t="s">
        <v>8525</v>
      </c>
      <c r="L2071" s="5" t="s">
        <v>8519</v>
      </c>
    </row>
    <row r="2072" spans="1:12" ht="56.25">
      <c r="A2072" s="88" t="s">
        <v>8094</v>
      </c>
      <c r="B2072" s="8" t="s">
        <v>8509</v>
      </c>
      <c r="C2072" s="5" t="s">
        <v>8516</v>
      </c>
      <c r="D2072" s="6">
        <v>27358</v>
      </c>
      <c r="E2072" s="5" t="s">
        <v>10481</v>
      </c>
      <c r="F2072" s="84" t="s">
        <v>1288</v>
      </c>
      <c r="G2072" s="88"/>
      <c r="H2072" s="84" t="s">
        <v>8528</v>
      </c>
      <c r="I2072" s="5" t="s">
        <v>16</v>
      </c>
      <c r="J2072" s="5"/>
      <c r="K2072" s="18"/>
      <c r="L2072" s="5" t="s">
        <v>8529</v>
      </c>
    </row>
    <row r="2073" spans="1:12" ht="75">
      <c r="A2073" s="88" t="s">
        <v>8094</v>
      </c>
      <c r="B2073" s="8" t="s">
        <v>8509</v>
      </c>
      <c r="C2073" s="5" t="s">
        <v>8530</v>
      </c>
      <c r="D2073" s="6">
        <v>455</v>
      </c>
      <c r="E2073" s="5" t="s">
        <v>10481</v>
      </c>
      <c r="F2073" s="84" t="s">
        <v>660</v>
      </c>
      <c r="G2073" s="88"/>
      <c r="H2073" s="84" t="s">
        <v>8531</v>
      </c>
      <c r="I2073" s="5" t="s">
        <v>16</v>
      </c>
      <c r="J2073" s="5"/>
      <c r="K2073" s="18"/>
      <c r="L2073" s="5" t="s">
        <v>8529</v>
      </c>
    </row>
    <row r="2074" spans="1:12" ht="37.5">
      <c r="A2074" s="88" t="s">
        <v>8094</v>
      </c>
      <c r="B2074" s="8" t="s">
        <v>8532</v>
      </c>
      <c r="C2074" s="5" t="s">
        <v>8533</v>
      </c>
      <c r="D2074" s="2">
        <v>197</v>
      </c>
      <c r="E2074" s="5" t="s">
        <v>10481</v>
      </c>
      <c r="F2074" s="84" t="s">
        <v>660</v>
      </c>
      <c r="G2074" s="88"/>
      <c r="H2074" s="84" t="s">
        <v>8534</v>
      </c>
      <c r="I2074" s="5" t="s">
        <v>2306</v>
      </c>
      <c r="J2074" s="5"/>
      <c r="K2074" s="18"/>
      <c r="L2074" s="5" t="s">
        <v>8535</v>
      </c>
    </row>
    <row r="2075" spans="1:12" ht="56.25">
      <c r="A2075" s="88" t="s">
        <v>8094</v>
      </c>
      <c r="B2075" s="8" t="s">
        <v>8532</v>
      </c>
      <c r="C2075" s="5" t="s">
        <v>8536</v>
      </c>
      <c r="D2075" s="2">
        <v>46200</v>
      </c>
      <c r="E2075" s="5" t="s">
        <v>10481</v>
      </c>
      <c r="F2075" s="84" t="s">
        <v>179</v>
      </c>
      <c r="G2075" s="88" t="s">
        <v>8537</v>
      </c>
      <c r="H2075" s="84" t="s">
        <v>8538</v>
      </c>
      <c r="I2075" s="5" t="s">
        <v>908</v>
      </c>
      <c r="J2075" s="5"/>
      <c r="K2075" s="18" t="s">
        <v>8539</v>
      </c>
      <c r="L2075" s="5" t="s">
        <v>8540</v>
      </c>
    </row>
    <row r="2076" spans="1:12" ht="56.25">
      <c r="A2076" s="88" t="s">
        <v>8094</v>
      </c>
      <c r="B2076" s="8" t="s">
        <v>8532</v>
      </c>
      <c r="C2076" s="5" t="s">
        <v>8541</v>
      </c>
      <c r="D2076" s="2">
        <v>3729</v>
      </c>
      <c r="E2076" s="5" t="s">
        <v>10481</v>
      </c>
      <c r="F2076" s="84" t="s">
        <v>665</v>
      </c>
      <c r="G2076" s="88" t="s">
        <v>8537</v>
      </c>
      <c r="H2076" s="84" t="s">
        <v>8542</v>
      </c>
      <c r="I2076" s="5" t="s">
        <v>908</v>
      </c>
      <c r="J2076" s="5"/>
      <c r="K2076" s="18" t="s">
        <v>8543</v>
      </c>
      <c r="L2076" s="5" t="s">
        <v>8540</v>
      </c>
    </row>
    <row r="2077" spans="1:12" ht="37.5">
      <c r="A2077" s="88" t="s">
        <v>8094</v>
      </c>
      <c r="B2077" s="8" t="s">
        <v>8532</v>
      </c>
      <c r="C2077" s="5" t="s">
        <v>8544</v>
      </c>
      <c r="D2077" s="2">
        <v>404</v>
      </c>
      <c r="E2077" s="5" t="s">
        <v>10481</v>
      </c>
      <c r="F2077" s="84" t="s">
        <v>660</v>
      </c>
      <c r="G2077" s="88"/>
      <c r="H2077" s="84" t="s">
        <v>8545</v>
      </c>
      <c r="I2077" s="5" t="s">
        <v>8420</v>
      </c>
      <c r="J2077" s="5"/>
      <c r="K2077" s="18"/>
      <c r="L2077" s="5" t="s">
        <v>8546</v>
      </c>
    </row>
    <row r="2078" spans="1:12" ht="37.5">
      <c r="A2078" s="88" t="s">
        <v>8094</v>
      </c>
      <c r="B2078" s="8" t="s">
        <v>8547</v>
      </c>
      <c r="C2078" s="5" t="s">
        <v>8548</v>
      </c>
      <c r="D2078" s="2">
        <v>24504</v>
      </c>
      <c r="E2078" s="5" t="s">
        <v>10481</v>
      </c>
      <c r="F2078" s="84" t="s">
        <v>179</v>
      </c>
      <c r="G2078" s="88"/>
      <c r="H2078" s="84" t="s">
        <v>8549</v>
      </c>
      <c r="I2078" s="5" t="s">
        <v>313</v>
      </c>
      <c r="J2078" s="5"/>
      <c r="K2078" s="18" t="s">
        <v>8550</v>
      </c>
      <c r="L2078" s="5" t="s">
        <v>8551</v>
      </c>
    </row>
    <row r="2079" spans="1:12" ht="37.5">
      <c r="A2079" s="88" t="s">
        <v>8094</v>
      </c>
      <c r="B2079" s="8" t="s">
        <v>8552</v>
      </c>
      <c r="C2079" s="5" t="s">
        <v>8553</v>
      </c>
      <c r="D2079" s="2">
        <v>600</v>
      </c>
      <c r="E2079" s="5" t="s">
        <v>10481</v>
      </c>
      <c r="F2079" s="84" t="s">
        <v>660</v>
      </c>
      <c r="G2079" s="88"/>
      <c r="H2079" s="84" t="s">
        <v>8554</v>
      </c>
      <c r="I2079" s="5" t="s">
        <v>313</v>
      </c>
      <c r="J2079" s="5"/>
      <c r="K2079" s="18"/>
      <c r="L2079" s="5" t="s">
        <v>8551</v>
      </c>
    </row>
    <row r="2080" spans="1:12" ht="75">
      <c r="A2080" s="88" t="s">
        <v>8094</v>
      </c>
      <c r="B2080" s="8" t="s">
        <v>8555</v>
      </c>
      <c r="C2080" s="5" t="s">
        <v>8556</v>
      </c>
      <c r="D2080" s="2">
        <v>620</v>
      </c>
      <c r="E2080" s="5" t="s">
        <v>10481</v>
      </c>
      <c r="F2080" s="84" t="s">
        <v>660</v>
      </c>
      <c r="G2080" s="88"/>
      <c r="H2080" s="84" t="s">
        <v>8557</v>
      </c>
      <c r="I2080" s="5" t="s">
        <v>329</v>
      </c>
      <c r="J2080" s="5"/>
      <c r="K2080" s="5"/>
      <c r="L2080" s="5" t="s">
        <v>8558</v>
      </c>
    </row>
    <row r="2081" spans="1:12" ht="37.5">
      <c r="A2081" s="88" t="s">
        <v>8094</v>
      </c>
      <c r="B2081" s="8" t="s">
        <v>8559</v>
      </c>
      <c r="C2081" s="5" t="s">
        <v>8560</v>
      </c>
      <c r="D2081" s="2">
        <v>200</v>
      </c>
      <c r="E2081" s="5" t="s">
        <v>10481</v>
      </c>
      <c r="F2081" s="84" t="s">
        <v>660</v>
      </c>
      <c r="G2081" s="88"/>
      <c r="H2081" s="84" t="s">
        <v>8561</v>
      </c>
      <c r="I2081" s="5" t="s">
        <v>1565</v>
      </c>
      <c r="J2081" s="5"/>
      <c r="K2081" s="5"/>
      <c r="L2081" s="5" t="s">
        <v>8562</v>
      </c>
    </row>
    <row r="2082" spans="1:12" ht="112.5">
      <c r="A2082" s="88" t="s">
        <v>8094</v>
      </c>
      <c r="B2082" s="8" t="s">
        <v>8563</v>
      </c>
      <c r="C2082" s="5" t="s">
        <v>8564</v>
      </c>
      <c r="D2082" s="2">
        <v>0</v>
      </c>
      <c r="E2082" s="5" t="s">
        <v>10481</v>
      </c>
      <c r="F2082" s="84" t="s">
        <v>665</v>
      </c>
      <c r="G2082" s="84" t="s">
        <v>8565</v>
      </c>
      <c r="H2082" s="84" t="s">
        <v>8566</v>
      </c>
      <c r="I2082" s="5" t="s">
        <v>665</v>
      </c>
      <c r="J2082" s="5" t="s">
        <v>8567</v>
      </c>
      <c r="K2082" s="18" t="s">
        <v>8568</v>
      </c>
      <c r="L2082" s="5" t="s">
        <v>8569</v>
      </c>
    </row>
    <row r="2083" spans="1:12" ht="56.25">
      <c r="A2083" s="88" t="s">
        <v>8094</v>
      </c>
      <c r="B2083" s="8" t="s">
        <v>8570</v>
      </c>
      <c r="C2083" s="5" t="s">
        <v>8571</v>
      </c>
      <c r="D2083" s="2" t="s">
        <v>36</v>
      </c>
      <c r="E2083" s="5" t="s">
        <v>5</v>
      </c>
      <c r="F2083" s="84"/>
      <c r="G2083" s="88"/>
      <c r="H2083" s="84"/>
      <c r="I2083" s="5"/>
      <c r="J2083" s="5"/>
      <c r="K2083" s="8"/>
      <c r="L2083" s="5"/>
    </row>
    <row r="2084" spans="1:12" ht="56.25">
      <c r="A2084" s="88" t="s">
        <v>8572</v>
      </c>
      <c r="B2084" s="8" t="s">
        <v>8573</v>
      </c>
      <c r="C2084" s="5" t="s">
        <v>8574</v>
      </c>
      <c r="D2084" s="6">
        <v>119537</v>
      </c>
      <c r="E2084" s="5" t="s">
        <v>10481</v>
      </c>
      <c r="F2084" s="84" t="s">
        <v>1305</v>
      </c>
      <c r="G2084" s="84" t="s">
        <v>8575</v>
      </c>
      <c r="H2084" s="84" t="s">
        <v>8576</v>
      </c>
      <c r="I2084" s="5" t="s">
        <v>10499</v>
      </c>
      <c r="J2084" s="5" t="s">
        <v>8577</v>
      </c>
      <c r="K2084" s="5"/>
      <c r="L2084" s="5" t="s">
        <v>8578</v>
      </c>
    </row>
    <row r="2085" spans="1:12" ht="56.25">
      <c r="A2085" s="88" t="s">
        <v>8572</v>
      </c>
      <c r="B2085" s="8" t="s">
        <v>8573</v>
      </c>
      <c r="C2085" s="5" t="s">
        <v>8579</v>
      </c>
      <c r="D2085" s="6">
        <v>120064</v>
      </c>
      <c r="E2085" s="5" t="s">
        <v>10481</v>
      </c>
      <c r="F2085" s="84" t="s">
        <v>665</v>
      </c>
      <c r="G2085" s="84" t="s">
        <v>8580</v>
      </c>
      <c r="H2085" s="84" t="s">
        <v>8581</v>
      </c>
      <c r="I2085" s="5" t="s">
        <v>10499</v>
      </c>
      <c r="J2085" s="5" t="s">
        <v>8577</v>
      </c>
      <c r="K2085" s="5"/>
      <c r="L2085" s="5" t="s">
        <v>8578</v>
      </c>
    </row>
    <row r="2086" spans="1:12" ht="56.25">
      <c r="A2086" s="88" t="s">
        <v>8572</v>
      </c>
      <c r="B2086" s="8" t="s">
        <v>8573</v>
      </c>
      <c r="C2086" s="5" t="s">
        <v>8582</v>
      </c>
      <c r="D2086" s="6">
        <v>22530</v>
      </c>
      <c r="E2086" s="5" t="s">
        <v>10481</v>
      </c>
      <c r="F2086" s="84" t="s">
        <v>665</v>
      </c>
      <c r="G2086" s="84" t="s">
        <v>8583</v>
      </c>
      <c r="H2086" s="84" t="s">
        <v>8584</v>
      </c>
      <c r="I2086" s="5" t="s">
        <v>10517</v>
      </c>
      <c r="J2086" s="5" t="s">
        <v>8585</v>
      </c>
      <c r="K2086" s="23" t="s">
        <v>8586</v>
      </c>
      <c r="L2086" s="5" t="s">
        <v>8587</v>
      </c>
    </row>
    <row r="2087" spans="1:12" ht="56.25">
      <c r="A2087" s="88" t="s">
        <v>8572</v>
      </c>
      <c r="B2087" s="8" t="s">
        <v>8573</v>
      </c>
      <c r="C2087" s="5" t="s">
        <v>8588</v>
      </c>
      <c r="D2087" s="6">
        <v>4308</v>
      </c>
      <c r="E2087" s="5" t="s">
        <v>10481</v>
      </c>
      <c r="F2087" s="84" t="s">
        <v>660</v>
      </c>
      <c r="G2087" s="84"/>
      <c r="H2087" s="84" t="s">
        <v>8589</v>
      </c>
      <c r="I2087" s="5" t="s">
        <v>1565</v>
      </c>
      <c r="J2087" s="5"/>
      <c r="K2087" s="23" t="s">
        <v>8590</v>
      </c>
      <c r="L2087" s="5" t="s">
        <v>8587</v>
      </c>
    </row>
    <row r="2088" spans="1:12" ht="112.5">
      <c r="A2088" s="88" t="s">
        <v>8572</v>
      </c>
      <c r="B2088" s="8" t="s">
        <v>8591</v>
      </c>
      <c r="C2088" s="5" t="s">
        <v>8592</v>
      </c>
      <c r="D2088" s="6">
        <v>4100</v>
      </c>
      <c r="E2088" s="5" t="s">
        <v>10481</v>
      </c>
      <c r="F2088" s="84" t="s">
        <v>3902</v>
      </c>
      <c r="G2088" s="84" t="s">
        <v>8593</v>
      </c>
      <c r="H2088" s="84" t="s">
        <v>8594</v>
      </c>
      <c r="I2088" s="5" t="s">
        <v>665</v>
      </c>
      <c r="J2088" s="5" t="s">
        <v>8595</v>
      </c>
      <c r="K2088" s="5"/>
      <c r="L2088" s="5" t="s">
        <v>8596</v>
      </c>
    </row>
    <row r="2089" spans="1:12" ht="75">
      <c r="A2089" s="88" t="s">
        <v>8572</v>
      </c>
      <c r="B2089" s="8" t="s">
        <v>8591</v>
      </c>
      <c r="C2089" s="5" t="s">
        <v>8597</v>
      </c>
      <c r="D2089" s="6">
        <v>10518</v>
      </c>
      <c r="E2089" s="5" t="s">
        <v>10481</v>
      </c>
      <c r="F2089" s="84" t="s">
        <v>660</v>
      </c>
      <c r="G2089" s="84"/>
      <c r="H2089" s="84" t="s">
        <v>8598</v>
      </c>
      <c r="I2089" s="5" t="s">
        <v>665</v>
      </c>
      <c r="J2089" s="5" t="s">
        <v>8599</v>
      </c>
      <c r="K2089" s="5" t="s">
        <v>8600</v>
      </c>
      <c r="L2089" s="5" t="s">
        <v>8601</v>
      </c>
    </row>
    <row r="2090" spans="1:12" ht="56.25">
      <c r="A2090" s="88" t="s">
        <v>8572</v>
      </c>
      <c r="B2090" s="8" t="s">
        <v>8591</v>
      </c>
      <c r="C2090" s="5" t="s">
        <v>8602</v>
      </c>
      <c r="D2090" s="6" t="s">
        <v>10822</v>
      </c>
      <c r="E2090" s="5" t="s">
        <v>5</v>
      </c>
      <c r="F2090" s="84"/>
      <c r="G2090" s="84"/>
      <c r="H2090" s="84" t="s">
        <v>8603</v>
      </c>
      <c r="I2090" s="5" t="s">
        <v>768</v>
      </c>
      <c r="J2090" s="5"/>
      <c r="K2090" s="5"/>
      <c r="L2090" s="5" t="s">
        <v>10769</v>
      </c>
    </row>
    <row r="2091" spans="1:12" ht="56.25">
      <c r="A2091" s="88" t="s">
        <v>8572</v>
      </c>
      <c r="B2091" s="8" t="s">
        <v>8604</v>
      </c>
      <c r="C2091" s="5" t="s">
        <v>8605</v>
      </c>
      <c r="D2091" s="6">
        <v>1000</v>
      </c>
      <c r="E2091" s="5" t="s">
        <v>10481</v>
      </c>
      <c r="F2091" s="84"/>
      <c r="G2091" s="84"/>
      <c r="H2091" s="84" t="s">
        <v>8606</v>
      </c>
      <c r="I2091" s="5" t="s">
        <v>8</v>
      </c>
      <c r="J2091" s="5"/>
      <c r="K2091" s="5" t="s">
        <v>10770</v>
      </c>
      <c r="L2091" s="5" t="s">
        <v>10771</v>
      </c>
    </row>
    <row r="2092" spans="1:12" ht="56.25">
      <c r="A2092" s="88" t="s">
        <v>8572</v>
      </c>
      <c r="B2092" s="8" t="s">
        <v>8604</v>
      </c>
      <c r="C2092" s="5" t="s">
        <v>8607</v>
      </c>
      <c r="D2092" s="6">
        <v>40600</v>
      </c>
      <c r="E2092" s="5" t="s">
        <v>10481</v>
      </c>
      <c r="F2092" s="84" t="s">
        <v>179</v>
      </c>
      <c r="G2092" s="84"/>
      <c r="H2092" s="84" t="s">
        <v>8608</v>
      </c>
      <c r="I2092" s="5" t="s">
        <v>261</v>
      </c>
      <c r="J2092" s="5"/>
      <c r="K2092" s="5" t="s">
        <v>8609</v>
      </c>
      <c r="L2092" s="5" t="s">
        <v>8610</v>
      </c>
    </row>
    <row r="2093" spans="1:12" ht="56.25">
      <c r="A2093" s="88" t="s">
        <v>8572</v>
      </c>
      <c r="B2093" s="8" t="s">
        <v>8611</v>
      </c>
      <c r="C2093" s="5" t="s">
        <v>8612</v>
      </c>
      <c r="D2093" s="6">
        <v>55600</v>
      </c>
      <c r="E2093" s="5" t="s">
        <v>10481</v>
      </c>
      <c r="F2093" s="84" t="s">
        <v>660</v>
      </c>
      <c r="G2093" s="84"/>
      <c r="H2093" s="84" t="s">
        <v>8613</v>
      </c>
      <c r="I2093" s="5" t="s">
        <v>768</v>
      </c>
      <c r="J2093" s="5"/>
      <c r="K2093" s="5" t="s">
        <v>8614</v>
      </c>
      <c r="L2093" s="5" t="s">
        <v>8615</v>
      </c>
    </row>
    <row r="2094" spans="1:12" ht="75">
      <c r="A2094" s="88" t="s">
        <v>8572</v>
      </c>
      <c r="B2094" s="8" t="s">
        <v>8616</v>
      </c>
      <c r="C2094" s="5" t="s">
        <v>8617</v>
      </c>
      <c r="D2094" s="6" t="s">
        <v>8618</v>
      </c>
      <c r="E2094" s="5" t="s">
        <v>5</v>
      </c>
      <c r="F2094" s="84"/>
      <c r="G2094" s="84"/>
      <c r="H2094" s="84" t="s">
        <v>8619</v>
      </c>
      <c r="I2094" s="5" t="s">
        <v>313</v>
      </c>
      <c r="J2094" s="5"/>
      <c r="K2094" s="5" t="s">
        <v>8620</v>
      </c>
      <c r="L2094" s="5" t="s">
        <v>10772</v>
      </c>
    </row>
    <row r="2095" spans="1:12" ht="93.75">
      <c r="A2095" s="88" t="s">
        <v>8572</v>
      </c>
      <c r="B2095" s="8" t="s">
        <v>8621</v>
      </c>
      <c r="C2095" s="5" t="s">
        <v>8622</v>
      </c>
      <c r="D2095" s="6">
        <v>18422</v>
      </c>
      <c r="E2095" s="5" t="s">
        <v>10481</v>
      </c>
      <c r="F2095" s="84" t="s">
        <v>665</v>
      </c>
      <c r="G2095" s="84" t="s">
        <v>8623</v>
      </c>
      <c r="H2095" s="84" t="s">
        <v>8624</v>
      </c>
      <c r="I2095" s="5" t="s">
        <v>759</v>
      </c>
      <c r="J2095" s="5"/>
      <c r="K2095" s="5" t="s">
        <v>8625</v>
      </c>
      <c r="L2095" s="5" t="s">
        <v>8626</v>
      </c>
    </row>
    <row r="2096" spans="1:12" ht="75">
      <c r="A2096" s="88" t="s">
        <v>8572</v>
      </c>
      <c r="B2096" s="8" t="s">
        <v>8616</v>
      </c>
      <c r="C2096" s="5" t="s">
        <v>8627</v>
      </c>
      <c r="D2096" s="6">
        <v>1554</v>
      </c>
      <c r="E2096" s="5" t="s">
        <v>10481</v>
      </c>
      <c r="F2096" s="84" t="s">
        <v>660</v>
      </c>
      <c r="G2096" s="84"/>
      <c r="H2096" s="84" t="s">
        <v>8628</v>
      </c>
      <c r="I2096" s="5" t="s">
        <v>768</v>
      </c>
      <c r="J2096" s="5"/>
      <c r="K2096" s="5" t="s">
        <v>8629</v>
      </c>
      <c r="L2096" s="5" t="s">
        <v>8626</v>
      </c>
    </row>
    <row r="2097" spans="1:12" ht="75">
      <c r="A2097" s="88" t="s">
        <v>8572</v>
      </c>
      <c r="B2097" s="8" t="s">
        <v>8630</v>
      </c>
      <c r="C2097" s="5" t="s">
        <v>8631</v>
      </c>
      <c r="D2097" s="6">
        <v>6083</v>
      </c>
      <c r="E2097" s="5" t="s">
        <v>10481</v>
      </c>
      <c r="F2097" s="84" t="s">
        <v>660</v>
      </c>
      <c r="G2097" s="84"/>
      <c r="H2097" s="84" t="s">
        <v>8632</v>
      </c>
      <c r="I2097" s="5" t="s">
        <v>665</v>
      </c>
      <c r="J2097" s="5" t="s">
        <v>8633</v>
      </c>
      <c r="K2097" s="5" t="s">
        <v>8634</v>
      </c>
      <c r="L2097" s="5" t="s">
        <v>8635</v>
      </c>
    </row>
    <row r="2098" spans="1:12" ht="56.25">
      <c r="A2098" s="88" t="s">
        <v>8572</v>
      </c>
      <c r="B2098" s="8" t="s">
        <v>8636</v>
      </c>
      <c r="C2098" s="5" t="s">
        <v>8637</v>
      </c>
      <c r="D2098" s="6">
        <v>3758</v>
      </c>
      <c r="E2098" s="5" t="s">
        <v>10485</v>
      </c>
      <c r="F2098" s="84" t="s">
        <v>179</v>
      </c>
      <c r="G2098" s="84"/>
      <c r="H2098" s="84" t="s">
        <v>8638</v>
      </c>
      <c r="I2098" s="5" t="s">
        <v>665</v>
      </c>
      <c r="J2098" s="5" t="s">
        <v>8639</v>
      </c>
      <c r="K2098" s="5"/>
      <c r="L2098" s="5" t="s">
        <v>8640</v>
      </c>
    </row>
    <row r="2099" spans="1:12" ht="56.25">
      <c r="A2099" s="88" t="s">
        <v>8572</v>
      </c>
      <c r="B2099" s="8" t="s">
        <v>8641</v>
      </c>
      <c r="C2099" s="5" t="s">
        <v>8642</v>
      </c>
      <c r="D2099" s="6" t="s">
        <v>10822</v>
      </c>
      <c r="E2099" s="5" t="s">
        <v>5</v>
      </c>
      <c r="F2099" s="84"/>
      <c r="G2099" s="84"/>
      <c r="H2099" s="84" t="s">
        <v>8643</v>
      </c>
      <c r="I2099" s="5"/>
      <c r="J2099" s="5"/>
      <c r="K2099" s="5" t="s">
        <v>223</v>
      </c>
      <c r="L2099" s="5" t="s">
        <v>10773</v>
      </c>
    </row>
    <row r="2100" spans="1:12" ht="37.5">
      <c r="A2100" s="88" t="s">
        <v>8572</v>
      </c>
      <c r="B2100" s="8" t="s">
        <v>8641</v>
      </c>
      <c r="C2100" s="5" t="s">
        <v>8645</v>
      </c>
      <c r="D2100" s="6">
        <v>200</v>
      </c>
      <c r="E2100" s="5" t="s">
        <v>10481</v>
      </c>
      <c r="F2100" s="84" t="s">
        <v>660</v>
      </c>
      <c r="G2100" s="84"/>
      <c r="H2100" s="84" t="s">
        <v>8646</v>
      </c>
      <c r="I2100" s="5"/>
      <c r="J2100" s="5"/>
      <c r="K2100" s="5" t="s">
        <v>223</v>
      </c>
      <c r="L2100" s="5" t="s">
        <v>8644</v>
      </c>
    </row>
    <row r="2101" spans="1:12" ht="75">
      <c r="A2101" s="88" t="s">
        <v>8572</v>
      </c>
      <c r="B2101" s="8" t="s">
        <v>8641</v>
      </c>
      <c r="C2101" s="5" t="s">
        <v>8647</v>
      </c>
      <c r="D2101" s="6">
        <v>1000</v>
      </c>
      <c r="E2101" s="5" t="s">
        <v>10481</v>
      </c>
      <c r="F2101" s="84" t="s">
        <v>660</v>
      </c>
      <c r="G2101" s="84"/>
      <c r="H2101" s="84" t="s">
        <v>8648</v>
      </c>
      <c r="I2101" s="5"/>
      <c r="J2101" s="5"/>
      <c r="K2101" s="5" t="s">
        <v>8649</v>
      </c>
      <c r="L2101" s="5" t="s">
        <v>8644</v>
      </c>
    </row>
    <row r="2102" spans="1:12" ht="75">
      <c r="A2102" s="88" t="s">
        <v>8572</v>
      </c>
      <c r="B2102" s="8" t="s">
        <v>8641</v>
      </c>
      <c r="C2102" s="5" t="s">
        <v>10472</v>
      </c>
      <c r="D2102" s="6">
        <v>4500</v>
      </c>
      <c r="E2102" s="5" t="s">
        <v>10481</v>
      </c>
      <c r="F2102" s="84" t="s">
        <v>661</v>
      </c>
      <c r="G2102" s="84"/>
      <c r="H2102" s="84" t="s">
        <v>8650</v>
      </c>
      <c r="I2102" s="5"/>
      <c r="J2102" s="5"/>
      <c r="K2102" s="5" t="s">
        <v>8651</v>
      </c>
      <c r="L2102" s="5" t="s">
        <v>8644</v>
      </c>
    </row>
    <row r="2103" spans="1:12" ht="112.5">
      <c r="A2103" s="88" t="s">
        <v>8572</v>
      </c>
      <c r="B2103" s="8" t="s">
        <v>8641</v>
      </c>
      <c r="C2103" s="5" t="s">
        <v>8652</v>
      </c>
      <c r="D2103" s="6">
        <v>34766</v>
      </c>
      <c r="E2103" s="5" t="s">
        <v>10479</v>
      </c>
      <c r="F2103" s="84" t="s">
        <v>179</v>
      </c>
      <c r="G2103" s="84"/>
      <c r="H2103" s="84" t="s">
        <v>8653</v>
      </c>
      <c r="I2103" s="5"/>
      <c r="J2103" s="5"/>
      <c r="K2103" s="5" t="s">
        <v>8654</v>
      </c>
      <c r="L2103" s="5" t="s">
        <v>8655</v>
      </c>
    </row>
    <row r="2104" spans="1:12" ht="112.5">
      <c r="A2104" s="88" t="s">
        <v>8572</v>
      </c>
      <c r="B2104" s="8" t="s">
        <v>8641</v>
      </c>
      <c r="C2104" s="5" t="s">
        <v>8656</v>
      </c>
      <c r="D2104" s="6">
        <v>18892</v>
      </c>
      <c r="E2104" s="5" t="s">
        <v>10479</v>
      </c>
      <c r="F2104" s="84" t="s">
        <v>311</v>
      </c>
      <c r="G2104" s="84"/>
      <c r="H2104" s="84" t="s">
        <v>8657</v>
      </c>
      <c r="I2104" s="5" t="s">
        <v>665</v>
      </c>
      <c r="J2104" s="5" t="s">
        <v>8658</v>
      </c>
      <c r="K2104" s="5" t="s">
        <v>8659</v>
      </c>
      <c r="L2104" s="5" t="s">
        <v>8660</v>
      </c>
    </row>
    <row r="2105" spans="1:12" ht="56.25">
      <c r="A2105" s="88" t="s">
        <v>8572</v>
      </c>
      <c r="B2105" s="8" t="s">
        <v>8641</v>
      </c>
      <c r="C2105" s="5" t="s">
        <v>8661</v>
      </c>
      <c r="D2105" s="6">
        <v>4922</v>
      </c>
      <c r="E2105" s="5" t="s">
        <v>10481</v>
      </c>
      <c r="F2105" s="84" t="s">
        <v>660</v>
      </c>
      <c r="G2105" s="84"/>
      <c r="H2105" s="84" t="s">
        <v>8662</v>
      </c>
      <c r="I2105" s="5"/>
      <c r="J2105" s="5"/>
      <c r="K2105" s="5" t="s">
        <v>8663</v>
      </c>
      <c r="L2105" s="5" t="s">
        <v>8664</v>
      </c>
    </row>
    <row r="2106" spans="1:12" ht="37.5">
      <c r="A2106" s="88" t="s">
        <v>8572</v>
      </c>
      <c r="B2106" s="8" t="s">
        <v>8665</v>
      </c>
      <c r="C2106" s="5" t="s">
        <v>8666</v>
      </c>
      <c r="D2106" s="6">
        <v>1560</v>
      </c>
      <c r="E2106" s="5" t="s">
        <v>10481</v>
      </c>
      <c r="F2106" s="84" t="s">
        <v>660</v>
      </c>
      <c r="G2106" s="84"/>
      <c r="H2106" s="84" t="s">
        <v>8667</v>
      </c>
      <c r="I2106" s="5" t="s">
        <v>665</v>
      </c>
      <c r="J2106" s="5" t="s">
        <v>8668</v>
      </c>
      <c r="K2106" s="5"/>
      <c r="L2106" s="5" t="s">
        <v>8669</v>
      </c>
    </row>
    <row r="2107" spans="1:12" ht="56.25">
      <c r="A2107" s="88" t="s">
        <v>8572</v>
      </c>
      <c r="B2107" s="8" t="s">
        <v>8670</v>
      </c>
      <c r="C2107" s="5" t="s">
        <v>8671</v>
      </c>
      <c r="D2107" s="6">
        <v>80159</v>
      </c>
      <c r="E2107" s="5" t="s">
        <v>10481</v>
      </c>
      <c r="F2107" s="84" t="s">
        <v>179</v>
      </c>
      <c r="G2107" s="84"/>
      <c r="H2107" s="84" t="s">
        <v>8672</v>
      </c>
      <c r="I2107" s="5" t="s">
        <v>1043</v>
      </c>
      <c r="J2107" s="5"/>
      <c r="K2107" s="5" t="s">
        <v>8673</v>
      </c>
      <c r="L2107" s="5" t="s">
        <v>8674</v>
      </c>
    </row>
    <row r="2108" spans="1:12" ht="75">
      <c r="A2108" s="88" t="s">
        <v>8572</v>
      </c>
      <c r="B2108" s="8" t="s">
        <v>8675</v>
      </c>
      <c r="C2108" s="5" t="s">
        <v>1619</v>
      </c>
      <c r="D2108" s="6">
        <v>17</v>
      </c>
      <c r="E2108" s="5" t="s">
        <v>10481</v>
      </c>
      <c r="F2108" s="84" t="s">
        <v>660</v>
      </c>
      <c r="G2108" s="84" t="s">
        <v>3177</v>
      </c>
      <c r="H2108" s="84" t="s">
        <v>8676</v>
      </c>
      <c r="I2108" s="5" t="s">
        <v>313</v>
      </c>
      <c r="J2108" s="5"/>
      <c r="K2108" s="5" t="s">
        <v>8677</v>
      </c>
      <c r="L2108" s="5" t="s">
        <v>8678</v>
      </c>
    </row>
    <row r="2109" spans="1:12" ht="37.5">
      <c r="A2109" s="88" t="s">
        <v>8572</v>
      </c>
      <c r="B2109" s="8" t="s">
        <v>8679</v>
      </c>
      <c r="C2109" s="5" t="s">
        <v>8680</v>
      </c>
      <c r="D2109" s="6" t="s">
        <v>10822</v>
      </c>
      <c r="E2109" s="5" t="s">
        <v>5</v>
      </c>
      <c r="F2109" s="84"/>
      <c r="G2109" s="84"/>
      <c r="H2109" s="84" t="s">
        <v>8681</v>
      </c>
      <c r="I2109" s="5" t="s">
        <v>768</v>
      </c>
      <c r="J2109" s="5"/>
      <c r="K2109" s="5" t="s">
        <v>8682</v>
      </c>
      <c r="L2109" s="5" t="s">
        <v>10774</v>
      </c>
    </row>
    <row r="2110" spans="1:12" ht="56.25">
      <c r="A2110" s="88" t="s">
        <v>8572</v>
      </c>
      <c r="B2110" s="8" t="s">
        <v>8683</v>
      </c>
      <c r="C2110" s="5" t="s">
        <v>8684</v>
      </c>
      <c r="D2110" s="6">
        <v>426</v>
      </c>
      <c r="E2110" s="5" t="s">
        <v>10481</v>
      </c>
      <c r="F2110" s="84" t="s">
        <v>660</v>
      </c>
      <c r="G2110" s="84"/>
      <c r="H2110" s="84" t="s">
        <v>8685</v>
      </c>
      <c r="I2110" s="5" t="s">
        <v>768</v>
      </c>
      <c r="J2110" s="5"/>
      <c r="K2110" s="5"/>
      <c r="L2110" s="5" t="s">
        <v>8686</v>
      </c>
    </row>
    <row r="2111" spans="1:12" ht="93.75">
      <c r="A2111" s="88" t="s">
        <v>8572</v>
      </c>
      <c r="B2111" s="8" t="s">
        <v>8683</v>
      </c>
      <c r="C2111" s="5" t="s">
        <v>8687</v>
      </c>
      <c r="D2111" s="6">
        <v>48140</v>
      </c>
      <c r="E2111" s="5" t="s">
        <v>10481</v>
      </c>
      <c r="F2111" s="84" t="s">
        <v>660</v>
      </c>
      <c r="G2111" s="84"/>
      <c r="H2111" s="84" t="s">
        <v>8688</v>
      </c>
      <c r="I2111" s="5" t="s">
        <v>768</v>
      </c>
      <c r="J2111" s="5"/>
      <c r="K2111" s="5"/>
      <c r="L2111" s="5" t="s">
        <v>8689</v>
      </c>
    </row>
    <row r="2112" spans="1:12" ht="56.25">
      <c r="A2112" s="88" t="s">
        <v>8572</v>
      </c>
      <c r="B2112" s="8" t="s">
        <v>8690</v>
      </c>
      <c r="C2112" s="5" t="s">
        <v>8691</v>
      </c>
      <c r="D2112" s="6" t="s">
        <v>10822</v>
      </c>
      <c r="E2112" s="5" t="s">
        <v>581</v>
      </c>
      <c r="F2112" s="84"/>
      <c r="G2112" s="84"/>
      <c r="H2112" s="84" t="s">
        <v>8692</v>
      </c>
      <c r="I2112" s="5" t="s">
        <v>264</v>
      </c>
      <c r="J2112" s="5" t="s">
        <v>8693</v>
      </c>
      <c r="K2112" s="18" t="s">
        <v>8694</v>
      </c>
      <c r="L2112" s="5" t="s">
        <v>10775</v>
      </c>
    </row>
    <row r="2113" spans="1:12" ht="93.75">
      <c r="A2113" s="88" t="s">
        <v>8572</v>
      </c>
      <c r="B2113" s="8" t="s">
        <v>8695</v>
      </c>
      <c r="C2113" s="5" t="s">
        <v>1893</v>
      </c>
      <c r="D2113" s="6">
        <v>277</v>
      </c>
      <c r="E2113" s="5" t="s">
        <v>10481</v>
      </c>
      <c r="F2113" s="84" t="s">
        <v>327</v>
      </c>
      <c r="G2113" s="84"/>
      <c r="H2113" s="84" t="s">
        <v>8696</v>
      </c>
      <c r="I2113" s="5" t="s">
        <v>9511</v>
      </c>
      <c r="J2113" s="5" t="s">
        <v>8697</v>
      </c>
      <c r="K2113" s="5" t="s">
        <v>8698</v>
      </c>
      <c r="L2113" s="5" t="s">
        <v>8699</v>
      </c>
    </row>
    <row r="2114" spans="1:12" ht="37.5">
      <c r="A2114" s="88" t="s">
        <v>8572</v>
      </c>
      <c r="B2114" s="8" t="s">
        <v>8695</v>
      </c>
      <c r="C2114" s="5" t="s">
        <v>8700</v>
      </c>
      <c r="D2114" s="6">
        <v>348</v>
      </c>
      <c r="E2114" s="5" t="s">
        <v>10481</v>
      </c>
      <c r="F2114" s="84" t="s">
        <v>660</v>
      </c>
      <c r="G2114" s="84"/>
      <c r="H2114" s="84" t="s">
        <v>8701</v>
      </c>
      <c r="I2114" s="5" t="s">
        <v>313</v>
      </c>
      <c r="J2114" s="5"/>
      <c r="K2114" s="5" t="s">
        <v>8702</v>
      </c>
      <c r="L2114" s="5" t="s">
        <v>8703</v>
      </c>
    </row>
    <row r="2115" spans="1:12" ht="37.5">
      <c r="A2115" s="88" t="s">
        <v>8572</v>
      </c>
      <c r="B2115" s="8" t="s">
        <v>8695</v>
      </c>
      <c r="C2115" s="5" t="s">
        <v>8704</v>
      </c>
      <c r="D2115" s="6">
        <v>4179</v>
      </c>
      <c r="E2115" s="5" t="s">
        <v>10481</v>
      </c>
      <c r="F2115" s="84" t="s">
        <v>660</v>
      </c>
      <c r="G2115" s="84"/>
      <c r="H2115" s="84" t="s">
        <v>8705</v>
      </c>
      <c r="I2115" s="5" t="s">
        <v>313</v>
      </c>
      <c r="J2115" s="5"/>
      <c r="K2115" s="5" t="s">
        <v>8706</v>
      </c>
      <c r="L2115" s="5" t="s">
        <v>8707</v>
      </c>
    </row>
    <row r="2116" spans="1:12" ht="75">
      <c r="A2116" s="88" t="s">
        <v>8572</v>
      </c>
      <c r="B2116" s="8" t="s">
        <v>8708</v>
      </c>
      <c r="C2116" s="5" t="s">
        <v>8709</v>
      </c>
      <c r="D2116" s="6">
        <v>330</v>
      </c>
      <c r="E2116" s="5" t="s">
        <v>10481</v>
      </c>
      <c r="F2116" s="84" t="s">
        <v>660</v>
      </c>
      <c r="G2116" s="84"/>
      <c r="H2116" s="84" t="s">
        <v>8710</v>
      </c>
      <c r="I2116" s="5" t="s">
        <v>665</v>
      </c>
      <c r="J2116" s="5" t="s">
        <v>8711</v>
      </c>
      <c r="K2116" s="5" t="s">
        <v>8712</v>
      </c>
      <c r="L2116" s="5" t="s">
        <v>8713</v>
      </c>
    </row>
    <row r="2117" spans="1:12" ht="75">
      <c r="A2117" s="88" t="s">
        <v>8572</v>
      </c>
      <c r="B2117" s="8" t="s">
        <v>8708</v>
      </c>
      <c r="C2117" s="5" t="s">
        <v>8714</v>
      </c>
      <c r="D2117" s="6" t="s">
        <v>8715</v>
      </c>
      <c r="E2117" s="5" t="s">
        <v>10481</v>
      </c>
      <c r="F2117" s="84" t="s">
        <v>660</v>
      </c>
      <c r="G2117" s="84"/>
      <c r="H2117" s="84" t="s">
        <v>8716</v>
      </c>
      <c r="I2117" s="5" t="s">
        <v>742</v>
      </c>
      <c r="J2117" s="5" t="s">
        <v>8717</v>
      </c>
      <c r="K2117" s="5" t="s">
        <v>8718</v>
      </c>
      <c r="L2117" s="5" t="s">
        <v>8719</v>
      </c>
    </row>
    <row r="2118" spans="1:12" ht="56.25">
      <c r="A2118" s="88" t="s">
        <v>8572</v>
      </c>
      <c r="B2118" s="8" t="s">
        <v>8720</v>
      </c>
      <c r="C2118" s="5" t="s">
        <v>8721</v>
      </c>
      <c r="D2118" s="6">
        <v>1450</v>
      </c>
      <c r="E2118" s="5" t="s">
        <v>10481</v>
      </c>
      <c r="F2118" s="84" t="s">
        <v>311</v>
      </c>
      <c r="G2118" s="84" t="s">
        <v>8722</v>
      </c>
      <c r="H2118" s="84" t="s">
        <v>8723</v>
      </c>
      <c r="I2118" s="5" t="s">
        <v>313</v>
      </c>
      <c r="J2118" s="5"/>
      <c r="K2118" s="5" t="s">
        <v>8724</v>
      </c>
      <c r="L2118" s="5" t="s">
        <v>8725</v>
      </c>
    </row>
    <row r="2119" spans="1:12" ht="37.5">
      <c r="A2119" s="88" t="s">
        <v>8572</v>
      </c>
      <c r="B2119" s="8" t="s">
        <v>8726</v>
      </c>
      <c r="C2119" s="5" t="s">
        <v>8727</v>
      </c>
      <c r="D2119" s="6">
        <v>1000</v>
      </c>
      <c r="E2119" s="5" t="s">
        <v>10481</v>
      </c>
      <c r="F2119" s="84" t="s">
        <v>179</v>
      </c>
      <c r="G2119" s="84"/>
      <c r="H2119" s="84" t="s">
        <v>8728</v>
      </c>
      <c r="I2119" s="5" t="s">
        <v>8</v>
      </c>
      <c r="J2119" s="5"/>
      <c r="K2119" s="5"/>
      <c r="L2119" s="5" t="s">
        <v>8729</v>
      </c>
    </row>
    <row r="2120" spans="1:12" ht="56.25">
      <c r="A2120" s="88" t="s">
        <v>8572</v>
      </c>
      <c r="B2120" s="8" t="s">
        <v>8726</v>
      </c>
      <c r="C2120" s="5" t="s">
        <v>451</v>
      </c>
      <c r="D2120" s="6">
        <v>796</v>
      </c>
      <c r="E2120" s="5" t="s">
        <v>10481</v>
      </c>
      <c r="F2120" s="84" t="s">
        <v>660</v>
      </c>
      <c r="G2120" s="84"/>
      <c r="H2120" s="84" t="s">
        <v>8730</v>
      </c>
      <c r="I2120" s="5" t="s">
        <v>1878</v>
      </c>
      <c r="J2120" s="5"/>
      <c r="K2120" s="5"/>
      <c r="L2120" s="5" t="s">
        <v>8731</v>
      </c>
    </row>
    <row r="2121" spans="1:12" ht="56.25">
      <c r="A2121" s="88" t="s">
        <v>8572</v>
      </c>
      <c r="B2121" s="8" t="s">
        <v>8732</v>
      </c>
      <c r="C2121" s="5" t="s">
        <v>8733</v>
      </c>
      <c r="D2121" s="6">
        <v>4750</v>
      </c>
      <c r="E2121" s="5" t="s">
        <v>10479</v>
      </c>
      <c r="F2121" s="84" t="s">
        <v>179</v>
      </c>
      <c r="G2121" s="84"/>
      <c r="H2121" s="84" t="s">
        <v>8734</v>
      </c>
      <c r="I2121" s="5" t="s">
        <v>759</v>
      </c>
      <c r="J2121" s="5"/>
      <c r="K2121" s="5" t="s">
        <v>8735</v>
      </c>
      <c r="L2121" s="5" t="s">
        <v>8736</v>
      </c>
    </row>
    <row r="2122" spans="1:12" ht="56.25">
      <c r="A2122" s="88" t="s">
        <v>8572</v>
      </c>
      <c r="B2122" s="8" t="s">
        <v>8732</v>
      </c>
      <c r="C2122" s="5" t="s">
        <v>2212</v>
      </c>
      <c r="D2122" s="6">
        <v>4950</v>
      </c>
      <c r="E2122" s="5" t="s">
        <v>10481</v>
      </c>
      <c r="F2122" s="84" t="s">
        <v>660</v>
      </c>
      <c r="G2122" s="84"/>
      <c r="H2122" s="84" t="s">
        <v>8737</v>
      </c>
      <c r="I2122" s="5" t="s">
        <v>768</v>
      </c>
      <c r="J2122" s="5"/>
      <c r="K2122" s="5" t="s">
        <v>8738</v>
      </c>
      <c r="L2122" s="5" t="s">
        <v>8736</v>
      </c>
    </row>
    <row r="2123" spans="1:12" ht="56.25">
      <c r="A2123" s="88" t="s">
        <v>8739</v>
      </c>
      <c r="B2123" s="8" t="s">
        <v>8740</v>
      </c>
      <c r="C2123" s="5" t="s">
        <v>8741</v>
      </c>
      <c r="D2123" s="6" t="s">
        <v>10822</v>
      </c>
      <c r="E2123" s="5" t="s">
        <v>5</v>
      </c>
      <c r="F2123" s="84"/>
      <c r="G2123" s="84"/>
      <c r="H2123" s="84" t="s">
        <v>8742</v>
      </c>
      <c r="I2123" s="5" t="s">
        <v>5405</v>
      </c>
      <c r="J2123" s="5"/>
      <c r="K2123" s="5" t="s">
        <v>8743</v>
      </c>
      <c r="L2123" s="5" t="s">
        <v>10776</v>
      </c>
    </row>
    <row r="2124" spans="1:12" ht="56.25">
      <c r="A2124" s="88" t="s">
        <v>8739</v>
      </c>
      <c r="B2124" s="8" t="s">
        <v>8740</v>
      </c>
      <c r="C2124" s="5" t="s">
        <v>8745</v>
      </c>
      <c r="D2124" s="6">
        <v>0</v>
      </c>
      <c r="E2124" s="5" t="s">
        <v>10481</v>
      </c>
      <c r="F2124" s="84" t="s">
        <v>660</v>
      </c>
      <c r="G2124" s="84"/>
      <c r="H2124" s="84" t="s">
        <v>8746</v>
      </c>
      <c r="I2124" s="5" t="s">
        <v>313</v>
      </c>
      <c r="J2124" s="5"/>
      <c r="K2124" s="5" t="s">
        <v>8747</v>
      </c>
      <c r="L2124" s="5" t="s">
        <v>8744</v>
      </c>
    </row>
    <row r="2125" spans="1:12" ht="112.5">
      <c r="A2125" s="88" t="s">
        <v>8739</v>
      </c>
      <c r="B2125" s="8" t="s">
        <v>8740</v>
      </c>
      <c r="C2125" s="5" t="s">
        <v>8748</v>
      </c>
      <c r="D2125" s="6">
        <v>1580</v>
      </c>
      <c r="E2125" s="5" t="s">
        <v>10481</v>
      </c>
      <c r="F2125" s="84" t="s">
        <v>660</v>
      </c>
      <c r="G2125" s="84"/>
      <c r="H2125" s="84" t="s">
        <v>8749</v>
      </c>
      <c r="I2125" s="5" t="s">
        <v>768</v>
      </c>
      <c r="J2125" s="5"/>
      <c r="K2125" s="5" t="s">
        <v>8743</v>
      </c>
      <c r="L2125" s="5" t="s">
        <v>8750</v>
      </c>
    </row>
    <row r="2126" spans="1:12" ht="75">
      <c r="A2126" s="88" t="s">
        <v>8572</v>
      </c>
      <c r="B2126" s="8" t="s">
        <v>8751</v>
      </c>
      <c r="C2126" s="5" t="s">
        <v>8752</v>
      </c>
      <c r="D2126" s="6">
        <v>714</v>
      </c>
      <c r="E2126" s="5" t="s">
        <v>10481</v>
      </c>
      <c r="F2126" s="84" t="s">
        <v>660</v>
      </c>
      <c r="G2126" s="84"/>
      <c r="H2126" s="84" t="s">
        <v>8753</v>
      </c>
      <c r="I2126" s="5" t="s">
        <v>768</v>
      </c>
      <c r="J2126" s="5"/>
      <c r="K2126" s="5" t="s">
        <v>8754</v>
      </c>
      <c r="L2126" s="5" t="s">
        <v>8755</v>
      </c>
    </row>
    <row r="2127" spans="1:12" ht="75">
      <c r="A2127" s="88" t="s">
        <v>8572</v>
      </c>
      <c r="B2127" s="8" t="s">
        <v>8756</v>
      </c>
      <c r="C2127" s="5" t="s">
        <v>8757</v>
      </c>
      <c r="D2127" s="6">
        <v>60678</v>
      </c>
      <c r="E2127" s="5" t="s">
        <v>10481</v>
      </c>
      <c r="F2127" s="84" t="s">
        <v>179</v>
      </c>
      <c r="G2127" s="84"/>
      <c r="H2127" s="84" t="s">
        <v>8758</v>
      </c>
      <c r="I2127" s="5" t="s">
        <v>313</v>
      </c>
      <c r="J2127" s="5"/>
      <c r="K2127" s="5" t="s">
        <v>8759</v>
      </c>
      <c r="L2127" s="5" t="s">
        <v>8760</v>
      </c>
    </row>
    <row r="2128" spans="1:12" ht="56.25">
      <c r="A2128" s="88" t="s">
        <v>8572</v>
      </c>
      <c r="B2128" s="8" t="s">
        <v>8761</v>
      </c>
      <c r="C2128" s="5" t="s">
        <v>8762</v>
      </c>
      <c r="D2128" s="6">
        <v>200</v>
      </c>
      <c r="E2128" s="5" t="s">
        <v>10481</v>
      </c>
      <c r="F2128" s="84" t="s">
        <v>660</v>
      </c>
      <c r="G2128" s="84"/>
      <c r="H2128" s="84" t="s">
        <v>8763</v>
      </c>
      <c r="I2128" s="5" t="s">
        <v>8764</v>
      </c>
      <c r="J2128" s="5"/>
      <c r="K2128" s="5" t="s">
        <v>8765</v>
      </c>
      <c r="L2128" s="5" t="s">
        <v>8766</v>
      </c>
    </row>
    <row r="2129" spans="1:12" ht="112.5">
      <c r="A2129" s="88" t="s">
        <v>8572</v>
      </c>
      <c r="B2129" s="8" t="s">
        <v>8767</v>
      </c>
      <c r="C2129" s="5" t="s">
        <v>406</v>
      </c>
      <c r="D2129" s="6">
        <v>4314</v>
      </c>
      <c r="E2129" s="5" t="s">
        <v>10481</v>
      </c>
      <c r="F2129" s="84" t="s">
        <v>660</v>
      </c>
      <c r="G2129" s="84"/>
      <c r="H2129" s="84" t="s">
        <v>8768</v>
      </c>
      <c r="I2129" s="5" t="s">
        <v>759</v>
      </c>
      <c r="J2129" s="5"/>
      <c r="K2129" s="5"/>
      <c r="L2129" s="5" t="s">
        <v>8769</v>
      </c>
    </row>
    <row r="2130" spans="1:12" ht="93.75">
      <c r="A2130" s="88" t="s">
        <v>8572</v>
      </c>
      <c r="B2130" s="8" t="s">
        <v>8770</v>
      </c>
      <c r="C2130" s="5" t="s">
        <v>8771</v>
      </c>
      <c r="D2130" s="2">
        <v>50201</v>
      </c>
      <c r="E2130" s="5" t="s">
        <v>10481</v>
      </c>
      <c r="F2130" s="84" t="s">
        <v>179</v>
      </c>
      <c r="G2130" s="88"/>
      <c r="H2130" s="84" t="s">
        <v>8772</v>
      </c>
      <c r="I2130" s="5" t="s">
        <v>1511</v>
      </c>
      <c r="J2130" s="5"/>
      <c r="K2130" s="18" t="s">
        <v>8773</v>
      </c>
      <c r="L2130" s="5" t="s">
        <v>8774</v>
      </c>
    </row>
    <row r="2131" spans="1:12" ht="112.5">
      <c r="A2131" s="84" t="s">
        <v>8572</v>
      </c>
      <c r="B2131" s="5" t="s">
        <v>8775</v>
      </c>
      <c r="C2131" s="5" t="s">
        <v>8776</v>
      </c>
      <c r="D2131" s="2">
        <v>3362</v>
      </c>
      <c r="E2131" s="5" t="s">
        <v>10481</v>
      </c>
      <c r="F2131" s="84" t="s">
        <v>311</v>
      </c>
      <c r="G2131" s="88" t="s">
        <v>8777</v>
      </c>
      <c r="H2131" s="84" t="s">
        <v>8778</v>
      </c>
      <c r="I2131" s="5" t="s">
        <v>181</v>
      </c>
      <c r="J2131" s="5"/>
      <c r="K2131" s="5"/>
      <c r="L2131" s="5" t="s">
        <v>8779</v>
      </c>
    </row>
    <row r="2132" spans="1:12" ht="56.25">
      <c r="A2132" s="88" t="s">
        <v>8572</v>
      </c>
      <c r="B2132" s="8" t="s">
        <v>8770</v>
      </c>
      <c r="C2132" s="5" t="s">
        <v>1893</v>
      </c>
      <c r="D2132" s="6" t="s">
        <v>8780</v>
      </c>
      <c r="E2132" s="5" t="s">
        <v>10481</v>
      </c>
      <c r="F2132" s="84" t="s">
        <v>660</v>
      </c>
      <c r="G2132" s="88"/>
      <c r="H2132" s="84" t="s">
        <v>8781</v>
      </c>
      <c r="I2132" s="5" t="s">
        <v>759</v>
      </c>
      <c r="J2132" s="5"/>
      <c r="K2132" s="5"/>
      <c r="L2132" s="5" t="s">
        <v>8782</v>
      </c>
    </row>
    <row r="2133" spans="1:12" ht="37.5">
      <c r="A2133" s="88" t="s">
        <v>8572</v>
      </c>
      <c r="B2133" s="8" t="s">
        <v>8783</v>
      </c>
      <c r="C2133" s="5" t="s">
        <v>8784</v>
      </c>
      <c r="D2133" s="6">
        <v>270</v>
      </c>
      <c r="E2133" s="5" t="s">
        <v>10481</v>
      </c>
      <c r="F2133" s="84" t="s">
        <v>660</v>
      </c>
      <c r="G2133" s="84"/>
      <c r="H2133" s="84" t="s">
        <v>8785</v>
      </c>
      <c r="I2133" s="5" t="s">
        <v>768</v>
      </c>
      <c r="J2133" s="5"/>
      <c r="K2133" s="5"/>
      <c r="L2133" s="5" t="s">
        <v>8786</v>
      </c>
    </row>
    <row r="2134" spans="1:12" ht="56.25">
      <c r="A2134" s="88" t="s">
        <v>8572</v>
      </c>
      <c r="B2134" s="8" t="s">
        <v>8787</v>
      </c>
      <c r="C2134" s="5" t="s">
        <v>1619</v>
      </c>
      <c r="D2134" s="6">
        <v>120</v>
      </c>
      <c r="E2134" s="5" t="s">
        <v>10481</v>
      </c>
      <c r="F2134" s="84" t="s">
        <v>660</v>
      </c>
      <c r="G2134" s="84"/>
      <c r="H2134" s="84" t="s">
        <v>8788</v>
      </c>
      <c r="I2134" s="5" t="s">
        <v>1863</v>
      </c>
      <c r="J2134" s="5"/>
      <c r="K2134" s="5" t="s">
        <v>8789</v>
      </c>
      <c r="L2134" s="5" t="s">
        <v>8790</v>
      </c>
    </row>
    <row r="2135" spans="1:12" ht="75">
      <c r="A2135" s="88" t="s">
        <v>8572</v>
      </c>
      <c r="B2135" s="8" t="s">
        <v>8791</v>
      </c>
      <c r="C2135" s="5" t="s">
        <v>8792</v>
      </c>
      <c r="D2135" s="6">
        <v>215</v>
      </c>
      <c r="E2135" s="5" t="s">
        <v>10481</v>
      </c>
      <c r="F2135" s="84" t="s">
        <v>660</v>
      </c>
      <c r="G2135" s="84"/>
      <c r="H2135" s="84" t="s">
        <v>8793</v>
      </c>
      <c r="I2135" s="5" t="s">
        <v>768</v>
      </c>
      <c r="J2135" s="5"/>
      <c r="K2135" s="5" t="s">
        <v>8794</v>
      </c>
      <c r="L2135" s="5" t="s">
        <v>8795</v>
      </c>
    </row>
    <row r="2136" spans="1:12" ht="56.25">
      <c r="A2136" s="88" t="s">
        <v>8572</v>
      </c>
      <c r="B2136" s="8" t="s">
        <v>8791</v>
      </c>
      <c r="C2136" s="5" t="s">
        <v>4440</v>
      </c>
      <c r="D2136" s="6">
        <v>6574</v>
      </c>
      <c r="E2136" s="5" t="s">
        <v>10481</v>
      </c>
      <c r="F2136" s="84" t="s">
        <v>660</v>
      </c>
      <c r="G2136" s="84"/>
      <c r="H2136" s="84" t="s">
        <v>8796</v>
      </c>
      <c r="I2136" s="5" t="s">
        <v>768</v>
      </c>
      <c r="J2136" s="5"/>
      <c r="K2136" s="5" t="s">
        <v>8797</v>
      </c>
      <c r="L2136" s="5" t="s">
        <v>8795</v>
      </c>
    </row>
    <row r="2137" spans="1:12" ht="75">
      <c r="A2137" s="88" t="s">
        <v>8572</v>
      </c>
      <c r="B2137" s="8" t="s">
        <v>8791</v>
      </c>
      <c r="C2137" s="5" t="s">
        <v>8798</v>
      </c>
      <c r="D2137" s="6">
        <v>750</v>
      </c>
      <c r="E2137" s="5" t="s">
        <v>10481</v>
      </c>
      <c r="F2137" s="84" t="s">
        <v>660</v>
      </c>
      <c r="G2137" s="84"/>
      <c r="H2137" s="84" t="s">
        <v>8799</v>
      </c>
      <c r="I2137" s="5" t="s">
        <v>665</v>
      </c>
      <c r="J2137" s="5" t="s">
        <v>8800</v>
      </c>
      <c r="K2137" s="5"/>
      <c r="L2137" s="5" t="s">
        <v>8801</v>
      </c>
    </row>
    <row r="2138" spans="1:12" ht="56.25">
      <c r="A2138" s="88" t="s">
        <v>8572</v>
      </c>
      <c r="B2138" s="8" t="s">
        <v>8791</v>
      </c>
      <c r="C2138" s="5" t="s">
        <v>8802</v>
      </c>
      <c r="D2138" s="6">
        <v>36431</v>
      </c>
      <c r="E2138" s="5" t="s">
        <v>10481</v>
      </c>
      <c r="F2138" s="84" t="s">
        <v>179</v>
      </c>
      <c r="G2138" s="84" t="s">
        <v>8803</v>
      </c>
      <c r="H2138" s="84" t="s">
        <v>8804</v>
      </c>
      <c r="I2138" s="5" t="s">
        <v>181</v>
      </c>
      <c r="J2138" s="5"/>
      <c r="K2138" s="5" t="s">
        <v>8805</v>
      </c>
      <c r="L2138" s="5" t="s">
        <v>8806</v>
      </c>
    </row>
    <row r="2139" spans="1:12" ht="56.25">
      <c r="A2139" s="88" t="s">
        <v>8572</v>
      </c>
      <c r="B2139" s="8" t="s">
        <v>8807</v>
      </c>
      <c r="C2139" s="5" t="s">
        <v>8808</v>
      </c>
      <c r="D2139" s="6">
        <v>672</v>
      </c>
      <c r="E2139" s="5" t="s">
        <v>10481</v>
      </c>
      <c r="F2139" s="84" t="s">
        <v>660</v>
      </c>
      <c r="G2139" s="84"/>
      <c r="H2139" s="84" t="s">
        <v>8809</v>
      </c>
      <c r="I2139" s="5" t="s">
        <v>759</v>
      </c>
      <c r="J2139" s="5"/>
      <c r="K2139" s="5"/>
      <c r="L2139" s="5" t="s">
        <v>8810</v>
      </c>
    </row>
    <row r="2140" spans="1:12" ht="56.25">
      <c r="A2140" s="88" t="s">
        <v>8572</v>
      </c>
      <c r="B2140" s="8" t="s">
        <v>8807</v>
      </c>
      <c r="C2140" s="5" t="s">
        <v>8811</v>
      </c>
      <c r="D2140" s="6">
        <v>60</v>
      </c>
      <c r="E2140" s="5" t="s">
        <v>10481</v>
      </c>
      <c r="F2140" s="84" t="s">
        <v>660</v>
      </c>
      <c r="G2140" s="84"/>
      <c r="H2140" s="84" t="s">
        <v>8812</v>
      </c>
      <c r="I2140" s="5" t="s">
        <v>768</v>
      </c>
      <c r="J2140" s="5"/>
      <c r="K2140" s="5" t="s">
        <v>8813</v>
      </c>
      <c r="L2140" s="5" t="s">
        <v>8814</v>
      </c>
    </row>
    <row r="2141" spans="1:12" ht="56.25">
      <c r="A2141" s="88" t="s">
        <v>8572</v>
      </c>
      <c r="B2141" s="8" t="s">
        <v>8815</v>
      </c>
      <c r="C2141" s="5" t="s">
        <v>406</v>
      </c>
      <c r="D2141" s="6">
        <v>8208</v>
      </c>
      <c r="E2141" s="5" t="s">
        <v>10481</v>
      </c>
      <c r="F2141" s="84" t="s">
        <v>660</v>
      </c>
      <c r="G2141" s="84"/>
      <c r="H2141" s="84" t="s">
        <v>8816</v>
      </c>
      <c r="I2141" s="5" t="s">
        <v>768</v>
      </c>
      <c r="J2141" s="5"/>
      <c r="K2141" s="5"/>
      <c r="L2141" s="5" t="s">
        <v>8817</v>
      </c>
    </row>
    <row r="2142" spans="1:12" ht="56.25">
      <c r="A2142" s="88" t="s">
        <v>8572</v>
      </c>
      <c r="B2142" s="8" t="s">
        <v>8815</v>
      </c>
      <c r="C2142" s="5" t="s">
        <v>8818</v>
      </c>
      <c r="D2142" s="6">
        <v>22895</v>
      </c>
      <c r="E2142" s="5" t="s">
        <v>10481</v>
      </c>
      <c r="F2142" s="84" t="s">
        <v>179</v>
      </c>
      <c r="G2142" s="84"/>
      <c r="H2142" s="84" t="s">
        <v>8819</v>
      </c>
      <c r="I2142" s="5" t="s">
        <v>313</v>
      </c>
      <c r="J2142" s="5"/>
      <c r="K2142" s="5"/>
      <c r="L2142" s="5" t="s">
        <v>8817</v>
      </c>
    </row>
    <row r="2143" spans="1:12" ht="56.25">
      <c r="A2143" s="88" t="s">
        <v>8572</v>
      </c>
      <c r="B2143" s="8" t="s">
        <v>8815</v>
      </c>
      <c r="C2143" s="5" t="s">
        <v>8820</v>
      </c>
      <c r="D2143" s="6">
        <v>880</v>
      </c>
      <c r="E2143" s="5" t="s">
        <v>10481</v>
      </c>
      <c r="F2143" s="84" t="s">
        <v>179</v>
      </c>
      <c r="G2143" s="84"/>
      <c r="H2143" s="84" t="s">
        <v>8821</v>
      </c>
      <c r="I2143" s="5" t="s">
        <v>313</v>
      </c>
      <c r="J2143" s="5"/>
      <c r="K2143" s="5"/>
      <c r="L2143" s="5" t="s">
        <v>8817</v>
      </c>
    </row>
    <row r="2144" spans="1:12" ht="37.5">
      <c r="A2144" s="88" t="s">
        <v>8572</v>
      </c>
      <c r="B2144" s="8" t="s">
        <v>8822</v>
      </c>
      <c r="C2144" s="5" t="s">
        <v>8823</v>
      </c>
      <c r="D2144" s="6">
        <v>4175</v>
      </c>
      <c r="E2144" s="5" t="s">
        <v>10481</v>
      </c>
      <c r="F2144" s="84" t="s">
        <v>660</v>
      </c>
      <c r="G2144" s="84"/>
      <c r="H2144" s="84" t="s">
        <v>8824</v>
      </c>
      <c r="I2144" s="5" t="s">
        <v>10</v>
      </c>
      <c r="J2144" s="5"/>
      <c r="K2144" s="5" t="s">
        <v>223</v>
      </c>
      <c r="L2144" s="5" t="s">
        <v>8825</v>
      </c>
    </row>
    <row r="2145" spans="1:12" ht="37.5">
      <c r="A2145" s="88" t="s">
        <v>8572</v>
      </c>
      <c r="B2145" s="8" t="s">
        <v>8826</v>
      </c>
      <c r="C2145" s="5" t="s">
        <v>8827</v>
      </c>
      <c r="D2145" s="6">
        <v>0</v>
      </c>
      <c r="E2145" s="5" t="s">
        <v>10481</v>
      </c>
      <c r="F2145" s="84" t="s">
        <v>660</v>
      </c>
      <c r="G2145" s="84"/>
      <c r="H2145" s="84" t="s">
        <v>8828</v>
      </c>
      <c r="I2145" s="5" t="s">
        <v>768</v>
      </c>
      <c r="J2145" s="5"/>
      <c r="K2145" s="5"/>
      <c r="L2145" s="5" t="s">
        <v>8829</v>
      </c>
    </row>
    <row r="2146" spans="1:12" ht="37.5">
      <c r="A2146" s="88" t="s">
        <v>8572</v>
      </c>
      <c r="B2146" s="8" t="s">
        <v>8826</v>
      </c>
      <c r="C2146" s="5" t="s">
        <v>8830</v>
      </c>
      <c r="D2146" s="6">
        <v>6196</v>
      </c>
      <c r="E2146" s="5" t="s">
        <v>10481</v>
      </c>
      <c r="F2146" s="84" t="s">
        <v>179</v>
      </c>
      <c r="G2146" s="84"/>
      <c r="H2146" s="84" t="s">
        <v>8831</v>
      </c>
      <c r="I2146" s="5" t="s">
        <v>778</v>
      </c>
      <c r="J2146" s="5"/>
      <c r="K2146" s="5" t="s">
        <v>8832</v>
      </c>
      <c r="L2146" s="5" t="s">
        <v>8833</v>
      </c>
    </row>
    <row r="2147" spans="1:12" ht="93.75">
      <c r="A2147" s="88" t="s">
        <v>8572</v>
      </c>
      <c r="B2147" s="8" t="s">
        <v>8834</v>
      </c>
      <c r="C2147" s="5" t="s">
        <v>8835</v>
      </c>
      <c r="D2147" s="6" t="s">
        <v>10822</v>
      </c>
      <c r="E2147" s="5" t="s">
        <v>8836</v>
      </c>
      <c r="F2147" s="84"/>
      <c r="G2147" s="84"/>
      <c r="H2147" s="84" t="s">
        <v>8837</v>
      </c>
      <c r="I2147" s="5" t="s">
        <v>264</v>
      </c>
      <c r="J2147" s="5" t="s">
        <v>8838</v>
      </c>
      <c r="K2147" s="5"/>
      <c r="L2147" s="5" t="s">
        <v>10777</v>
      </c>
    </row>
    <row r="2148" spans="1:12" ht="75">
      <c r="A2148" s="88" t="s">
        <v>8572</v>
      </c>
      <c r="B2148" s="8" t="s">
        <v>8834</v>
      </c>
      <c r="C2148" s="5" t="s">
        <v>8839</v>
      </c>
      <c r="D2148" s="6" t="s">
        <v>10822</v>
      </c>
      <c r="E2148" s="5" t="s">
        <v>8836</v>
      </c>
      <c r="F2148" s="84" t="s">
        <v>665</v>
      </c>
      <c r="G2148" s="84" t="s">
        <v>8840</v>
      </c>
      <c r="H2148" s="84" t="s">
        <v>8841</v>
      </c>
      <c r="I2148" s="5" t="s">
        <v>264</v>
      </c>
      <c r="J2148" s="5" t="s">
        <v>8842</v>
      </c>
      <c r="K2148" s="5"/>
      <c r="L2148" s="5" t="s">
        <v>10777</v>
      </c>
    </row>
    <row r="2149" spans="1:12" ht="75">
      <c r="A2149" s="88" t="s">
        <v>8572</v>
      </c>
      <c r="B2149" s="8" t="s">
        <v>8843</v>
      </c>
      <c r="C2149" s="5" t="s">
        <v>8844</v>
      </c>
      <c r="D2149" s="6">
        <v>50</v>
      </c>
      <c r="E2149" s="5" t="s">
        <v>10481</v>
      </c>
      <c r="F2149" s="84" t="s">
        <v>311</v>
      </c>
      <c r="G2149" s="84"/>
      <c r="H2149" s="84" t="s">
        <v>8845</v>
      </c>
      <c r="I2149" s="5" t="s">
        <v>1511</v>
      </c>
      <c r="J2149" s="5"/>
      <c r="K2149" s="5" t="s">
        <v>8846</v>
      </c>
      <c r="L2149" s="5" t="s">
        <v>8847</v>
      </c>
    </row>
    <row r="2150" spans="1:12" ht="37.5">
      <c r="A2150" s="84" t="s">
        <v>8572</v>
      </c>
      <c r="B2150" s="5" t="s">
        <v>8848</v>
      </c>
      <c r="C2150" s="5" t="s">
        <v>6966</v>
      </c>
      <c r="D2150" s="6">
        <v>400</v>
      </c>
      <c r="E2150" s="5" t="s">
        <v>10481</v>
      </c>
      <c r="F2150" s="84" t="s">
        <v>311</v>
      </c>
      <c r="G2150" s="84" t="s">
        <v>8849</v>
      </c>
      <c r="H2150" s="84" t="s">
        <v>8850</v>
      </c>
      <c r="I2150" s="5" t="s">
        <v>313</v>
      </c>
      <c r="J2150" s="5"/>
      <c r="K2150" s="5"/>
      <c r="L2150" s="21" t="s">
        <v>8851</v>
      </c>
    </row>
    <row r="2151" spans="1:12" ht="37.5">
      <c r="A2151" s="84" t="s">
        <v>8572</v>
      </c>
      <c r="B2151" s="5" t="s">
        <v>8848</v>
      </c>
      <c r="C2151" s="5" t="s">
        <v>8548</v>
      </c>
      <c r="D2151" s="6">
        <v>2520</v>
      </c>
      <c r="E2151" s="5" t="s">
        <v>10481</v>
      </c>
      <c r="F2151" s="84" t="s">
        <v>179</v>
      </c>
      <c r="G2151" s="84"/>
      <c r="H2151" s="84" t="s">
        <v>8852</v>
      </c>
      <c r="I2151" s="5" t="s">
        <v>759</v>
      </c>
      <c r="J2151" s="5"/>
      <c r="K2151" s="5"/>
      <c r="L2151" s="5" t="s">
        <v>8853</v>
      </c>
    </row>
    <row r="2152" spans="1:12" ht="93.75">
      <c r="A2152" s="88" t="s">
        <v>8572</v>
      </c>
      <c r="B2152" s="8" t="s">
        <v>8854</v>
      </c>
      <c r="C2152" s="5" t="s">
        <v>8855</v>
      </c>
      <c r="D2152" s="6">
        <v>70670</v>
      </c>
      <c r="E2152" s="5" t="s">
        <v>10481</v>
      </c>
      <c r="F2152" s="84" t="s">
        <v>179</v>
      </c>
      <c r="G2152" s="84" t="s">
        <v>8856</v>
      </c>
      <c r="H2152" s="84" t="s">
        <v>8857</v>
      </c>
      <c r="I2152" s="5" t="s">
        <v>665</v>
      </c>
      <c r="J2152" s="5" t="s">
        <v>8858</v>
      </c>
      <c r="K2152" s="5" t="s">
        <v>8859</v>
      </c>
      <c r="L2152" s="5" t="s">
        <v>8860</v>
      </c>
    </row>
    <row r="2153" spans="1:12" ht="37.5">
      <c r="A2153" s="88" t="s">
        <v>8572</v>
      </c>
      <c r="B2153" s="8" t="s">
        <v>8861</v>
      </c>
      <c r="C2153" s="5" t="s">
        <v>8862</v>
      </c>
      <c r="D2153" s="6">
        <v>9000</v>
      </c>
      <c r="E2153" s="5" t="s">
        <v>10481</v>
      </c>
      <c r="F2153" s="84" t="s">
        <v>660</v>
      </c>
      <c r="G2153" s="84"/>
      <c r="H2153" s="84" t="s">
        <v>8863</v>
      </c>
      <c r="I2153" s="5" t="s">
        <v>181</v>
      </c>
      <c r="J2153" s="5"/>
      <c r="K2153" s="5"/>
      <c r="L2153" s="5" t="s">
        <v>8864</v>
      </c>
    </row>
    <row r="2154" spans="1:12" ht="37.5">
      <c r="A2154" s="88" t="s">
        <v>8572</v>
      </c>
      <c r="B2154" s="8" t="s">
        <v>8861</v>
      </c>
      <c r="C2154" s="5" t="s">
        <v>8865</v>
      </c>
      <c r="D2154" s="6">
        <v>695</v>
      </c>
      <c r="E2154" s="5" t="s">
        <v>10481</v>
      </c>
      <c r="F2154" s="84" t="s">
        <v>660</v>
      </c>
      <c r="G2154" s="84"/>
      <c r="H2154" s="84" t="s">
        <v>8866</v>
      </c>
      <c r="I2154" s="5" t="s">
        <v>768</v>
      </c>
      <c r="J2154" s="5"/>
      <c r="K2154" s="5"/>
      <c r="L2154" s="5" t="s">
        <v>8867</v>
      </c>
    </row>
    <row r="2155" spans="1:12" ht="56.25">
      <c r="A2155" s="84" t="s">
        <v>8572</v>
      </c>
      <c r="B2155" s="5" t="s">
        <v>8868</v>
      </c>
      <c r="C2155" s="5" t="s">
        <v>8869</v>
      </c>
      <c r="D2155" s="6">
        <v>973</v>
      </c>
      <c r="E2155" s="5" t="s">
        <v>10481</v>
      </c>
      <c r="F2155" s="84" t="s">
        <v>327</v>
      </c>
      <c r="G2155" s="84"/>
      <c r="H2155" s="84" t="s">
        <v>8870</v>
      </c>
      <c r="I2155" s="5" t="s">
        <v>1565</v>
      </c>
      <c r="J2155" s="5"/>
      <c r="K2155" s="18" t="s">
        <v>8871</v>
      </c>
      <c r="L2155" s="5" t="s">
        <v>8872</v>
      </c>
    </row>
    <row r="2156" spans="1:12" ht="56.25">
      <c r="A2156" s="88" t="s">
        <v>8572</v>
      </c>
      <c r="B2156" s="8" t="s">
        <v>8873</v>
      </c>
      <c r="C2156" s="5" t="s">
        <v>8874</v>
      </c>
      <c r="D2156" s="6">
        <v>1542</v>
      </c>
      <c r="E2156" s="5" t="s">
        <v>10481</v>
      </c>
      <c r="F2156" s="84" t="s">
        <v>327</v>
      </c>
      <c r="G2156" s="84"/>
      <c r="H2156" s="84" t="s">
        <v>8875</v>
      </c>
      <c r="I2156" s="5" t="s">
        <v>10509</v>
      </c>
      <c r="J2156" s="5" t="s">
        <v>8876</v>
      </c>
      <c r="K2156" s="5" t="s">
        <v>8877</v>
      </c>
      <c r="L2156" s="5" t="s">
        <v>8878</v>
      </c>
    </row>
    <row r="2157" spans="1:12" ht="56.25">
      <c r="A2157" s="88" t="s">
        <v>8572</v>
      </c>
      <c r="B2157" s="8" t="s">
        <v>8873</v>
      </c>
      <c r="C2157" s="5" t="s">
        <v>8879</v>
      </c>
      <c r="D2157" s="6">
        <v>1000</v>
      </c>
      <c r="E2157" s="5" t="s">
        <v>10481</v>
      </c>
      <c r="F2157" s="84" t="s">
        <v>660</v>
      </c>
      <c r="G2157" s="84"/>
      <c r="H2157" s="84" t="s">
        <v>8880</v>
      </c>
      <c r="I2157" s="5" t="s">
        <v>10518</v>
      </c>
      <c r="J2157" s="5" t="s">
        <v>8881</v>
      </c>
      <c r="K2157" s="5" t="s">
        <v>8882</v>
      </c>
      <c r="L2157" s="5" t="s">
        <v>8883</v>
      </c>
    </row>
    <row r="2158" spans="1:12" ht="56.25">
      <c r="A2158" s="88" t="s">
        <v>8572</v>
      </c>
      <c r="B2158" s="8" t="s">
        <v>8884</v>
      </c>
      <c r="C2158" s="5" t="s">
        <v>8885</v>
      </c>
      <c r="D2158" s="6">
        <v>16365</v>
      </c>
      <c r="E2158" s="5" t="s">
        <v>10481</v>
      </c>
      <c r="F2158" s="84" t="s">
        <v>660</v>
      </c>
      <c r="G2158" s="84"/>
      <c r="H2158" s="84" t="s">
        <v>8886</v>
      </c>
      <c r="I2158" s="5" t="s">
        <v>759</v>
      </c>
      <c r="J2158" s="5"/>
      <c r="K2158" s="5"/>
      <c r="L2158" s="5" t="s">
        <v>8887</v>
      </c>
    </row>
    <row r="2159" spans="1:12" ht="56.25">
      <c r="A2159" s="88" t="s">
        <v>8572</v>
      </c>
      <c r="B2159" s="8" t="s">
        <v>8884</v>
      </c>
      <c r="C2159" s="5" t="s">
        <v>8888</v>
      </c>
      <c r="D2159" s="6">
        <v>4540</v>
      </c>
      <c r="E2159" s="5" t="s">
        <v>10481</v>
      </c>
      <c r="F2159" s="84" t="s">
        <v>179</v>
      </c>
      <c r="G2159" s="84"/>
      <c r="H2159" s="84" t="s">
        <v>8889</v>
      </c>
      <c r="I2159" s="5" t="s">
        <v>768</v>
      </c>
      <c r="J2159" s="5"/>
      <c r="K2159" s="5"/>
      <c r="L2159" s="5" t="s">
        <v>8887</v>
      </c>
    </row>
    <row r="2160" spans="1:12" ht="56.25">
      <c r="A2160" s="88" t="s">
        <v>8572</v>
      </c>
      <c r="B2160" s="8" t="s">
        <v>8884</v>
      </c>
      <c r="C2160" s="5" t="s">
        <v>8890</v>
      </c>
      <c r="D2160" s="6">
        <v>700</v>
      </c>
      <c r="E2160" s="5" t="s">
        <v>10481</v>
      </c>
      <c r="F2160" s="84" t="s">
        <v>311</v>
      </c>
      <c r="G2160" s="84"/>
      <c r="H2160" s="84" t="s">
        <v>8891</v>
      </c>
      <c r="I2160" s="5" t="s">
        <v>313</v>
      </c>
      <c r="J2160" s="5"/>
      <c r="K2160" s="5" t="s">
        <v>8892</v>
      </c>
      <c r="L2160" s="5" t="s">
        <v>8893</v>
      </c>
    </row>
    <row r="2161" spans="1:12" ht="56.25">
      <c r="A2161" s="88" t="s">
        <v>8572</v>
      </c>
      <c r="B2161" s="8" t="s">
        <v>8884</v>
      </c>
      <c r="C2161" s="5" t="s">
        <v>8894</v>
      </c>
      <c r="D2161" s="6">
        <v>1782</v>
      </c>
      <c r="E2161" s="5" t="s">
        <v>10481</v>
      </c>
      <c r="F2161" s="84"/>
      <c r="G2161" s="84"/>
      <c r="H2161" s="84" t="s">
        <v>8895</v>
      </c>
      <c r="I2161" s="5" t="s">
        <v>181</v>
      </c>
      <c r="J2161" s="5"/>
      <c r="K2161" s="5"/>
      <c r="L2161" s="5" t="s">
        <v>10778</v>
      </c>
    </row>
    <row r="2162" spans="1:12" ht="168.75">
      <c r="A2162" s="88" t="s">
        <v>8896</v>
      </c>
      <c r="B2162" s="8" t="s">
        <v>8896</v>
      </c>
      <c r="C2162" s="5" t="s">
        <v>8897</v>
      </c>
      <c r="D2162" s="2">
        <v>3000</v>
      </c>
      <c r="E2162" s="5" t="s">
        <v>10481</v>
      </c>
      <c r="F2162" s="84" t="s">
        <v>8898</v>
      </c>
      <c r="G2162" s="88"/>
      <c r="H2162" s="84" t="s">
        <v>8899</v>
      </c>
      <c r="I2162" s="5" t="s">
        <v>8900</v>
      </c>
      <c r="J2162" s="5"/>
      <c r="K2162" s="5"/>
      <c r="L2162" s="21" t="s">
        <v>8901</v>
      </c>
    </row>
    <row r="2163" spans="1:12" ht="56.25">
      <c r="A2163" s="88" t="s">
        <v>8896</v>
      </c>
      <c r="B2163" s="8" t="s">
        <v>8902</v>
      </c>
      <c r="C2163" s="5" t="s">
        <v>8903</v>
      </c>
      <c r="D2163" s="2">
        <v>500</v>
      </c>
      <c r="E2163" s="5" t="s">
        <v>10481</v>
      </c>
      <c r="F2163" s="84" t="s">
        <v>660</v>
      </c>
      <c r="G2163" s="88"/>
      <c r="H2163" s="84" t="s">
        <v>8904</v>
      </c>
      <c r="I2163" s="5" t="s">
        <v>768</v>
      </c>
      <c r="J2163" s="5"/>
      <c r="K2163" s="5"/>
      <c r="L2163" s="5" t="s">
        <v>8905</v>
      </c>
    </row>
    <row r="2164" spans="1:12" ht="37.5">
      <c r="A2164" s="88" t="s">
        <v>8906</v>
      </c>
      <c r="B2164" s="8" t="s">
        <v>8907</v>
      </c>
      <c r="C2164" s="8" t="s">
        <v>3587</v>
      </c>
      <c r="D2164" s="6" t="s">
        <v>10822</v>
      </c>
      <c r="E2164" s="5" t="s">
        <v>5</v>
      </c>
      <c r="F2164" s="84"/>
      <c r="G2164" s="88"/>
      <c r="H2164" s="84" t="s">
        <v>8908</v>
      </c>
      <c r="I2164" s="5" t="s">
        <v>10542</v>
      </c>
      <c r="J2164" s="5" t="s">
        <v>8909</v>
      </c>
      <c r="K2164" s="8"/>
      <c r="L2164" s="5" t="s">
        <v>10779</v>
      </c>
    </row>
    <row r="2165" spans="1:12" ht="56.25">
      <c r="A2165" s="88" t="s">
        <v>8906</v>
      </c>
      <c r="B2165" s="8" t="s">
        <v>8907</v>
      </c>
      <c r="C2165" s="5" t="s">
        <v>8910</v>
      </c>
      <c r="D2165" s="2">
        <v>3017</v>
      </c>
      <c r="E2165" s="5" t="s">
        <v>10481</v>
      </c>
      <c r="F2165" s="84" t="s">
        <v>179</v>
      </c>
      <c r="G2165" s="88"/>
      <c r="H2165" s="84" t="s">
        <v>8911</v>
      </c>
      <c r="I2165" s="5" t="s">
        <v>665</v>
      </c>
      <c r="J2165" s="5" t="s">
        <v>8912</v>
      </c>
      <c r="K2165" s="5"/>
      <c r="L2165" s="5" t="s">
        <v>8913</v>
      </c>
    </row>
    <row r="2166" spans="1:12" ht="131.25">
      <c r="A2166" s="88" t="s">
        <v>8906</v>
      </c>
      <c r="B2166" s="8" t="s">
        <v>8907</v>
      </c>
      <c r="C2166" s="5" t="s">
        <v>8914</v>
      </c>
      <c r="D2166" s="2">
        <v>770</v>
      </c>
      <c r="E2166" s="5" t="s">
        <v>10481</v>
      </c>
      <c r="F2166" s="84" t="s">
        <v>179</v>
      </c>
      <c r="G2166" s="88"/>
      <c r="H2166" s="84" t="s">
        <v>8915</v>
      </c>
      <c r="I2166" s="5" t="s">
        <v>665</v>
      </c>
      <c r="J2166" s="5" t="s">
        <v>8916</v>
      </c>
      <c r="K2166" s="5"/>
      <c r="L2166" s="5" t="s">
        <v>8913</v>
      </c>
    </row>
    <row r="2167" spans="1:12" ht="56.25">
      <c r="A2167" s="88" t="s">
        <v>8906</v>
      </c>
      <c r="B2167" s="8" t="s">
        <v>8907</v>
      </c>
      <c r="C2167" s="5" t="s">
        <v>8917</v>
      </c>
      <c r="D2167" s="2">
        <v>7700</v>
      </c>
      <c r="E2167" s="5" t="s">
        <v>10481</v>
      </c>
      <c r="F2167" s="84" t="s">
        <v>179</v>
      </c>
      <c r="G2167" s="88"/>
      <c r="H2167" s="84" t="s">
        <v>8918</v>
      </c>
      <c r="I2167" s="8" t="s">
        <v>665</v>
      </c>
      <c r="J2167" s="5" t="s">
        <v>8919</v>
      </c>
      <c r="K2167" s="18" t="s">
        <v>8920</v>
      </c>
      <c r="L2167" s="5" t="s">
        <v>8921</v>
      </c>
    </row>
    <row r="2168" spans="1:12" ht="56.25">
      <c r="A2168" s="88" t="s">
        <v>8896</v>
      </c>
      <c r="B2168" s="8" t="s">
        <v>8922</v>
      </c>
      <c r="C2168" s="5" t="s">
        <v>8923</v>
      </c>
      <c r="D2168" s="2">
        <v>31781</v>
      </c>
      <c r="E2168" s="5" t="s">
        <v>10481</v>
      </c>
      <c r="F2168" s="84" t="s">
        <v>2603</v>
      </c>
      <c r="G2168" s="88"/>
      <c r="H2168" s="84" t="s">
        <v>8924</v>
      </c>
      <c r="I2168" s="5" t="s">
        <v>181</v>
      </c>
      <c r="J2168" s="5"/>
      <c r="K2168" s="5"/>
      <c r="L2168" s="5" t="s">
        <v>8925</v>
      </c>
    </row>
    <row r="2169" spans="1:12" ht="37.5">
      <c r="A2169" s="88" t="s">
        <v>8896</v>
      </c>
      <c r="B2169" s="8" t="s">
        <v>8922</v>
      </c>
      <c r="C2169" s="5" t="s">
        <v>8926</v>
      </c>
      <c r="D2169" s="2">
        <v>1417</v>
      </c>
      <c r="E2169" s="5" t="s">
        <v>10481</v>
      </c>
      <c r="F2169" s="84" t="s">
        <v>179</v>
      </c>
      <c r="G2169" s="88"/>
      <c r="H2169" s="84" t="s">
        <v>8927</v>
      </c>
      <c r="I2169" s="5" t="s">
        <v>181</v>
      </c>
      <c r="J2169" s="5"/>
      <c r="K2169" s="5"/>
      <c r="L2169" s="5" t="s">
        <v>8928</v>
      </c>
    </row>
    <row r="2170" spans="1:12" ht="56.25">
      <c r="A2170" s="84" t="s">
        <v>8929</v>
      </c>
      <c r="B2170" s="5" t="s">
        <v>8930</v>
      </c>
      <c r="C2170" s="5" t="s">
        <v>8931</v>
      </c>
      <c r="D2170" s="2">
        <v>8220</v>
      </c>
      <c r="E2170" s="5" t="s">
        <v>10481</v>
      </c>
      <c r="F2170" s="84" t="s">
        <v>660</v>
      </c>
      <c r="G2170" s="88"/>
      <c r="H2170" s="84" t="s">
        <v>8932</v>
      </c>
      <c r="I2170" s="5" t="s">
        <v>768</v>
      </c>
      <c r="J2170" s="5"/>
      <c r="K2170" s="18" t="s">
        <v>8933</v>
      </c>
      <c r="L2170" s="21" t="s">
        <v>8934</v>
      </c>
    </row>
    <row r="2171" spans="1:12" ht="56.25">
      <c r="A2171" s="88" t="s">
        <v>8896</v>
      </c>
      <c r="B2171" s="8" t="s">
        <v>8935</v>
      </c>
      <c r="C2171" s="5" t="s">
        <v>8936</v>
      </c>
      <c r="D2171" s="2">
        <v>42</v>
      </c>
      <c r="E2171" s="5" t="s">
        <v>10481</v>
      </c>
      <c r="F2171" s="84" t="s">
        <v>660</v>
      </c>
      <c r="G2171" s="88"/>
      <c r="H2171" s="84" t="s">
        <v>8937</v>
      </c>
      <c r="I2171" s="5" t="s">
        <v>313</v>
      </c>
      <c r="J2171" s="5"/>
      <c r="K2171" s="5"/>
      <c r="L2171" s="5" t="s">
        <v>8938</v>
      </c>
    </row>
    <row r="2172" spans="1:12" ht="75">
      <c r="A2172" s="88" t="s">
        <v>8896</v>
      </c>
      <c r="B2172" s="8" t="s">
        <v>8939</v>
      </c>
      <c r="C2172" s="5" t="s">
        <v>8940</v>
      </c>
      <c r="D2172" s="2">
        <v>624</v>
      </c>
      <c r="E2172" s="5" t="s">
        <v>10481</v>
      </c>
      <c r="F2172" s="84" t="s">
        <v>311</v>
      </c>
      <c r="G2172" s="88"/>
      <c r="H2172" s="84" t="s">
        <v>8941</v>
      </c>
      <c r="I2172" s="5" t="s">
        <v>768</v>
      </c>
      <c r="J2172" s="5"/>
      <c r="K2172" s="5"/>
      <c r="L2172" s="5" t="s">
        <v>8942</v>
      </c>
    </row>
    <row r="2173" spans="1:12" ht="75">
      <c r="A2173" s="88" t="s">
        <v>8896</v>
      </c>
      <c r="B2173" s="8" t="s">
        <v>8939</v>
      </c>
      <c r="C2173" s="5" t="s">
        <v>8943</v>
      </c>
      <c r="D2173" s="6" t="s">
        <v>10822</v>
      </c>
      <c r="E2173" s="5" t="s">
        <v>5</v>
      </c>
      <c r="F2173" s="84"/>
      <c r="G2173" s="84"/>
      <c r="H2173" s="84" t="s">
        <v>8944</v>
      </c>
      <c r="I2173" s="8" t="s">
        <v>759</v>
      </c>
      <c r="J2173" s="5"/>
      <c r="K2173" s="8"/>
      <c r="L2173" s="5" t="s">
        <v>950</v>
      </c>
    </row>
    <row r="2174" spans="1:12" ht="37.5">
      <c r="A2174" s="88" t="s">
        <v>8906</v>
      </c>
      <c r="B2174" s="8" t="s">
        <v>8945</v>
      </c>
      <c r="C2174" s="5" t="s">
        <v>451</v>
      </c>
      <c r="D2174" s="2">
        <v>14400</v>
      </c>
      <c r="E2174" s="5" t="s">
        <v>10481</v>
      </c>
      <c r="F2174" s="84" t="s">
        <v>660</v>
      </c>
      <c r="G2174" s="88"/>
      <c r="H2174" s="84" t="s">
        <v>8946</v>
      </c>
      <c r="I2174" s="5" t="s">
        <v>1565</v>
      </c>
      <c r="J2174" s="5"/>
      <c r="K2174" s="24" t="s">
        <v>8947</v>
      </c>
      <c r="L2174" s="5" t="s">
        <v>8948</v>
      </c>
    </row>
    <row r="2175" spans="1:12" ht="37.5">
      <c r="A2175" s="88" t="s">
        <v>8906</v>
      </c>
      <c r="B2175" s="8" t="s">
        <v>8945</v>
      </c>
      <c r="C2175" s="5" t="s">
        <v>8949</v>
      </c>
      <c r="D2175" s="2">
        <v>1140</v>
      </c>
      <c r="E2175" s="5" t="s">
        <v>10481</v>
      </c>
      <c r="F2175" s="84" t="s">
        <v>660</v>
      </c>
      <c r="G2175" s="88"/>
      <c r="H2175" s="84" t="s">
        <v>8950</v>
      </c>
      <c r="I2175" s="5" t="s">
        <v>759</v>
      </c>
      <c r="J2175" s="5"/>
      <c r="K2175" s="24"/>
      <c r="L2175" s="5" t="s">
        <v>8948</v>
      </c>
    </row>
    <row r="2176" spans="1:12" ht="37.5">
      <c r="A2176" s="88" t="s">
        <v>8906</v>
      </c>
      <c r="B2176" s="8" t="s">
        <v>8945</v>
      </c>
      <c r="C2176" s="5" t="s">
        <v>8951</v>
      </c>
      <c r="D2176" s="2">
        <v>5051</v>
      </c>
      <c r="E2176" s="5" t="s">
        <v>10481</v>
      </c>
      <c r="F2176" s="84" t="s">
        <v>311</v>
      </c>
      <c r="G2176" s="88"/>
      <c r="H2176" s="84" t="s">
        <v>8952</v>
      </c>
      <c r="I2176" s="5" t="s">
        <v>908</v>
      </c>
      <c r="J2176" s="5"/>
      <c r="K2176" s="5" t="s">
        <v>8953</v>
      </c>
      <c r="L2176" s="5" t="s">
        <v>8954</v>
      </c>
    </row>
    <row r="2177" spans="1:12" ht="56.25">
      <c r="A2177" s="88" t="s">
        <v>8955</v>
      </c>
      <c r="B2177" s="8" t="s">
        <v>8956</v>
      </c>
      <c r="C2177" s="5" t="s">
        <v>8957</v>
      </c>
      <c r="D2177" s="2">
        <v>844</v>
      </c>
      <c r="E2177" s="5" t="s">
        <v>10481</v>
      </c>
      <c r="F2177" s="84" t="s">
        <v>660</v>
      </c>
      <c r="G2177" s="84" t="s">
        <v>8958</v>
      </c>
      <c r="H2177" s="84" t="s">
        <v>8959</v>
      </c>
      <c r="I2177" s="5" t="s">
        <v>759</v>
      </c>
      <c r="J2177" s="5"/>
      <c r="K2177" s="5"/>
      <c r="L2177" s="5" t="s">
        <v>8960</v>
      </c>
    </row>
    <row r="2178" spans="1:12" ht="37.5">
      <c r="A2178" s="88" t="s">
        <v>8955</v>
      </c>
      <c r="B2178" s="8" t="s">
        <v>8956</v>
      </c>
      <c r="C2178" s="5" t="s">
        <v>8961</v>
      </c>
      <c r="D2178" s="2">
        <v>16763</v>
      </c>
      <c r="E2178" s="5" t="s">
        <v>10481</v>
      </c>
      <c r="F2178" s="84" t="s">
        <v>660</v>
      </c>
      <c r="G2178" s="88"/>
      <c r="H2178" s="84" t="s">
        <v>8962</v>
      </c>
      <c r="I2178" s="5" t="s">
        <v>313</v>
      </c>
      <c r="J2178" s="5"/>
      <c r="K2178" s="5"/>
      <c r="L2178" s="5" t="s">
        <v>8960</v>
      </c>
    </row>
    <row r="2179" spans="1:12" ht="56.25">
      <c r="A2179" s="88" t="s">
        <v>8955</v>
      </c>
      <c r="B2179" s="8" t="s">
        <v>8956</v>
      </c>
      <c r="C2179" s="5" t="s">
        <v>5949</v>
      </c>
      <c r="D2179" s="2">
        <v>326</v>
      </c>
      <c r="E2179" s="5" t="s">
        <v>10481</v>
      </c>
      <c r="F2179" s="84" t="s">
        <v>179</v>
      </c>
      <c r="G2179" s="88" t="s">
        <v>8963</v>
      </c>
      <c r="H2179" s="84" t="s">
        <v>8964</v>
      </c>
      <c r="I2179" s="5" t="s">
        <v>665</v>
      </c>
      <c r="J2179" s="5" t="s">
        <v>8965</v>
      </c>
      <c r="K2179" s="5"/>
      <c r="L2179" s="5" t="s">
        <v>8960</v>
      </c>
    </row>
    <row r="2180" spans="1:12" ht="56.25">
      <c r="A2180" s="88" t="s">
        <v>8955</v>
      </c>
      <c r="B2180" s="8" t="s">
        <v>8956</v>
      </c>
      <c r="C2180" s="5" t="s">
        <v>8966</v>
      </c>
      <c r="D2180" s="2">
        <v>37678</v>
      </c>
      <c r="E2180" s="5" t="s">
        <v>10481</v>
      </c>
      <c r="F2180" s="84" t="s">
        <v>660</v>
      </c>
      <c r="G2180" s="88"/>
      <c r="H2180" s="84" t="s">
        <v>8967</v>
      </c>
      <c r="I2180" s="8" t="s">
        <v>313</v>
      </c>
      <c r="J2180" s="5"/>
      <c r="K2180" s="5"/>
      <c r="L2180" s="5" t="s">
        <v>8968</v>
      </c>
    </row>
    <row r="2181" spans="1:12" ht="37.5">
      <c r="A2181" s="88" t="s">
        <v>8955</v>
      </c>
      <c r="B2181" s="8" t="s">
        <v>8956</v>
      </c>
      <c r="C2181" s="5" t="s">
        <v>8969</v>
      </c>
      <c r="D2181" s="2">
        <v>1606</v>
      </c>
      <c r="E2181" s="5" t="s">
        <v>10481</v>
      </c>
      <c r="F2181" s="84" t="s">
        <v>660</v>
      </c>
      <c r="G2181" s="88"/>
      <c r="H2181" s="84" t="s">
        <v>8970</v>
      </c>
      <c r="I2181" s="5" t="s">
        <v>665</v>
      </c>
      <c r="J2181" s="5" t="s">
        <v>8971</v>
      </c>
      <c r="K2181" s="5"/>
      <c r="L2181" s="5" t="s">
        <v>8968</v>
      </c>
    </row>
    <row r="2182" spans="1:12" ht="56.25">
      <c r="A2182" s="88" t="s">
        <v>8896</v>
      </c>
      <c r="B2182" s="8" t="s">
        <v>8972</v>
      </c>
      <c r="C2182" s="5" t="s">
        <v>8973</v>
      </c>
      <c r="D2182" s="2">
        <v>11028</v>
      </c>
      <c r="E2182" s="5" t="s">
        <v>10481</v>
      </c>
      <c r="F2182" s="84" t="s">
        <v>311</v>
      </c>
      <c r="G2182" s="88"/>
      <c r="H2182" s="84" t="s">
        <v>8974</v>
      </c>
      <c r="I2182" s="5" t="s">
        <v>313</v>
      </c>
      <c r="J2182" s="5"/>
      <c r="K2182" s="18" t="s">
        <v>8975</v>
      </c>
      <c r="L2182" s="5" t="s">
        <v>8976</v>
      </c>
    </row>
    <row r="2183" spans="1:12" ht="56.25">
      <c r="A2183" s="88" t="s">
        <v>8896</v>
      </c>
      <c r="B2183" s="8" t="s">
        <v>8977</v>
      </c>
      <c r="C2183" s="5" t="s">
        <v>8978</v>
      </c>
      <c r="D2183" s="2">
        <v>16000</v>
      </c>
      <c r="E2183" s="5" t="s">
        <v>10481</v>
      </c>
      <c r="F2183" s="84" t="s">
        <v>660</v>
      </c>
      <c r="G2183" s="88"/>
      <c r="H2183" s="84" t="s">
        <v>8979</v>
      </c>
      <c r="I2183" s="5" t="s">
        <v>759</v>
      </c>
      <c r="J2183" s="5"/>
      <c r="K2183" s="5"/>
      <c r="L2183" s="5" t="s">
        <v>8980</v>
      </c>
    </row>
    <row r="2184" spans="1:12" ht="56.25">
      <c r="A2184" s="88" t="s">
        <v>8896</v>
      </c>
      <c r="B2184" s="8" t="s">
        <v>8977</v>
      </c>
      <c r="C2184" s="5" t="s">
        <v>351</v>
      </c>
      <c r="D2184" s="2">
        <v>624</v>
      </c>
      <c r="E2184" s="5" t="s">
        <v>10481</v>
      </c>
      <c r="F2184" s="84" t="s">
        <v>660</v>
      </c>
      <c r="G2184" s="88"/>
      <c r="H2184" s="84" t="s">
        <v>8981</v>
      </c>
      <c r="I2184" s="5" t="s">
        <v>10519</v>
      </c>
      <c r="J2184" s="5" t="s">
        <v>8982</v>
      </c>
      <c r="K2184" s="5" t="s">
        <v>8983</v>
      </c>
      <c r="L2184" s="5" t="s">
        <v>8980</v>
      </c>
    </row>
    <row r="2185" spans="1:12" ht="37.5">
      <c r="A2185" s="88" t="s">
        <v>8896</v>
      </c>
      <c r="B2185" s="8" t="s">
        <v>8977</v>
      </c>
      <c r="C2185" s="5" t="s">
        <v>8984</v>
      </c>
      <c r="D2185" s="2">
        <v>3240</v>
      </c>
      <c r="E2185" s="5" t="s">
        <v>10481</v>
      </c>
      <c r="F2185" s="84" t="s">
        <v>660</v>
      </c>
      <c r="G2185" s="88"/>
      <c r="H2185" s="84" t="s">
        <v>8985</v>
      </c>
      <c r="I2185" s="5" t="s">
        <v>768</v>
      </c>
      <c r="J2185" s="5"/>
      <c r="K2185" s="5" t="s">
        <v>8983</v>
      </c>
      <c r="L2185" s="5" t="s">
        <v>8980</v>
      </c>
    </row>
    <row r="2186" spans="1:12" ht="56.25">
      <c r="A2186" s="88" t="s">
        <v>8896</v>
      </c>
      <c r="B2186" s="8" t="s">
        <v>8977</v>
      </c>
      <c r="C2186" s="8" t="s">
        <v>8986</v>
      </c>
      <c r="D2186" s="6" t="s">
        <v>10822</v>
      </c>
      <c r="E2186" s="5" t="s">
        <v>5</v>
      </c>
      <c r="F2186" s="84" t="s">
        <v>327</v>
      </c>
      <c r="G2186" s="88"/>
      <c r="H2186" s="84" t="s">
        <v>8987</v>
      </c>
      <c r="I2186" s="8" t="s">
        <v>768</v>
      </c>
      <c r="J2186" s="5"/>
      <c r="K2186" s="5" t="s">
        <v>8988</v>
      </c>
      <c r="L2186" s="5" t="s">
        <v>10780</v>
      </c>
    </row>
    <row r="2187" spans="1:12" ht="37.5">
      <c r="A2187" s="88" t="s">
        <v>8896</v>
      </c>
      <c r="B2187" s="8" t="s">
        <v>8977</v>
      </c>
      <c r="C2187" s="5" t="s">
        <v>8989</v>
      </c>
      <c r="D2187" s="2">
        <v>1284</v>
      </c>
      <c r="E2187" s="5" t="s">
        <v>10481</v>
      </c>
      <c r="F2187" s="84" t="s">
        <v>311</v>
      </c>
      <c r="G2187" s="88"/>
      <c r="H2187" s="84" t="s">
        <v>8990</v>
      </c>
      <c r="I2187" s="5" t="s">
        <v>1163</v>
      </c>
      <c r="J2187" s="5"/>
      <c r="K2187" s="24" t="s">
        <v>8991</v>
      </c>
      <c r="L2187" s="21" t="s">
        <v>8992</v>
      </c>
    </row>
    <row r="2188" spans="1:12" ht="75">
      <c r="A2188" s="84" t="s">
        <v>8929</v>
      </c>
      <c r="B2188" s="5" t="s">
        <v>8993</v>
      </c>
      <c r="C2188" s="5" t="s">
        <v>8994</v>
      </c>
      <c r="D2188" s="6">
        <v>7523</v>
      </c>
      <c r="E2188" s="5" t="s">
        <v>10481</v>
      </c>
      <c r="F2188" s="84" t="s">
        <v>179</v>
      </c>
      <c r="G2188" s="84"/>
      <c r="H2188" s="84" t="s">
        <v>8995</v>
      </c>
      <c r="I2188" s="18" t="s">
        <v>8996</v>
      </c>
      <c r="J2188" s="5" t="s">
        <v>8997</v>
      </c>
      <c r="K2188" s="5"/>
      <c r="L2188" s="5" t="s">
        <v>8998</v>
      </c>
    </row>
    <row r="2189" spans="1:12" ht="56.25">
      <c r="A2189" s="88" t="s">
        <v>8896</v>
      </c>
      <c r="B2189" s="8" t="s">
        <v>8999</v>
      </c>
      <c r="C2189" s="5" t="s">
        <v>9000</v>
      </c>
      <c r="D2189" s="2">
        <v>1500</v>
      </c>
      <c r="E2189" s="5" t="s">
        <v>10481</v>
      </c>
      <c r="F2189" s="84" t="s">
        <v>179</v>
      </c>
      <c r="G2189" s="84"/>
      <c r="H2189" s="84" t="s">
        <v>9001</v>
      </c>
      <c r="I2189" s="5" t="s">
        <v>665</v>
      </c>
      <c r="J2189" s="13" t="s">
        <v>9002</v>
      </c>
      <c r="K2189" s="18" t="s">
        <v>9003</v>
      </c>
      <c r="L2189" s="21" t="s">
        <v>9004</v>
      </c>
    </row>
    <row r="2190" spans="1:12" ht="56.25">
      <c r="A2190" s="84" t="s">
        <v>8896</v>
      </c>
      <c r="B2190" s="5" t="s">
        <v>9005</v>
      </c>
      <c r="C2190" s="5" t="s">
        <v>2000</v>
      </c>
      <c r="D2190" s="6" t="s">
        <v>36</v>
      </c>
      <c r="E2190" s="5" t="s">
        <v>5</v>
      </c>
      <c r="F2190" s="84"/>
      <c r="G2190" s="84"/>
      <c r="H2190" s="84" t="s">
        <v>9006</v>
      </c>
      <c r="I2190" s="5" t="s">
        <v>5464</v>
      </c>
      <c r="J2190" s="5"/>
      <c r="K2190" s="18" t="s">
        <v>10781</v>
      </c>
      <c r="L2190" s="5" t="s">
        <v>10782</v>
      </c>
    </row>
    <row r="2191" spans="1:12" ht="37.5">
      <c r="A2191" s="84" t="s">
        <v>8896</v>
      </c>
      <c r="B2191" s="5" t="s">
        <v>9005</v>
      </c>
      <c r="C2191" s="5" t="s">
        <v>406</v>
      </c>
      <c r="D2191" s="6">
        <v>1470</v>
      </c>
      <c r="E2191" s="5" t="s">
        <v>10481</v>
      </c>
      <c r="F2191" s="84" t="s">
        <v>660</v>
      </c>
      <c r="G2191" s="84"/>
      <c r="H2191" s="84" t="s">
        <v>9007</v>
      </c>
      <c r="I2191" s="5" t="s">
        <v>759</v>
      </c>
      <c r="J2191" s="5"/>
      <c r="K2191" s="18" t="s">
        <v>9008</v>
      </c>
      <c r="L2191" s="5" t="s">
        <v>9009</v>
      </c>
    </row>
    <row r="2192" spans="1:12" ht="56.25">
      <c r="A2192" s="84" t="s">
        <v>8896</v>
      </c>
      <c r="B2192" s="5" t="s">
        <v>9005</v>
      </c>
      <c r="C2192" s="5" t="s">
        <v>406</v>
      </c>
      <c r="D2192" s="6" t="s">
        <v>36</v>
      </c>
      <c r="E2192" s="5" t="s">
        <v>5</v>
      </c>
      <c r="F2192" s="84"/>
      <c r="G2192" s="84"/>
      <c r="H2192" s="84" t="s">
        <v>9010</v>
      </c>
      <c r="I2192" s="5" t="s">
        <v>759</v>
      </c>
      <c r="J2192" s="5"/>
      <c r="K2192" s="18" t="s">
        <v>10781</v>
      </c>
      <c r="L2192" s="5" t="s">
        <v>10782</v>
      </c>
    </row>
    <row r="2193" spans="1:12" ht="56.25">
      <c r="A2193" s="84" t="s">
        <v>8896</v>
      </c>
      <c r="B2193" s="5" t="s">
        <v>9005</v>
      </c>
      <c r="C2193" s="5" t="s">
        <v>830</v>
      </c>
      <c r="D2193" s="6">
        <v>59842</v>
      </c>
      <c r="E2193" s="5" t="s">
        <v>10481</v>
      </c>
      <c r="F2193" s="84" t="s">
        <v>179</v>
      </c>
      <c r="G2193" s="84"/>
      <c r="H2193" s="84" t="s">
        <v>9011</v>
      </c>
      <c r="I2193" s="5" t="s">
        <v>313</v>
      </c>
      <c r="J2193" s="5"/>
      <c r="K2193" s="18" t="s">
        <v>9008</v>
      </c>
      <c r="L2193" s="5" t="s">
        <v>9012</v>
      </c>
    </row>
    <row r="2194" spans="1:12" ht="37.5">
      <c r="A2194" s="84" t="s">
        <v>8896</v>
      </c>
      <c r="B2194" s="5" t="s">
        <v>9005</v>
      </c>
      <c r="C2194" s="5" t="s">
        <v>9013</v>
      </c>
      <c r="D2194" s="6">
        <v>500</v>
      </c>
      <c r="E2194" s="5" t="s">
        <v>10481</v>
      </c>
      <c r="F2194" s="84" t="s">
        <v>179</v>
      </c>
      <c r="G2194" s="84"/>
      <c r="H2194" s="84" t="s">
        <v>9014</v>
      </c>
      <c r="I2194" s="5" t="s">
        <v>313</v>
      </c>
      <c r="J2194" s="5"/>
      <c r="K2194" s="18" t="s">
        <v>9008</v>
      </c>
      <c r="L2194" s="5" t="s">
        <v>9009</v>
      </c>
    </row>
    <row r="2195" spans="1:12" ht="37.5">
      <c r="A2195" s="84" t="s">
        <v>8896</v>
      </c>
      <c r="B2195" s="5" t="s">
        <v>9005</v>
      </c>
      <c r="C2195" s="5" t="s">
        <v>9015</v>
      </c>
      <c r="D2195" s="6" t="s">
        <v>36</v>
      </c>
      <c r="E2195" s="5" t="s">
        <v>5</v>
      </c>
      <c r="F2195" s="84" t="s">
        <v>660</v>
      </c>
      <c r="G2195" s="84"/>
      <c r="H2195" s="84" t="s">
        <v>9016</v>
      </c>
      <c r="I2195" s="5" t="s">
        <v>329</v>
      </c>
      <c r="J2195" s="5"/>
      <c r="K2195" s="18" t="s">
        <v>9017</v>
      </c>
      <c r="L2195" s="5" t="s">
        <v>10783</v>
      </c>
    </row>
    <row r="2196" spans="1:12" ht="37.5">
      <c r="A2196" s="84" t="s">
        <v>8896</v>
      </c>
      <c r="B2196" s="5" t="s">
        <v>9005</v>
      </c>
      <c r="C2196" s="5" t="s">
        <v>9018</v>
      </c>
      <c r="D2196" s="6" t="s">
        <v>36</v>
      </c>
      <c r="E2196" s="5" t="s">
        <v>5</v>
      </c>
      <c r="F2196" s="84"/>
      <c r="G2196" s="84"/>
      <c r="H2196" s="84" t="s">
        <v>9019</v>
      </c>
      <c r="I2196" s="5" t="s">
        <v>759</v>
      </c>
      <c r="J2196" s="5"/>
      <c r="K2196" s="18" t="s">
        <v>10781</v>
      </c>
      <c r="L2196" s="5" t="s">
        <v>10782</v>
      </c>
    </row>
    <row r="2197" spans="1:12" ht="37.5">
      <c r="A2197" s="88" t="s">
        <v>8955</v>
      </c>
      <c r="B2197" s="8" t="s">
        <v>9020</v>
      </c>
      <c r="C2197" s="5" t="s">
        <v>4815</v>
      </c>
      <c r="D2197" s="2">
        <v>9697</v>
      </c>
      <c r="E2197" s="5" t="s">
        <v>10481</v>
      </c>
      <c r="F2197" s="84" t="s">
        <v>660</v>
      </c>
      <c r="G2197" s="88"/>
      <c r="H2197" s="84" t="s">
        <v>9021</v>
      </c>
      <c r="I2197" s="8" t="s">
        <v>9022</v>
      </c>
      <c r="J2197" s="5"/>
      <c r="K2197" s="5" t="s">
        <v>9023</v>
      </c>
      <c r="L2197" s="5" t="s">
        <v>9024</v>
      </c>
    </row>
    <row r="2198" spans="1:12" ht="93.75">
      <c r="A2198" s="84" t="s">
        <v>9025</v>
      </c>
      <c r="B2198" s="5" t="s">
        <v>9025</v>
      </c>
      <c r="C2198" s="5" t="s">
        <v>9026</v>
      </c>
      <c r="D2198" s="6">
        <v>3526</v>
      </c>
      <c r="E2198" s="5" t="s">
        <v>10481</v>
      </c>
      <c r="F2198" s="84" t="s">
        <v>665</v>
      </c>
      <c r="G2198" s="84" t="s">
        <v>9027</v>
      </c>
      <c r="H2198" s="84" t="s">
        <v>9028</v>
      </c>
      <c r="I2198" s="5" t="s">
        <v>1511</v>
      </c>
      <c r="J2198" s="5"/>
      <c r="K2198" s="18" t="s">
        <v>9029</v>
      </c>
      <c r="L2198" s="5" t="s">
        <v>9030</v>
      </c>
    </row>
    <row r="2199" spans="1:12" ht="37.5">
      <c r="A2199" s="84" t="s">
        <v>9031</v>
      </c>
      <c r="B2199" s="5" t="s">
        <v>9032</v>
      </c>
      <c r="C2199" s="5" t="s">
        <v>9033</v>
      </c>
      <c r="D2199" s="2" t="s">
        <v>10822</v>
      </c>
      <c r="E2199" s="5" t="s">
        <v>5</v>
      </c>
      <c r="F2199" s="84"/>
      <c r="G2199" s="84"/>
      <c r="H2199" s="84" t="s">
        <v>9034</v>
      </c>
      <c r="I2199" s="5" t="s">
        <v>5945</v>
      </c>
      <c r="J2199" s="5"/>
      <c r="K2199" s="22" t="s">
        <v>9035</v>
      </c>
      <c r="L2199" s="5" t="s">
        <v>10784</v>
      </c>
    </row>
    <row r="2200" spans="1:12" ht="56.25">
      <c r="A2200" s="84" t="s">
        <v>9036</v>
      </c>
      <c r="B2200" s="5" t="s">
        <v>9037</v>
      </c>
      <c r="C2200" s="5" t="s">
        <v>9038</v>
      </c>
      <c r="D2200" s="6">
        <v>15748</v>
      </c>
      <c r="E2200" s="5" t="s">
        <v>10479</v>
      </c>
      <c r="F2200" s="84" t="s">
        <v>179</v>
      </c>
      <c r="G2200" s="84" t="s">
        <v>9039</v>
      </c>
      <c r="H2200" s="84" t="s">
        <v>9040</v>
      </c>
      <c r="I2200" s="5" t="s">
        <v>10520</v>
      </c>
      <c r="J2200" s="5" t="s">
        <v>6557</v>
      </c>
      <c r="K2200" s="18" t="s">
        <v>9041</v>
      </c>
      <c r="L2200" s="5" t="s">
        <v>9042</v>
      </c>
    </row>
    <row r="2201" spans="1:12" ht="56.25">
      <c r="A2201" s="84" t="s">
        <v>9036</v>
      </c>
      <c r="B2201" s="5" t="s">
        <v>9037</v>
      </c>
      <c r="C2201" s="5" t="s">
        <v>9043</v>
      </c>
      <c r="D2201" s="6">
        <v>143</v>
      </c>
      <c r="E2201" s="5" t="s">
        <v>10479</v>
      </c>
      <c r="F2201" s="84" t="s">
        <v>660</v>
      </c>
      <c r="G2201" s="84"/>
      <c r="H2201" s="84" t="s">
        <v>9044</v>
      </c>
      <c r="I2201" s="5" t="s">
        <v>768</v>
      </c>
      <c r="J2201" s="5"/>
      <c r="K2201" s="5" t="s">
        <v>9045</v>
      </c>
      <c r="L2201" s="5" t="s">
        <v>9046</v>
      </c>
    </row>
    <row r="2202" spans="1:12" ht="37.5">
      <c r="A2202" s="84" t="s">
        <v>9036</v>
      </c>
      <c r="B2202" s="5" t="s">
        <v>9037</v>
      </c>
      <c r="C2202" s="5" t="s">
        <v>9047</v>
      </c>
      <c r="D2202" s="6">
        <v>475650</v>
      </c>
      <c r="E2202" s="5" t="s">
        <v>10479</v>
      </c>
      <c r="F2202" s="84" t="s">
        <v>311</v>
      </c>
      <c r="G2202" s="84" t="s">
        <v>9048</v>
      </c>
      <c r="H2202" s="84" t="s">
        <v>9049</v>
      </c>
      <c r="I2202" s="5" t="s">
        <v>665</v>
      </c>
      <c r="J2202" s="5" t="s">
        <v>9050</v>
      </c>
      <c r="K2202" s="5"/>
      <c r="L2202" s="5" t="s">
        <v>9051</v>
      </c>
    </row>
    <row r="2203" spans="1:12" ht="93.75">
      <c r="A2203" s="84" t="s">
        <v>9036</v>
      </c>
      <c r="B2203" s="5" t="s">
        <v>9037</v>
      </c>
      <c r="C2203" s="5" t="s">
        <v>2212</v>
      </c>
      <c r="D2203" s="6">
        <v>3770</v>
      </c>
      <c r="E2203" s="5" t="s">
        <v>10479</v>
      </c>
      <c r="F2203" s="84" t="s">
        <v>660</v>
      </c>
      <c r="G2203" s="84"/>
      <c r="H2203" s="84" t="s">
        <v>9052</v>
      </c>
      <c r="I2203" s="5" t="s">
        <v>768</v>
      </c>
      <c r="J2203" s="18"/>
      <c r="K2203" s="5" t="s">
        <v>9053</v>
      </c>
      <c r="L2203" s="5" t="s">
        <v>9054</v>
      </c>
    </row>
    <row r="2204" spans="1:12" ht="131.25">
      <c r="A2204" s="84" t="s">
        <v>9036</v>
      </c>
      <c r="B2204" s="5" t="s">
        <v>9037</v>
      </c>
      <c r="C2204" s="5" t="s">
        <v>9055</v>
      </c>
      <c r="D2204" s="6">
        <v>9038</v>
      </c>
      <c r="E2204" s="5" t="s">
        <v>10479</v>
      </c>
      <c r="F2204" s="84" t="s">
        <v>5435</v>
      </c>
      <c r="G2204" s="84" t="s">
        <v>9056</v>
      </c>
      <c r="H2204" s="84" t="s">
        <v>9057</v>
      </c>
      <c r="I2204" s="5" t="s">
        <v>10517</v>
      </c>
      <c r="J2204" s="5" t="s">
        <v>9058</v>
      </c>
      <c r="K2204" s="18" t="s">
        <v>9059</v>
      </c>
      <c r="L2204" s="5" t="s">
        <v>9060</v>
      </c>
    </row>
    <row r="2205" spans="1:12" ht="75">
      <c r="A2205" s="84" t="s">
        <v>9036</v>
      </c>
      <c r="B2205" s="5" t="s">
        <v>9061</v>
      </c>
      <c r="C2205" s="5" t="s">
        <v>9062</v>
      </c>
      <c r="D2205" s="6">
        <v>8461</v>
      </c>
      <c r="E2205" s="5" t="s">
        <v>10479</v>
      </c>
      <c r="F2205" s="84" t="s">
        <v>824</v>
      </c>
      <c r="G2205" s="84" t="s">
        <v>9063</v>
      </c>
      <c r="H2205" s="84" t="s">
        <v>9064</v>
      </c>
      <c r="I2205" s="5" t="s">
        <v>665</v>
      </c>
      <c r="J2205" s="5" t="s">
        <v>9065</v>
      </c>
      <c r="K2205" s="5"/>
      <c r="L2205" s="5" t="s">
        <v>9066</v>
      </c>
    </row>
    <row r="2206" spans="1:12" ht="56.25">
      <c r="A2206" s="84" t="s">
        <v>9036</v>
      </c>
      <c r="B2206" s="5" t="s">
        <v>9067</v>
      </c>
      <c r="C2206" s="5" t="s">
        <v>8994</v>
      </c>
      <c r="D2206" s="6">
        <v>24658</v>
      </c>
      <c r="E2206" s="5" t="s">
        <v>10479</v>
      </c>
      <c r="F2206" s="84" t="s">
        <v>179</v>
      </c>
      <c r="G2206" s="84"/>
      <c r="H2206" s="84" t="s">
        <v>9068</v>
      </c>
      <c r="I2206" s="5" t="s">
        <v>181</v>
      </c>
      <c r="J2206" s="5"/>
      <c r="K2206" s="18" t="s">
        <v>9069</v>
      </c>
      <c r="L2206" s="5" t="s">
        <v>9070</v>
      </c>
    </row>
    <row r="2207" spans="1:12" ht="150">
      <c r="A2207" s="84" t="s">
        <v>9025</v>
      </c>
      <c r="B2207" s="80" t="s">
        <v>9071</v>
      </c>
      <c r="C2207" s="5" t="s">
        <v>9072</v>
      </c>
      <c r="D2207" s="6">
        <v>32764</v>
      </c>
      <c r="E2207" s="5" t="s">
        <v>10481</v>
      </c>
      <c r="F2207" s="84" t="s">
        <v>311</v>
      </c>
      <c r="G2207" s="84" t="s">
        <v>9073</v>
      </c>
      <c r="H2207" s="84" t="s">
        <v>10473</v>
      </c>
      <c r="I2207" s="5" t="s">
        <v>181</v>
      </c>
      <c r="J2207" s="80"/>
      <c r="K2207" s="5"/>
      <c r="L2207" s="80" t="s">
        <v>9074</v>
      </c>
    </row>
    <row r="2208" spans="1:12" ht="112.5">
      <c r="A2208" s="84" t="s">
        <v>9025</v>
      </c>
      <c r="B2208" s="80" t="s">
        <v>9071</v>
      </c>
      <c r="C2208" s="5" t="s">
        <v>9075</v>
      </c>
      <c r="D2208" s="6">
        <v>3640</v>
      </c>
      <c r="E2208" s="5" t="s">
        <v>10481</v>
      </c>
      <c r="F2208" s="84" t="s">
        <v>665</v>
      </c>
      <c r="G2208" s="84" t="s">
        <v>9076</v>
      </c>
      <c r="H2208" s="84" t="s">
        <v>10474</v>
      </c>
      <c r="I2208" s="5" t="s">
        <v>665</v>
      </c>
      <c r="J2208" s="80" t="s">
        <v>9077</v>
      </c>
      <c r="K2208" s="5"/>
      <c r="L2208" s="80" t="s">
        <v>9074</v>
      </c>
    </row>
    <row r="2209" spans="1:12" ht="168.75">
      <c r="A2209" s="84" t="s">
        <v>9025</v>
      </c>
      <c r="B2209" s="80" t="s">
        <v>9071</v>
      </c>
      <c r="C2209" s="5" t="s">
        <v>9078</v>
      </c>
      <c r="D2209" s="6">
        <v>1464</v>
      </c>
      <c r="E2209" s="5" t="s">
        <v>10481</v>
      </c>
      <c r="F2209" s="84" t="s">
        <v>665</v>
      </c>
      <c r="G2209" s="84" t="s">
        <v>6322</v>
      </c>
      <c r="H2209" s="124" t="s">
        <v>9079</v>
      </c>
      <c r="I2209" s="5" t="s">
        <v>754</v>
      </c>
      <c r="J2209" s="80"/>
      <c r="K2209" s="5"/>
      <c r="L2209" s="80" t="s">
        <v>9074</v>
      </c>
    </row>
    <row r="2210" spans="1:12" ht="75">
      <c r="A2210" s="84" t="s">
        <v>9025</v>
      </c>
      <c r="B2210" s="5" t="s">
        <v>9080</v>
      </c>
      <c r="C2210" s="13" t="s">
        <v>9081</v>
      </c>
      <c r="D2210" s="6">
        <v>1800</v>
      </c>
      <c r="E2210" s="5" t="s">
        <v>10481</v>
      </c>
      <c r="F2210" s="84" t="s">
        <v>9082</v>
      </c>
      <c r="G2210" s="84" t="s">
        <v>9083</v>
      </c>
      <c r="H2210" s="84" t="s">
        <v>9084</v>
      </c>
      <c r="I2210" s="5" t="s">
        <v>768</v>
      </c>
      <c r="J2210" s="5"/>
      <c r="K2210" s="18" t="s">
        <v>9085</v>
      </c>
      <c r="L2210" s="5" t="s">
        <v>9086</v>
      </c>
    </row>
    <row r="2211" spans="1:12" ht="75">
      <c r="A2211" s="84" t="s">
        <v>9025</v>
      </c>
      <c r="B2211" s="5" t="s">
        <v>9080</v>
      </c>
      <c r="C2211" s="13" t="s">
        <v>9087</v>
      </c>
      <c r="D2211" s="6">
        <v>10039</v>
      </c>
      <c r="E2211" s="5" t="s">
        <v>10481</v>
      </c>
      <c r="F2211" s="84" t="s">
        <v>660</v>
      </c>
      <c r="G2211" s="84"/>
      <c r="H2211" s="84" t="s">
        <v>9088</v>
      </c>
      <c r="I2211" s="5" t="s">
        <v>181</v>
      </c>
      <c r="J2211" s="5"/>
      <c r="K2211" s="18" t="s">
        <v>9089</v>
      </c>
      <c r="L2211" s="5" t="s">
        <v>9090</v>
      </c>
    </row>
    <row r="2212" spans="1:12" ht="75">
      <c r="A2212" s="84" t="s">
        <v>9025</v>
      </c>
      <c r="B2212" s="5" t="s">
        <v>9080</v>
      </c>
      <c r="C2212" s="13" t="s">
        <v>9091</v>
      </c>
      <c r="D2212" s="6">
        <v>8288</v>
      </c>
      <c r="E2212" s="5" t="s">
        <v>10481</v>
      </c>
      <c r="F2212" s="84" t="s">
        <v>665</v>
      </c>
      <c r="G2212" s="84"/>
      <c r="H2212" s="84" t="s">
        <v>9088</v>
      </c>
      <c r="I2212" s="5" t="s">
        <v>908</v>
      </c>
      <c r="J2212" s="5"/>
      <c r="K2212" s="18" t="s">
        <v>9092</v>
      </c>
      <c r="L2212" s="5" t="s">
        <v>9090</v>
      </c>
    </row>
    <row r="2213" spans="1:12" ht="56.25">
      <c r="A2213" s="84" t="s">
        <v>9025</v>
      </c>
      <c r="B2213" s="5" t="s">
        <v>9093</v>
      </c>
      <c r="C2213" s="5" t="s">
        <v>1893</v>
      </c>
      <c r="D2213" s="6">
        <v>480</v>
      </c>
      <c r="E2213" s="5" t="s">
        <v>10481</v>
      </c>
      <c r="F2213" s="84" t="s">
        <v>327</v>
      </c>
      <c r="G2213" s="84"/>
      <c r="H2213" s="84" t="s">
        <v>9094</v>
      </c>
      <c r="I2213" s="5" t="s">
        <v>1553</v>
      </c>
      <c r="J2213" s="5"/>
      <c r="K2213" s="5"/>
      <c r="L2213" s="5" t="s">
        <v>9095</v>
      </c>
    </row>
    <row r="2214" spans="1:12" ht="75">
      <c r="A2214" s="84" t="s">
        <v>9096</v>
      </c>
      <c r="B2214" s="5" t="s">
        <v>9097</v>
      </c>
      <c r="C2214" s="5" t="s">
        <v>9098</v>
      </c>
      <c r="D2214" s="6">
        <v>400</v>
      </c>
      <c r="E2214" s="5" t="s">
        <v>10479</v>
      </c>
      <c r="F2214" s="84" t="s">
        <v>660</v>
      </c>
      <c r="G2214" s="84"/>
      <c r="H2214" s="84" t="s">
        <v>9099</v>
      </c>
      <c r="I2214" s="5" t="s">
        <v>665</v>
      </c>
      <c r="J2214" s="5" t="s">
        <v>9100</v>
      </c>
      <c r="K2214" s="5"/>
      <c r="L2214" s="5" t="s">
        <v>9101</v>
      </c>
    </row>
    <row r="2215" spans="1:12" ht="56.25">
      <c r="A2215" s="84" t="s">
        <v>9036</v>
      </c>
      <c r="B2215" s="5" t="s">
        <v>9102</v>
      </c>
      <c r="C2215" s="5" t="s">
        <v>9103</v>
      </c>
      <c r="D2215" s="6">
        <v>308</v>
      </c>
      <c r="E2215" s="5" t="s">
        <v>10479</v>
      </c>
      <c r="F2215" s="84" t="s">
        <v>179</v>
      </c>
      <c r="G2215" s="84"/>
      <c r="H2215" s="84" t="s">
        <v>9104</v>
      </c>
      <c r="I2215" s="5" t="s">
        <v>665</v>
      </c>
      <c r="J2215" s="5" t="s">
        <v>9105</v>
      </c>
      <c r="K2215" s="5"/>
      <c r="L2215" s="5" t="s">
        <v>9106</v>
      </c>
    </row>
    <row r="2216" spans="1:12" ht="56.25">
      <c r="A2216" s="84" t="s">
        <v>9036</v>
      </c>
      <c r="B2216" s="5" t="s">
        <v>9102</v>
      </c>
      <c r="C2216" s="5" t="s">
        <v>9107</v>
      </c>
      <c r="D2216" s="6">
        <v>60</v>
      </c>
      <c r="E2216" s="5" t="s">
        <v>10479</v>
      </c>
      <c r="F2216" s="84" t="s">
        <v>179</v>
      </c>
      <c r="G2216" s="84"/>
      <c r="H2216" s="84" t="s">
        <v>9108</v>
      </c>
      <c r="I2216" s="5" t="s">
        <v>665</v>
      </c>
      <c r="J2216" s="5" t="s">
        <v>9109</v>
      </c>
      <c r="K2216" s="5"/>
      <c r="L2216" s="5" t="s">
        <v>9106</v>
      </c>
    </row>
    <row r="2217" spans="1:12" ht="37.5">
      <c r="A2217" s="84" t="s">
        <v>9036</v>
      </c>
      <c r="B2217" s="5" t="s">
        <v>9102</v>
      </c>
      <c r="C2217" s="5" t="s">
        <v>9110</v>
      </c>
      <c r="D2217" s="2" t="s">
        <v>10822</v>
      </c>
      <c r="E2217" s="5" t="s">
        <v>2859</v>
      </c>
      <c r="F2217" s="84"/>
      <c r="G2217" s="84"/>
      <c r="H2217" s="84" t="s">
        <v>9111</v>
      </c>
      <c r="I2217" s="5" t="s">
        <v>264</v>
      </c>
      <c r="J2217" s="5" t="s">
        <v>9112</v>
      </c>
      <c r="K2217" s="5"/>
      <c r="L2217" s="5" t="s">
        <v>10785</v>
      </c>
    </row>
    <row r="2218" spans="1:12" ht="56.25">
      <c r="A2218" s="84" t="s">
        <v>9036</v>
      </c>
      <c r="B2218" s="5" t="s">
        <v>9102</v>
      </c>
      <c r="C2218" s="5" t="s">
        <v>9110</v>
      </c>
      <c r="D2218" s="2" t="s">
        <v>10822</v>
      </c>
      <c r="E2218" s="5" t="s">
        <v>2859</v>
      </c>
      <c r="F2218" s="84"/>
      <c r="G2218" s="84"/>
      <c r="H2218" s="84" t="s">
        <v>9113</v>
      </c>
      <c r="I2218" s="5" t="s">
        <v>264</v>
      </c>
      <c r="J2218" s="5" t="s">
        <v>9114</v>
      </c>
      <c r="K2218" s="5"/>
      <c r="L2218" s="5" t="s">
        <v>10785</v>
      </c>
    </row>
    <row r="2219" spans="1:12" ht="56.25">
      <c r="A2219" s="84" t="s">
        <v>9036</v>
      </c>
      <c r="B2219" s="5" t="s">
        <v>9102</v>
      </c>
      <c r="C2219" s="5" t="s">
        <v>9110</v>
      </c>
      <c r="D2219" s="2" t="s">
        <v>10822</v>
      </c>
      <c r="E2219" s="5" t="s">
        <v>2859</v>
      </c>
      <c r="F2219" s="84"/>
      <c r="G2219" s="84"/>
      <c r="H2219" s="84" t="s">
        <v>9115</v>
      </c>
      <c r="I2219" s="5" t="s">
        <v>264</v>
      </c>
      <c r="J2219" s="5" t="s">
        <v>9116</v>
      </c>
      <c r="K2219" s="5"/>
      <c r="L2219" s="5" t="s">
        <v>10785</v>
      </c>
    </row>
    <row r="2220" spans="1:12" ht="37.5">
      <c r="A2220" s="84" t="s">
        <v>9036</v>
      </c>
      <c r="B2220" s="5" t="s">
        <v>9102</v>
      </c>
      <c r="C2220" s="5" t="s">
        <v>9117</v>
      </c>
      <c r="D2220" s="6">
        <v>6500</v>
      </c>
      <c r="E2220" s="5" t="s">
        <v>10479</v>
      </c>
      <c r="F2220" s="84" t="s">
        <v>660</v>
      </c>
      <c r="G2220" s="84"/>
      <c r="H2220" s="84" t="s">
        <v>9118</v>
      </c>
      <c r="I2220" s="5" t="s">
        <v>768</v>
      </c>
      <c r="J2220" s="5"/>
      <c r="K2220" s="5"/>
      <c r="L2220" s="5" t="s">
        <v>9119</v>
      </c>
    </row>
    <row r="2221" spans="1:12" ht="37.5">
      <c r="A2221" s="84" t="s">
        <v>9036</v>
      </c>
      <c r="B2221" s="5" t="s">
        <v>9102</v>
      </c>
      <c r="C2221" s="5" t="s">
        <v>9120</v>
      </c>
      <c r="D2221" s="6">
        <v>60013</v>
      </c>
      <c r="E2221" s="5" t="s">
        <v>10479</v>
      </c>
      <c r="F2221" s="84" t="s">
        <v>179</v>
      </c>
      <c r="G2221" s="84"/>
      <c r="H2221" s="84" t="s">
        <v>9121</v>
      </c>
      <c r="I2221" s="5" t="s">
        <v>181</v>
      </c>
      <c r="J2221" s="5"/>
      <c r="K2221" s="5"/>
      <c r="L2221" s="5" t="s">
        <v>9119</v>
      </c>
    </row>
    <row r="2222" spans="1:12" ht="37.5">
      <c r="A2222" s="84" t="s">
        <v>9036</v>
      </c>
      <c r="B2222" s="5" t="s">
        <v>9122</v>
      </c>
      <c r="C2222" s="5" t="s">
        <v>9123</v>
      </c>
      <c r="D2222" s="6">
        <v>371</v>
      </c>
      <c r="E2222" s="5" t="s">
        <v>10479</v>
      </c>
      <c r="F2222" s="84" t="s">
        <v>660</v>
      </c>
      <c r="G2222" s="84"/>
      <c r="H2222" s="84" t="s">
        <v>9124</v>
      </c>
      <c r="I2222" s="5" t="s">
        <v>768</v>
      </c>
      <c r="J2222" s="5"/>
      <c r="K2222" s="5"/>
      <c r="L2222" s="5" t="s">
        <v>9125</v>
      </c>
    </row>
    <row r="2223" spans="1:12" ht="112.5">
      <c r="A2223" s="84" t="s">
        <v>9036</v>
      </c>
      <c r="B2223" s="5" t="s">
        <v>9126</v>
      </c>
      <c r="C2223" s="5" t="s">
        <v>645</v>
      </c>
      <c r="D2223" s="6">
        <v>23337</v>
      </c>
      <c r="E2223" s="5" t="s">
        <v>10479</v>
      </c>
      <c r="F2223" s="84" t="s">
        <v>311</v>
      </c>
      <c r="G2223" s="84"/>
      <c r="H2223" s="84" t="s">
        <v>9127</v>
      </c>
      <c r="I2223" s="5" t="s">
        <v>313</v>
      </c>
      <c r="J2223" s="5"/>
      <c r="K2223" s="18" t="s">
        <v>9128</v>
      </c>
      <c r="L2223" s="5" t="s">
        <v>9129</v>
      </c>
    </row>
    <row r="2224" spans="1:12" ht="75">
      <c r="A2224" s="84" t="s">
        <v>9036</v>
      </c>
      <c r="B2224" s="5" t="s">
        <v>9130</v>
      </c>
      <c r="C2224" s="5" t="s">
        <v>9131</v>
      </c>
      <c r="D2224" s="6">
        <v>336</v>
      </c>
      <c r="E2224" s="5" t="s">
        <v>10479</v>
      </c>
      <c r="F2224" s="84" t="s">
        <v>660</v>
      </c>
      <c r="G2224" s="84"/>
      <c r="H2224" s="84" t="s">
        <v>9132</v>
      </c>
      <c r="I2224" s="5" t="s">
        <v>665</v>
      </c>
      <c r="J2224" s="5" t="s">
        <v>9133</v>
      </c>
      <c r="K2224" s="5"/>
      <c r="L2224" s="5" t="s">
        <v>9134</v>
      </c>
    </row>
    <row r="2225" spans="1:12" ht="56.25">
      <c r="A2225" s="84" t="s">
        <v>9036</v>
      </c>
      <c r="B2225" s="5" t="s">
        <v>9130</v>
      </c>
      <c r="C2225" s="5" t="s">
        <v>9135</v>
      </c>
      <c r="D2225" s="6">
        <v>316</v>
      </c>
      <c r="E2225" s="5" t="s">
        <v>10479</v>
      </c>
      <c r="F2225" s="84" t="s">
        <v>660</v>
      </c>
      <c r="G2225" s="84"/>
      <c r="H2225" s="84" t="s">
        <v>9136</v>
      </c>
      <c r="I2225" s="5" t="s">
        <v>76</v>
      </c>
      <c r="J2225" s="5"/>
      <c r="K2225" s="5"/>
      <c r="L2225" s="5" t="s">
        <v>9134</v>
      </c>
    </row>
    <row r="2226" spans="1:12" ht="37.5">
      <c r="A2226" s="84" t="s">
        <v>9036</v>
      </c>
      <c r="B2226" s="5" t="s">
        <v>9130</v>
      </c>
      <c r="C2226" s="5" t="s">
        <v>563</v>
      </c>
      <c r="D2226" s="6">
        <v>4300</v>
      </c>
      <c r="E2226" s="5" t="s">
        <v>10479</v>
      </c>
      <c r="F2226" s="84" t="s">
        <v>660</v>
      </c>
      <c r="G2226" s="84"/>
      <c r="H2226" s="84" t="s">
        <v>9137</v>
      </c>
      <c r="I2226" s="5" t="s">
        <v>759</v>
      </c>
      <c r="J2226" s="5"/>
      <c r="K2226" s="5"/>
      <c r="L2226" s="5" t="s">
        <v>9138</v>
      </c>
    </row>
    <row r="2227" spans="1:12" ht="75">
      <c r="A2227" s="84" t="s">
        <v>9036</v>
      </c>
      <c r="B2227" s="5" t="s">
        <v>9130</v>
      </c>
      <c r="C2227" s="5" t="s">
        <v>9139</v>
      </c>
      <c r="D2227" s="2" t="s">
        <v>10822</v>
      </c>
      <c r="E2227" s="5" t="s">
        <v>2859</v>
      </c>
      <c r="F2227" s="84" t="s">
        <v>660</v>
      </c>
      <c r="G2227" s="84"/>
      <c r="H2227" s="84" t="s">
        <v>9140</v>
      </c>
      <c r="I2227" s="5" t="s">
        <v>264</v>
      </c>
      <c r="J2227" s="5" t="s">
        <v>9141</v>
      </c>
      <c r="K2227" s="5"/>
      <c r="L2227" s="5" t="s">
        <v>10786</v>
      </c>
    </row>
    <row r="2228" spans="1:12" ht="37.5">
      <c r="A2228" s="84" t="s">
        <v>9025</v>
      </c>
      <c r="B2228" s="5" t="s">
        <v>9142</v>
      </c>
      <c r="C2228" s="5" t="s">
        <v>2000</v>
      </c>
      <c r="D2228" s="6">
        <v>1330</v>
      </c>
      <c r="E2228" s="5" t="s">
        <v>10481</v>
      </c>
      <c r="F2228" s="84" t="s">
        <v>5435</v>
      </c>
      <c r="G2228" s="84"/>
      <c r="H2228" s="84" t="s">
        <v>9143</v>
      </c>
      <c r="I2228" s="5" t="s">
        <v>329</v>
      </c>
      <c r="J2228" s="5"/>
      <c r="K2228" s="5"/>
      <c r="L2228" s="5" t="s">
        <v>9144</v>
      </c>
    </row>
    <row r="2229" spans="1:12" ht="37.5">
      <c r="A2229" s="84" t="s">
        <v>9036</v>
      </c>
      <c r="B2229" s="5" t="s">
        <v>9145</v>
      </c>
      <c r="C2229" s="5" t="s">
        <v>9146</v>
      </c>
      <c r="D2229" s="6">
        <v>54199</v>
      </c>
      <c r="E2229" s="5" t="s">
        <v>10479</v>
      </c>
      <c r="F2229" s="84" t="s">
        <v>179</v>
      </c>
      <c r="G2229" s="84" t="s">
        <v>9147</v>
      </c>
      <c r="H2229" s="84" t="s">
        <v>9148</v>
      </c>
      <c r="I2229" s="5" t="s">
        <v>261</v>
      </c>
      <c r="J2229" s="5"/>
      <c r="K2229" s="18" t="s">
        <v>9149</v>
      </c>
      <c r="L2229" s="5" t="s">
        <v>9150</v>
      </c>
    </row>
    <row r="2230" spans="1:12" ht="75">
      <c r="A2230" s="88" t="s">
        <v>9151</v>
      </c>
      <c r="B2230" s="8" t="s">
        <v>9151</v>
      </c>
      <c r="C2230" s="5" t="s">
        <v>9152</v>
      </c>
      <c r="D2230" s="2">
        <v>20000</v>
      </c>
      <c r="E2230" s="5" t="s">
        <v>10481</v>
      </c>
      <c r="F2230" s="84" t="s">
        <v>327</v>
      </c>
      <c r="G2230" s="88"/>
      <c r="H2230" s="84" t="s">
        <v>9153</v>
      </c>
      <c r="I2230" s="5" t="s">
        <v>665</v>
      </c>
      <c r="J2230" s="5" t="s">
        <v>9154</v>
      </c>
      <c r="K2230" s="5" t="s">
        <v>9155</v>
      </c>
      <c r="L2230" s="5" t="s">
        <v>9156</v>
      </c>
    </row>
    <row r="2231" spans="1:12" ht="75">
      <c r="A2231" s="88" t="s">
        <v>9151</v>
      </c>
      <c r="B2231" s="8" t="s">
        <v>9157</v>
      </c>
      <c r="C2231" s="8" t="s">
        <v>9158</v>
      </c>
      <c r="D2231" s="2" t="s">
        <v>6017</v>
      </c>
      <c r="E2231" s="5" t="s">
        <v>5</v>
      </c>
      <c r="F2231" s="84"/>
      <c r="G2231" s="88"/>
      <c r="H2231" s="84" t="s">
        <v>9159</v>
      </c>
      <c r="I2231" s="5" t="s">
        <v>1895</v>
      </c>
      <c r="J2231" s="5"/>
      <c r="K2231" s="18" t="s">
        <v>9160</v>
      </c>
      <c r="L2231" s="5" t="s">
        <v>10787</v>
      </c>
    </row>
    <row r="2232" spans="1:12" ht="37.5">
      <c r="A2232" s="88" t="s">
        <v>9151</v>
      </c>
      <c r="B2232" s="8" t="s">
        <v>9161</v>
      </c>
      <c r="C2232" s="5" t="s">
        <v>9162</v>
      </c>
      <c r="D2232" s="2" t="s">
        <v>9163</v>
      </c>
      <c r="E2232" s="5" t="s">
        <v>10481</v>
      </c>
      <c r="F2232" s="84" t="s">
        <v>660</v>
      </c>
      <c r="G2232" s="88"/>
      <c r="H2232" s="84" t="s">
        <v>9164</v>
      </c>
      <c r="I2232" s="5" t="s">
        <v>768</v>
      </c>
      <c r="J2232" s="5"/>
      <c r="K2232" s="5"/>
      <c r="L2232" s="5" t="s">
        <v>9165</v>
      </c>
    </row>
    <row r="2233" spans="1:12" ht="56.25">
      <c r="A2233" s="88" t="s">
        <v>9151</v>
      </c>
      <c r="B2233" s="8" t="s">
        <v>9161</v>
      </c>
      <c r="C2233" s="11" t="s">
        <v>9166</v>
      </c>
      <c r="D2233" s="6">
        <v>90505</v>
      </c>
      <c r="E2233" s="5" t="s">
        <v>10481</v>
      </c>
      <c r="F2233" s="84" t="s">
        <v>179</v>
      </c>
      <c r="G2233" s="88"/>
      <c r="H2233" s="84" t="s">
        <v>9167</v>
      </c>
      <c r="I2233" s="5" t="s">
        <v>181</v>
      </c>
      <c r="J2233" s="5"/>
      <c r="K2233" s="18" t="s">
        <v>9168</v>
      </c>
      <c r="L2233" s="5" t="s">
        <v>9165</v>
      </c>
    </row>
    <row r="2234" spans="1:12" ht="75">
      <c r="A2234" s="88" t="s">
        <v>9151</v>
      </c>
      <c r="B2234" s="8" t="s">
        <v>9169</v>
      </c>
      <c r="C2234" s="5" t="s">
        <v>448</v>
      </c>
      <c r="D2234" s="2">
        <v>3444</v>
      </c>
      <c r="E2234" s="5" t="s">
        <v>10481</v>
      </c>
      <c r="F2234" s="84" t="s">
        <v>660</v>
      </c>
      <c r="G2234" s="88"/>
      <c r="H2234" s="84" t="s">
        <v>9170</v>
      </c>
      <c r="I2234" s="5" t="s">
        <v>3538</v>
      </c>
      <c r="J2234" s="5"/>
      <c r="K2234" s="5" t="s">
        <v>9171</v>
      </c>
      <c r="L2234" s="5" t="s">
        <v>9172</v>
      </c>
    </row>
    <row r="2235" spans="1:12" ht="56.25">
      <c r="A2235" s="88" t="s">
        <v>9151</v>
      </c>
      <c r="B2235" s="8" t="s">
        <v>9173</v>
      </c>
      <c r="C2235" s="5" t="s">
        <v>9174</v>
      </c>
      <c r="D2235" s="2">
        <v>5696</v>
      </c>
      <c r="E2235" s="5" t="s">
        <v>10481</v>
      </c>
      <c r="F2235" s="84" t="s">
        <v>179</v>
      </c>
      <c r="G2235" s="88"/>
      <c r="H2235" s="84" t="s">
        <v>9175</v>
      </c>
      <c r="I2235" s="5" t="s">
        <v>181</v>
      </c>
      <c r="J2235" s="5"/>
      <c r="K2235" s="18" t="s">
        <v>9176</v>
      </c>
      <c r="L2235" s="5" t="s">
        <v>9177</v>
      </c>
    </row>
    <row r="2236" spans="1:12" ht="56.25">
      <c r="A2236" s="88" t="s">
        <v>9151</v>
      </c>
      <c r="B2236" s="8" t="s">
        <v>9173</v>
      </c>
      <c r="C2236" s="5" t="s">
        <v>9178</v>
      </c>
      <c r="D2236" s="2">
        <v>15861</v>
      </c>
      <c r="E2236" s="5" t="s">
        <v>10481</v>
      </c>
      <c r="F2236" s="84" t="s">
        <v>179</v>
      </c>
      <c r="G2236" s="88"/>
      <c r="H2236" s="84" t="s">
        <v>9179</v>
      </c>
      <c r="I2236" s="5" t="s">
        <v>181</v>
      </c>
      <c r="J2236" s="5"/>
      <c r="K2236" s="18" t="s">
        <v>9180</v>
      </c>
      <c r="L2236" s="5" t="s">
        <v>9181</v>
      </c>
    </row>
    <row r="2237" spans="1:12" ht="56.25">
      <c r="A2237" s="88" t="s">
        <v>9151</v>
      </c>
      <c r="B2237" s="8" t="s">
        <v>9173</v>
      </c>
      <c r="C2237" s="5" t="s">
        <v>9182</v>
      </c>
      <c r="D2237" s="6" t="s">
        <v>10822</v>
      </c>
      <c r="E2237" s="5" t="s">
        <v>5</v>
      </c>
      <c r="F2237" s="84"/>
      <c r="G2237" s="88"/>
      <c r="H2237" s="84" t="s">
        <v>9183</v>
      </c>
      <c r="I2237" s="5" t="s">
        <v>181</v>
      </c>
      <c r="J2237" s="5"/>
      <c r="K2237" s="18" t="s">
        <v>10788</v>
      </c>
      <c r="L2237" s="5" t="s">
        <v>10789</v>
      </c>
    </row>
    <row r="2238" spans="1:12" ht="206.25">
      <c r="A2238" s="88" t="s">
        <v>9151</v>
      </c>
      <c r="B2238" s="8" t="s">
        <v>9173</v>
      </c>
      <c r="C2238" s="5" t="s">
        <v>9184</v>
      </c>
      <c r="D2238" s="6">
        <v>1680</v>
      </c>
      <c r="E2238" s="5" t="s">
        <v>10481</v>
      </c>
      <c r="F2238" s="84" t="s">
        <v>660</v>
      </c>
      <c r="G2238" s="84"/>
      <c r="H2238" s="84" t="s">
        <v>9185</v>
      </c>
      <c r="I2238" s="5" t="s">
        <v>665</v>
      </c>
      <c r="J2238" s="5" t="s">
        <v>9186</v>
      </c>
      <c r="K2238" s="5"/>
      <c r="L2238" s="5" t="s">
        <v>9187</v>
      </c>
    </row>
    <row r="2239" spans="1:12" ht="56.25">
      <c r="A2239" s="88" t="s">
        <v>9151</v>
      </c>
      <c r="B2239" s="8" t="s">
        <v>9173</v>
      </c>
      <c r="C2239" s="5" t="s">
        <v>9188</v>
      </c>
      <c r="D2239" s="6" t="s">
        <v>10822</v>
      </c>
      <c r="E2239" s="5" t="s">
        <v>5</v>
      </c>
      <c r="F2239" s="84"/>
      <c r="G2239" s="84"/>
      <c r="H2239" s="84" t="s">
        <v>9189</v>
      </c>
      <c r="I2239" s="5" t="s">
        <v>313</v>
      </c>
      <c r="J2239" s="5"/>
      <c r="K2239" s="5" t="s">
        <v>9190</v>
      </c>
      <c r="L2239" s="5" t="s">
        <v>10790</v>
      </c>
    </row>
    <row r="2240" spans="1:12" ht="56.25">
      <c r="A2240" s="88" t="s">
        <v>9151</v>
      </c>
      <c r="B2240" s="8" t="s">
        <v>9173</v>
      </c>
      <c r="C2240" s="5" t="s">
        <v>9191</v>
      </c>
      <c r="D2240" s="2">
        <v>1740</v>
      </c>
      <c r="E2240" s="5" t="s">
        <v>10481</v>
      </c>
      <c r="F2240" s="84" t="s">
        <v>661</v>
      </c>
      <c r="G2240" s="88"/>
      <c r="H2240" s="84" t="s">
        <v>9192</v>
      </c>
      <c r="I2240" s="8" t="s">
        <v>768</v>
      </c>
      <c r="J2240" s="5"/>
      <c r="K2240" s="5" t="s">
        <v>9193</v>
      </c>
      <c r="L2240" s="5" t="s">
        <v>9194</v>
      </c>
    </row>
    <row r="2241" spans="1:12" ht="56.25">
      <c r="A2241" s="88" t="s">
        <v>9151</v>
      </c>
      <c r="B2241" s="8" t="s">
        <v>9173</v>
      </c>
      <c r="C2241" s="5" t="s">
        <v>9195</v>
      </c>
      <c r="D2241" s="2">
        <v>3060</v>
      </c>
      <c r="E2241" s="5" t="s">
        <v>10481</v>
      </c>
      <c r="F2241" s="84" t="s">
        <v>661</v>
      </c>
      <c r="G2241" s="88"/>
      <c r="H2241" s="84" t="s">
        <v>9196</v>
      </c>
      <c r="I2241" s="8" t="s">
        <v>768</v>
      </c>
      <c r="J2241" s="5"/>
      <c r="K2241" s="18" t="s">
        <v>9197</v>
      </c>
      <c r="L2241" s="5" t="s">
        <v>9194</v>
      </c>
    </row>
    <row r="2242" spans="1:12" ht="56.25">
      <c r="A2242" s="88" t="s">
        <v>9151</v>
      </c>
      <c r="B2242" s="8" t="s">
        <v>9198</v>
      </c>
      <c r="C2242" s="5" t="s">
        <v>9199</v>
      </c>
      <c r="D2242" s="2">
        <v>8412</v>
      </c>
      <c r="E2242" s="5" t="s">
        <v>10481</v>
      </c>
      <c r="F2242" s="84" t="s">
        <v>179</v>
      </c>
      <c r="G2242" s="88"/>
      <c r="H2242" s="84" t="s">
        <v>9200</v>
      </c>
      <c r="I2242" s="5" t="s">
        <v>181</v>
      </c>
      <c r="J2242" s="5"/>
      <c r="K2242" s="5"/>
      <c r="L2242" s="5" t="s">
        <v>9201</v>
      </c>
    </row>
    <row r="2243" spans="1:12" ht="56.25">
      <c r="A2243" s="88" t="s">
        <v>9151</v>
      </c>
      <c r="B2243" s="8" t="s">
        <v>9198</v>
      </c>
      <c r="C2243" s="8" t="s">
        <v>9202</v>
      </c>
      <c r="D2243" s="6" t="s">
        <v>10822</v>
      </c>
      <c r="E2243" s="5" t="s">
        <v>5</v>
      </c>
      <c r="F2243" s="84" t="s">
        <v>665</v>
      </c>
      <c r="G2243" s="88" t="s">
        <v>9203</v>
      </c>
      <c r="H2243" s="84" t="s">
        <v>9204</v>
      </c>
      <c r="I2243" s="5" t="s">
        <v>9205</v>
      </c>
      <c r="J2243" s="5"/>
      <c r="K2243" s="8"/>
      <c r="L2243" s="5" t="s">
        <v>10791</v>
      </c>
    </row>
    <row r="2244" spans="1:12" ht="56.25">
      <c r="A2244" s="88" t="s">
        <v>9151</v>
      </c>
      <c r="B2244" s="8" t="s">
        <v>9198</v>
      </c>
      <c r="C2244" s="8" t="s">
        <v>9206</v>
      </c>
      <c r="D2244" s="6" t="s">
        <v>10822</v>
      </c>
      <c r="E2244" s="5" t="s">
        <v>5</v>
      </c>
      <c r="F2244" s="84" t="s">
        <v>665</v>
      </c>
      <c r="G2244" s="88" t="s">
        <v>9203</v>
      </c>
      <c r="H2244" s="84" t="s">
        <v>9207</v>
      </c>
      <c r="I2244" s="5" t="s">
        <v>1863</v>
      </c>
      <c r="J2244" s="5"/>
      <c r="K2244" s="8"/>
      <c r="L2244" s="5" t="s">
        <v>10791</v>
      </c>
    </row>
    <row r="2245" spans="1:12" ht="56.25">
      <c r="A2245" s="88" t="s">
        <v>9151</v>
      </c>
      <c r="B2245" s="8" t="s">
        <v>9198</v>
      </c>
      <c r="C2245" s="8" t="s">
        <v>3587</v>
      </c>
      <c r="D2245" s="6" t="s">
        <v>10822</v>
      </c>
      <c r="E2245" s="5" t="s">
        <v>5</v>
      </c>
      <c r="F2245" s="84" t="s">
        <v>665</v>
      </c>
      <c r="G2245" s="88" t="s">
        <v>9208</v>
      </c>
      <c r="H2245" s="84" t="s">
        <v>9209</v>
      </c>
      <c r="I2245" s="5" t="s">
        <v>1863</v>
      </c>
      <c r="J2245" s="5"/>
      <c r="K2245" s="8"/>
      <c r="L2245" s="5" t="s">
        <v>10791</v>
      </c>
    </row>
    <row r="2246" spans="1:12" ht="37.5">
      <c r="A2246" s="88" t="s">
        <v>9151</v>
      </c>
      <c r="B2246" s="8" t="s">
        <v>9210</v>
      </c>
      <c r="C2246" s="8" t="s">
        <v>9211</v>
      </c>
      <c r="D2246" s="6" t="s">
        <v>10822</v>
      </c>
      <c r="E2246" s="5" t="s">
        <v>5</v>
      </c>
      <c r="F2246" s="84"/>
      <c r="G2246" s="88"/>
      <c r="H2246" s="84" t="s">
        <v>9212</v>
      </c>
      <c r="I2246" s="5" t="s">
        <v>1565</v>
      </c>
      <c r="J2246" s="5"/>
      <c r="K2246" s="8"/>
      <c r="L2246" s="5" t="s">
        <v>10792</v>
      </c>
    </row>
    <row r="2247" spans="1:12" ht="75">
      <c r="A2247" s="88" t="s">
        <v>9151</v>
      </c>
      <c r="B2247" s="8" t="s">
        <v>9213</v>
      </c>
      <c r="C2247" s="5" t="s">
        <v>627</v>
      </c>
      <c r="D2247" s="2">
        <v>1536</v>
      </c>
      <c r="E2247" s="5" t="s">
        <v>10481</v>
      </c>
      <c r="F2247" s="84" t="s">
        <v>660</v>
      </c>
      <c r="G2247" s="88"/>
      <c r="H2247" s="84" t="s">
        <v>9214</v>
      </c>
      <c r="I2247" s="5" t="s">
        <v>4312</v>
      </c>
      <c r="J2247" s="5"/>
      <c r="K2247" s="5"/>
      <c r="L2247" s="5" t="s">
        <v>9215</v>
      </c>
    </row>
    <row r="2248" spans="1:12" ht="56.25">
      <c r="A2248" s="88" t="s">
        <v>9151</v>
      </c>
      <c r="B2248" s="8" t="s">
        <v>9213</v>
      </c>
      <c r="C2248" s="5" t="s">
        <v>9216</v>
      </c>
      <c r="D2248" s="2">
        <v>7039</v>
      </c>
      <c r="E2248" s="5" t="s">
        <v>10481</v>
      </c>
      <c r="F2248" s="84" t="s">
        <v>311</v>
      </c>
      <c r="G2248" s="88"/>
      <c r="H2248" s="84" t="s">
        <v>9217</v>
      </c>
      <c r="I2248" s="5" t="s">
        <v>768</v>
      </c>
      <c r="J2248" s="5"/>
      <c r="K2248" s="5"/>
      <c r="L2248" s="5" t="s">
        <v>9215</v>
      </c>
    </row>
    <row r="2249" spans="1:12" ht="56.25">
      <c r="A2249" s="88" t="s">
        <v>9151</v>
      </c>
      <c r="B2249" s="8" t="s">
        <v>9213</v>
      </c>
      <c r="C2249" s="8" t="s">
        <v>9218</v>
      </c>
      <c r="D2249" s="2" t="s">
        <v>10822</v>
      </c>
      <c r="E2249" s="5" t="s">
        <v>5</v>
      </c>
      <c r="F2249" s="84" t="s">
        <v>665</v>
      </c>
      <c r="G2249" s="112" t="s">
        <v>9219</v>
      </c>
      <c r="H2249" s="84" t="s">
        <v>9220</v>
      </c>
      <c r="I2249" s="5" t="s">
        <v>759</v>
      </c>
      <c r="J2249" s="5"/>
      <c r="K2249" s="8"/>
      <c r="L2249" s="5" t="s">
        <v>10793</v>
      </c>
    </row>
    <row r="2250" spans="1:12" ht="37.5">
      <c r="A2250" s="88" t="s">
        <v>9151</v>
      </c>
      <c r="B2250" s="8" t="s">
        <v>9221</v>
      </c>
      <c r="C2250" s="13" t="s">
        <v>9222</v>
      </c>
      <c r="D2250" s="36">
        <v>2515</v>
      </c>
      <c r="E2250" s="13" t="s">
        <v>10481</v>
      </c>
      <c r="F2250" s="84" t="s">
        <v>660</v>
      </c>
      <c r="G2250" s="89"/>
      <c r="H2250" s="105" t="s">
        <v>9223</v>
      </c>
      <c r="I2250" s="7" t="s">
        <v>768</v>
      </c>
      <c r="J2250" s="13"/>
      <c r="K2250" s="13"/>
      <c r="L2250" s="13" t="s">
        <v>9224</v>
      </c>
    </row>
    <row r="2251" spans="1:12" ht="56.25">
      <c r="A2251" s="88" t="s">
        <v>9151</v>
      </c>
      <c r="B2251" s="8" t="s">
        <v>9225</v>
      </c>
      <c r="C2251" s="5" t="s">
        <v>9226</v>
      </c>
      <c r="D2251" s="6">
        <v>636</v>
      </c>
      <c r="E2251" s="5" t="s">
        <v>10481</v>
      </c>
      <c r="F2251" s="84" t="s">
        <v>824</v>
      </c>
      <c r="G2251" s="88" t="s">
        <v>9227</v>
      </c>
      <c r="H2251" s="84" t="s">
        <v>9228</v>
      </c>
      <c r="I2251" s="5" t="s">
        <v>754</v>
      </c>
      <c r="J2251" s="32"/>
      <c r="K2251" s="26"/>
      <c r="L2251" s="21" t="s">
        <v>9229</v>
      </c>
    </row>
    <row r="2252" spans="1:12" ht="56.25">
      <c r="A2252" s="88" t="s">
        <v>9151</v>
      </c>
      <c r="B2252" s="8" t="s">
        <v>9225</v>
      </c>
      <c r="C2252" s="5" t="s">
        <v>9230</v>
      </c>
      <c r="D2252" s="6">
        <v>250</v>
      </c>
      <c r="E2252" s="5" t="s">
        <v>10481</v>
      </c>
      <c r="F2252" s="84" t="s">
        <v>660</v>
      </c>
      <c r="G2252" s="88"/>
      <c r="H2252" s="84" t="s">
        <v>9231</v>
      </c>
      <c r="I2252" s="5" t="s">
        <v>665</v>
      </c>
      <c r="J2252" s="24" t="s">
        <v>9232</v>
      </c>
      <c r="K2252" s="18" t="s">
        <v>9233</v>
      </c>
      <c r="L2252" s="21" t="s">
        <v>9229</v>
      </c>
    </row>
    <row r="2253" spans="1:12" ht="37.5">
      <c r="A2253" s="88" t="s">
        <v>9151</v>
      </c>
      <c r="B2253" s="8" t="s">
        <v>9225</v>
      </c>
      <c r="C2253" s="5" t="s">
        <v>9234</v>
      </c>
      <c r="D2253" s="2">
        <v>12961</v>
      </c>
      <c r="E2253" s="5" t="s">
        <v>10481</v>
      </c>
      <c r="F2253" s="84" t="s">
        <v>179</v>
      </c>
      <c r="G2253" s="88"/>
      <c r="H2253" s="84" t="s">
        <v>9235</v>
      </c>
      <c r="I2253" s="5" t="s">
        <v>181</v>
      </c>
      <c r="J2253" s="5"/>
      <c r="K2253" s="5"/>
      <c r="L2253" s="5" t="s">
        <v>9236</v>
      </c>
    </row>
    <row r="2254" spans="1:12" ht="75">
      <c r="A2254" s="88" t="s">
        <v>9151</v>
      </c>
      <c r="B2254" s="8" t="s">
        <v>9237</v>
      </c>
      <c r="C2254" s="20" t="s">
        <v>9238</v>
      </c>
      <c r="D2254" s="2">
        <v>2735</v>
      </c>
      <c r="E2254" s="5" t="s">
        <v>10481</v>
      </c>
      <c r="F2254" s="84" t="s">
        <v>179</v>
      </c>
      <c r="G2254" s="88" t="s">
        <v>9239</v>
      </c>
      <c r="H2254" s="84" t="s">
        <v>9240</v>
      </c>
      <c r="I2254" s="5" t="s">
        <v>181</v>
      </c>
      <c r="J2254" s="5"/>
      <c r="K2254" s="5" t="s">
        <v>9241</v>
      </c>
      <c r="L2254" s="5" t="s">
        <v>9242</v>
      </c>
    </row>
    <row r="2255" spans="1:12" ht="56.25">
      <c r="A2255" s="88" t="s">
        <v>9151</v>
      </c>
      <c r="B2255" s="8" t="s">
        <v>9243</v>
      </c>
      <c r="C2255" s="11" t="s">
        <v>9244</v>
      </c>
      <c r="D2255" s="2">
        <v>4685</v>
      </c>
      <c r="E2255" s="5" t="s">
        <v>10481</v>
      </c>
      <c r="F2255" s="84" t="s">
        <v>179</v>
      </c>
      <c r="G2255" s="91"/>
      <c r="H2255" s="91" t="s">
        <v>9245</v>
      </c>
      <c r="I2255" s="5" t="s">
        <v>181</v>
      </c>
      <c r="J2255" s="5"/>
      <c r="K2255" s="11" t="s">
        <v>9246</v>
      </c>
      <c r="L2255" s="21" t="s">
        <v>9247</v>
      </c>
    </row>
    <row r="2256" spans="1:12" ht="56.25">
      <c r="A2256" s="88" t="s">
        <v>9151</v>
      </c>
      <c r="B2256" s="8" t="s">
        <v>9248</v>
      </c>
      <c r="C2256" s="5" t="s">
        <v>9249</v>
      </c>
      <c r="D2256" s="6" t="s">
        <v>10822</v>
      </c>
      <c r="E2256" s="5" t="s">
        <v>5</v>
      </c>
      <c r="F2256" s="84" t="s">
        <v>660</v>
      </c>
      <c r="G2256" s="88"/>
      <c r="H2256" s="84" t="s">
        <v>9250</v>
      </c>
      <c r="I2256" s="5" t="s">
        <v>313</v>
      </c>
      <c r="J2256" s="5"/>
      <c r="K2256" s="18" t="s">
        <v>9251</v>
      </c>
      <c r="L2256" s="5" t="s">
        <v>10794</v>
      </c>
    </row>
    <row r="2257" spans="1:12" ht="37.5">
      <c r="A2257" s="88" t="s">
        <v>9151</v>
      </c>
      <c r="B2257" s="8" t="s">
        <v>9252</v>
      </c>
      <c r="C2257" s="5" t="s">
        <v>326</v>
      </c>
      <c r="D2257" s="2">
        <v>500</v>
      </c>
      <c r="E2257" s="5" t="s">
        <v>10481</v>
      </c>
      <c r="F2257" s="84" t="s">
        <v>660</v>
      </c>
      <c r="G2257" s="88"/>
      <c r="H2257" s="84"/>
      <c r="I2257" s="5" t="s">
        <v>759</v>
      </c>
      <c r="J2257" s="5"/>
      <c r="K2257" s="5"/>
      <c r="L2257" s="5" t="s">
        <v>9253</v>
      </c>
    </row>
    <row r="2258" spans="1:12" ht="56.25">
      <c r="A2258" s="88" t="s">
        <v>9151</v>
      </c>
      <c r="B2258" s="8" t="s">
        <v>9254</v>
      </c>
      <c r="C2258" s="5" t="s">
        <v>9255</v>
      </c>
      <c r="D2258" s="6" t="s">
        <v>10822</v>
      </c>
      <c r="E2258" s="5" t="s">
        <v>5</v>
      </c>
      <c r="F2258" s="84"/>
      <c r="G2258" s="88"/>
      <c r="H2258" s="84" t="s">
        <v>9256</v>
      </c>
      <c r="I2258" s="5" t="s">
        <v>4312</v>
      </c>
      <c r="J2258" s="5"/>
      <c r="K2258" s="8"/>
      <c r="L2258" s="5" t="s">
        <v>10795</v>
      </c>
    </row>
    <row r="2259" spans="1:12" ht="56.25">
      <c r="A2259" s="88" t="s">
        <v>9151</v>
      </c>
      <c r="B2259" s="8" t="s">
        <v>9257</v>
      </c>
      <c r="C2259" s="5" t="s">
        <v>9258</v>
      </c>
      <c r="D2259" s="2">
        <v>130665</v>
      </c>
      <c r="E2259" s="5" t="s">
        <v>10481</v>
      </c>
      <c r="F2259" s="84" t="s">
        <v>665</v>
      </c>
      <c r="G2259" s="88" t="s">
        <v>9259</v>
      </c>
      <c r="H2259" s="84" t="s">
        <v>9260</v>
      </c>
      <c r="I2259" s="5" t="s">
        <v>1163</v>
      </c>
      <c r="J2259" s="5"/>
      <c r="K2259" s="18" t="s">
        <v>9261</v>
      </c>
      <c r="L2259" s="5" t="s">
        <v>9262</v>
      </c>
    </row>
    <row r="2260" spans="1:12" ht="56.25">
      <c r="A2260" s="88" t="s">
        <v>9151</v>
      </c>
      <c r="B2260" s="8" t="s">
        <v>9263</v>
      </c>
      <c r="C2260" s="5" t="s">
        <v>9264</v>
      </c>
      <c r="D2260" s="2">
        <v>47340</v>
      </c>
      <c r="E2260" s="5" t="s">
        <v>10481</v>
      </c>
      <c r="F2260" s="84" t="s">
        <v>665</v>
      </c>
      <c r="G2260" s="88" t="s">
        <v>9265</v>
      </c>
      <c r="H2260" s="84" t="s">
        <v>9266</v>
      </c>
      <c r="I2260" s="5" t="s">
        <v>329</v>
      </c>
      <c r="J2260" s="5"/>
      <c r="K2260" s="22" t="s">
        <v>9267</v>
      </c>
      <c r="L2260" s="5" t="s">
        <v>9268</v>
      </c>
    </row>
    <row r="2261" spans="1:12" ht="93.75">
      <c r="A2261" s="88" t="s">
        <v>9151</v>
      </c>
      <c r="B2261" s="8" t="s">
        <v>9269</v>
      </c>
      <c r="C2261" s="5" t="s">
        <v>9270</v>
      </c>
      <c r="D2261" s="2">
        <v>1560</v>
      </c>
      <c r="E2261" s="5" t="s">
        <v>10481</v>
      </c>
      <c r="F2261" s="84" t="s">
        <v>179</v>
      </c>
      <c r="G2261" s="88"/>
      <c r="H2261" s="84" t="s">
        <v>9271</v>
      </c>
      <c r="I2261" s="5" t="s">
        <v>313</v>
      </c>
      <c r="J2261" s="5"/>
      <c r="K2261" s="5" t="s">
        <v>9272</v>
      </c>
      <c r="L2261" s="5" t="s">
        <v>9273</v>
      </c>
    </row>
    <row r="2262" spans="1:12" ht="56.25">
      <c r="A2262" s="88" t="s">
        <v>9151</v>
      </c>
      <c r="B2262" s="8" t="s">
        <v>9269</v>
      </c>
      <c r="C2262" s="5" t="s">
        <v>9274</v>
      </c>
      <c r="D2262" s="2">
        <v>27325</v>
      </c>
      <c r="E2262" s="5" t="s">
        <v>10481</v>
      </c>
      <c r="F2262" s="84" t="s">
        <v>179</v>
      </c>
      <c r="G2262" s="88"/>
      <c r="H2262" s="84" t="s">
        <v>9275</v>
      </c>
      <c r="I2262" s="5" t="s">
        <v>768</v>
      </c>
      <c r="J2262" s="5"/>
      <c r="K2262" s="5" t="s">
        <v>9272</v>
      </c>
      <c r="L2262" s="5" t="s">
        <v>9273</v>
      </c>
    </row>
    <row r="2263" spans="1:12" ht="56.25">
      <c r="A2263" s="88" t="s">
        <v>9151</v>
      </c>
      <c r="B2263" s="8" t="s">
        <v>9269</v>
      </c>
      <c r="C2263" s="5" t="s">
        <v>9276</v>
      </c>
      <c r="D2263" s="2">
        <v>800</v>
      </c>
      <c r="E2263" s="5" t="s">
        <v>10481</v>
      </c>
      <c r="F2263" s="84" t="s">
        <v>660</v>
      </c>
      <c r="G2263" s="88"/>
      <c r="H2263" s="84" t="s">
        <v>9277</v>
      </c>
      <c r="I2263" s="5" t="s">
        <v>329</v>
      </c>
      <c r="J2263" s="5"/>
      <c r="K2263" s="5" t="s">
        <v>9272</v>
      </c>
      <c r="L2263" s="5" t="s">
        <v>9273</v>
      </c>
    </row>
    <row r="2264" spans="1:12" ht="75">
      <c r="A2264" s="88" t="s">
        <v>9151</v>
      </c>
      <c r="B2264" s="8" t="s">
        <v>9278</v>
      </c>
      <c r="C2264" s="8" t="s">
        <v>9279</v>
      </c>
      <c r="D2264" s="6" t="s">
        <v>10822</v>
      </c>
      <c r="E2264" s="5" t="s">
        <v>5</v>
      </c>
      <c r="F2264" s="84"/>
      <c r="G2264" s="88"/>
      <c r="H2264" s="84" t="s">
        <v>9280</v>
      </c>
      <c r="I2264" s="5" t="s">
        <v>1565</v>
      </c>
      <c r="J2264" s="5"/>
      <c r="K2264" s="5" t="s">
        <v>10796</v>
      </c>
      <c r="L2264" s="5" t="s">
        <v>10797</v>
      </c>
    </row>
    <row r="2265" spans="1:12" ht="75">
      <c r="A2265" s="88" t="s">
        <v>9151</v>
      </c>
      <c r="B2265" s="8" t="s">
        <v>9278</v>
      </c>
      <c r="C2265" s="13" t="s">
        <v>9281</v>
      </c>
      <c r="D2265" s="2">
        <v>25825</v>
      </c>
      <c r="E2265" s="5" t="s">
        <v>10481</v>
      </c>
      <c r="F2265" s="84" t="s">
        <v>179</v>
      </c>
      <c r="G2265" s="88"/>
      <c r="H2265" s="84" t="s">
        <v>9282</v>
      </c>
      <c r="I2265" s="5" t="s">
        <v>1511</v>
      </c>
      <c r="J2265" s="5"/>
      <c r="K2265" s="5" t="s">
        <v>9283</v>
      </c>
      <c r="L2265" s="5" t="s">
        <v>9284</v>
      </c>
    </row>
    <row r="2266" spans="1:12" ht="37.5">
      <c r="A2266" s="88" t="s">
        <v>9151</v>
      </c>
      <c r="B2266" s="8" t="s">
        <v>9285</v>
      </c>
      <c r="C2266" s="5" t="s">
        <v>9286</v>
      </c>
      <c r="D2266" s="2">
        <v>750</v>
      </c>
      <c r="E2266" s="5" t="s">
        <v>10481</v>
      </c>
      <c r="F2266" s="84" t="s">
        <v>660</v>
      </c>
      <c r="G2266" s="84"/>
      <c r="H2266" s="84" t="s">
        <v>9287</v>
      </c>
      <c r="I2266" s="18"/>
      <c r="J2266" s="5" t="s">
        <v>9288</v>
      </c>
      <c r="K2266" s="18" t="s">
        <v>9289</v>
      </c>
      <c r="L2266" s="5" t="s">
        <v>9288</v>
      </c>
    </row>
    <row r="2267" spans="1:12" ht="56.25">
      <c r="A2267" s="88" t="s">
        <v>9151</v>
      </c>
      <c r="B2267" s="8" t="s">
        <v>9285</v>
      </c>
      <c r="C2267" s="5" t="s">
        <v>9290</v>
      </c>
      <c r="D2267" s="2">
        <v>13626</v>
      </c>
      <c r="E2267" s="5" t="s">
        <v>10481</v>
      </c>
      <c r="F2267" s="84" t="s">
        <v>179</v>
      </c>
      <c r="G2267" s="84"/>
      <c r="H2267" s="84" t="s">
        <v>9291</v>
      </c>
      <c r="I2267" s="8" t="s">
        <v>9292</v>
      </c>
      <c r="J2267" s="5" t="s">
        <v>9293</v>
      </c>
      <c r="K2267" s="18" t="s">
        <v>9294</v>
      </c>
      <c r="L2267" s="5" t="s">
        <v>9293</v>
      </c>
    </row>
    <row r="2268" spans="1:12" ht="56.25">
      <c r="A2268" s="88" t="s">
        <v>9151</v>
      </c>
      <c r="B2268" s="8" t="s">
        <v>9285</v>
      </c>
      <c r="C2268" s="5" t="s">
        <v>9295</v>
      </c>
      <c r="D2268" s="2">
        <v>5204</v>
      </c>
      <c r="E2268" s="5" t="s">
        <v>10481</v>
      </c>
      <c r="F2268" s="84" t="s">
        <v>311</v>
      </c>
      <c r="G2268" s="84"/>
      <c r="H2268" s="84" t="s">
        <v>9296</v>
      </c>
      <c r="I2268" s="8" t="s">
        <v>9297</v>
      </c>
      <c r="J2268" s="5"/>
      <c r="K2268" s="18" t="s">
        <v>9298</v>
      </c>
      <c r="L2268" s="5" t="s">
        <v>9299</v>
      </c>
    </row>
    <row r="2269" spans="1:12" ht="37.5">
      <c r="A2269" s="88" t="s">
        <v>9151</v>
      </c>
      <c r="B2269" s="8" t="s">
        <v>9300</v>
      </c>
      <c r="C2269" s="5" t="s">
        <v>9301</v>
      </c>
      <c r="D2269" s="2">
        <v>5041</v>
      </c>
      <c r="E2269" s="5" t="s">
        <v>10481</v>
      </c>
      <c r="F2269" s="84" t="s">
        <v>179</v>
      </c>
      <c r="G2269" s="88"/>
      <c r="H2269" s="84" t="s">
        <v>9302</v>
      </c>
      <c r="I2269" s="5" t="s">
        <v>908</v>
      </c>
      <c r="J2269" s="5"/>
      <c r="K2269" s="18" t="s">
        <v>9303</v>
      </c>
      <c r="L2269" s="5" t="s">
        <v>9304</v>
      </c>
    </row>
    <row r="2270" spans="1:12" ht="37.5">
      <c r="A2270" s="88" t="s">
        <v>9151</v>
      </c>
      <c r="B2270" s="8" t="s">
        <v>9300</v>
      </c>
      <c r="C2270" s="5" t="s">
        <v>9305</v>
      </c>
      <c r="D2270" s="2">
        <v>26189</v>
      </c>
      <c r="E2270" s="5" t="s">
        <v>10481</v>
      </c>
      <c r="F2270" s="84" t="s">
        <v>179</v>
      </c>
      <c r="G2270" s="88"/>
      <c r="H2270" s="84" t="s">
        <v>9306</v>
      </c>
      <c r="I2270" s="5" t="s">
        <v>908</v>
      </c>
      <c r="J2270" s="5"/>
      <c r="K2270" s="81" t="s">
        <v>9303</v>
      </c>
      <c r="L2270" s="5" t="s">
        <v>9307</v>
      </c>
    </row>
    <row r="2271" spans="1:12" ht="75">
      <c r="A2271" s="88" t="s">
        <v>9151</v>
      </c>
      <c r="B2271" s="8" t="s">
        <v>9308</v>
      </c>
      <c r="C2271" s="5" t="s">
        <v>9309</v>
      </c>
      <c r="D2271" s="2">
        <v>20000</v>
      </c>
      <c r="E2271" s="5" t="s">
        <v>10481</v>
      </c>
      <c r="F2271" s="84" t="s">
        <v>1288</v>
      </c>
      <c r="G2271" s="88"/>
      <c r="H2271" s="84" t="s">
        <v>9310</v>
      </c>
      <c r="I2271" s="5" t="s">
        <v>181</v>
      </c>
      <c r="J2271" s="5"/>
      <c r="K2271" s="18" t="s">
        <v>9311</v>
      </c>
      <c r="L2271" s="133" t="s">
        <v>9312</v>
      </c>
    </row>
    <row r="2272" spans="1:12" ht="75">
      <c r="A2272" s="88" t="s">
        <v>9151</v>
      </c>
      <c r="B2272" s="8" t="s">
        <v>9308</v>
      </c>
      <c r="C2272" s="5" t="s">
        <v>9313</v>
      </c>
      <c r="D2272" s="2">
        <v>1920</v>
      </c>
      <c r="E2272" s="5" t="s">
        <v>10481</v>
      </c>
      <c r="F2272" s="84" t="s">
        <v>327</v>
      </c>
      <c r="G2272" s="88"/>
      <c r="H2272" s="84" t="s">
        <v>9314</v>
      </c>
      <c r="I2272" s="5" t="s">
        <v>768</v>
      </c>
      <c r="J2272" s="5"/>
      <c r="K2272" s="5"/>
      <c r="L2272" s="5" t="s">
        <v>9315</v>
      </c>
    </row>
    <row r="2273" spans="1:12" ht="56.25">
      <c r="A2273" s="88" t="s">
        <v>9151</v>
      </c>
      <c r="B2273" s="8" t="s">
        <v>9308</v>
      </c>
      <c r="C2273" s="5" t="s">
        <v>9316</v>
      </c>
      <c r="D2273" s="2">
        <v>7018</v>
      </c>
      <c r="E2273" s="5" t="s">
        <v>10481</v>
      </c>
      <c r="F2273" s="84" t="s">
        <v>1288</v>
      </c>
      <c r="G2273" s="88"/>
      <c r="H2273" s="84" t="s">
        <v>9317</v>
      </c>
      <c r="I2273" s="5" t="s">
        <v>181</v>
      </c>
      <c r="J2273" s="5"/>
      <c r="K2273" s="18" t="s">
        <v>9318</v>
      </c>
      <c r="L2273" s="5" t="s">
        <v>9319</v>
      </c>
    </row>
    <row r="2274" spans="1:12" ht="56.25">
      <c r="A2274" s="88" t="s">
        <v>9151</v>
      </c>
      <c r="B2274" s="8" t="s">
        <v>9308</v>
      </c>
      <c r="C2274" s="5" t="s">
        <v>9320</v>
      </c>
      <c r="D2274" s="2">
        <v>5300</v>
      </c>
      <c r="E2274" s="5" t="s">
        <v>10481</v>
      </c>
      <c r="F2274" s="84" t="s">
        <v>1288</v>
      </c>
      <c r="G2274" s="88"/>
      <c r="H2274" s="84" t="s">
        <v>9321</v>
      </c>
      <c r="I2274" s="8" t="s">
        <v>181</v>
      </c>
      <c r="J2274" s="5"/>
      <c r="K2274" s="18" t="s">
        <v>9322</v>
      </c>
      <c r="L2274" s="5" t="s">
        <v>9319</v>
      </c>
    </row>
    <row r="2275" spans="1:12" ht="56.25">
      <c r="A2275" s="88" t="s">
        <v>9151</v>
      </c>
      <c r="B2275" s="8" t="s">
        <v>9323</v>
      </c>
      <c r="C2275" s="5" t="s">
        <v>9324</v>
      </c>
      <c r="D2275" s="2">
        <v>19594</v>
      </c>
      <c r="E2275" s="5" t="s">
        <v>10481</v>
      </c>
      <c r="F2275" s="84" t="s">
        <v>179</v>
      </c>
      <c r="G2275" s="88"/>
      <c r="H2275" s="84" t="s">
        <v>9325</v>
      </c>
      <c r="I2275" s="5" t="s">
        <v>181</v>
      </c>
      <c r="J2275" s="5"/>
      <c r="K2275" s="22" t="s">
        <v>9326</v>
      </c>
      <c r="L2275" s="5" t="s">
        <v>9327</v>
      </c>
    </row>
    <row r="2276" spans="1:12" ht="37.5">
      <c r="A2276" s="88" t="s">
        <v>9151</v>
      </c>
      <c r="B2276" s="8" t="s">
        <v>9328</v>
      </c>
      <c r="C2276" s="5" t="s">
        <v>9329</v>
      </c>
      <c r="D2276" s="2">
        <v>480</v>
      </c>
      <c r="E2276" s="5" t="s">
        <v>10481</v>
      </c>
      <c r="F2276" s="84" t="s">
        <v>660</v>
      </c>
      <c r="G2276" s="88"/>
      <c r="H2276" s="84" t="s">
        <v>9330</v>
      </c>
      <c r="I2276" s="5" t="s">
        <v>768</v>
      </c>
      <c r="J2276" s="5"/>
      <c r="K2276" s="5"/>
      <c r="L2276" s="5" t="s">
        <v>9331</v>
      </c>
    </row>
    <row r="2277" spans="1:12" ht="18.75">
      <c r="A2277" s="88" t="s">
        <v>9151</v>
      </c>
      <c r="B2277" s="8" t="s">
        <v>9332</v>
      </c>
      <c r="C2277" s="8" t="s">
        <v>9333</v>
      </c>
      <c r="D2277" s="6" t="s">
        <v>10822</v>
      </c>
      <c r="E2277" s="5" t="s">
        <v>5</v>
      </c>
      <c r="F2277" s="84"/>
      <c r="G2277" s="88"/>
      <c r="H2277" s="84" t="s">
        <v>9334</v>
      </c>
      <c r="I2277" s="5" t="s">
        <v>742</v>
      </c>
      <c r="J2277" s="5"/>
      <c r="K2277" s="8"/>
      <c r="L2277" s="5"/>
    </row>
    <row r="2278" spans="1:12" ht="56.25">
      <c r="A2278" s="88" t="s">
        <v>9151</v>
      </c>
      <c r="B2278" s="8" t="s">
        <v>9332</v>
      </c>
      <c r="C2278" s="5" t="s">
        <v>1969</v>
      </c>
      <c r="D2278" s="2">
        <v>5</v>
      </c>
      <c r="E2278" s="5" t="s">
        <v>10481</v>
      </c>
      <c r="F2278" s="84" t="s">
        <v>179</v>
      </c>
      <c r="G2278" s="88"/>
      <c r="H2278" s="84" t="s">
        <v>9335</v>
      </c>
      <c r="I2278" s="5" t="s">
        <v>3438</v>
      </c>
      <c r="J2278" s="5"/>
      <c r="K2278" s="5"/>
      <c r="L2278" s="5"/>
    </row>
    <row r="2279" spans="1:12" ht="56.25">
      <c r="A2279" s="88" t="s">
        <v>9151</v>
      </c>
      <c r="B2279" s="8" t="s">
        <v>9336</v>
      </c>
      <c r="C2279" s="5" t="s">
        <v>9337</v>
      </c>
      <c r="D2279" s="2">
        <v>2819</v>
      </c>
      <c r="E2279" s="5" t="s">
        <v>10481</v>
      </c>
      <c r="F2279" s="84" t="s">
        <v>179</v>
      </c>
      <c r="G2279" s="88"/>
      <c r="H2279" s="84" t="s">
        <v>9338</v>
      </c>
      <c r="I2279" s="5" t="s">
        <v>313</v>
      </c>
      <c r="J2279" s="5"/>
      <c r="K2279" s="18" t="s">
        <v>9339</v>
      </c>
      <c r="L2279" s="5" t="s">
        <v>9340</v>
      </c>
    </row>
    <row r="2280" spans="1:12" ht="56.25">
      <c r="A2280" s="88" t="s">
        <v>9151</v>
      </c>
      <c r="B2280" s="8" t="s">
        <v>9341</v>
      </c>
      <c r="C2280" s="5" t="s">
        <v>9342</v>
      </c>
      <c r="D2280" s="2">
        <v>720</v>
      </c>
      <c r="E2280" s="5" t="s">
        <v>10481</v>
      </c>
      <c r="F2280" s="84" t="s">
        <v>179</v>
      </c>
      <c r="G2280" s="88"/>
      <c r="H2280" s="84" t="s">
        <v>9343</v>
      </c>
      <c r="I2280" s="5" t="s">
        <v>181</v>
      </c>
      <c r="J2280" s="5"/>
      <c r="K2280" s="18" t="s">
        <v>9344</v>
      </c>
      <c r="L2280" s="21" t="s">
        <v>9345</v>
      </c>
    </row>
    <row r="2281" spans="1:12" ht="56.25">
      <c r="A2281" s="88" t="s">
        <v>9151</v>
      </c>
      <c r="B2281" s="8" t="s">
        <v>9341</v>
      </c>
      <c r="C2281" s="5" t="s">
        <v>9346</v>
      </c>
      <c r="D2281" s="2">
        <v>720</v>
      </c>
      <c r="E2281" s="5" t="s">
        <v>10481</v>
      </c>
      <c r="F2281" s="84" t="s">
        <v>179</v>
      </c>
      <c r="G2281" s="88"/>
      <c r="H2281" s="84" t="s">
        <v>9347</v>
      </c>
      <c r="I2281" s="5" t="s">
        <v>181</v>
      </c>
      <c r="J2281" s="5"/>
      <c r="K2281" s="18" t="s">
        <v>9348</v>
      </c>
      <c r="L2281" s="21" t="s">
        <v>9345</v>
      </c>
    </row>
    <row r="2282" spans="1:12" ht="93.75">
      <c r="A2282" s="88" t="s">
        <v>9151</v>
      </c>
      <c r="B2282" s="8" t="s">
        <v>9349</v>
      </c>
      <c r="C2282" s="5" t="s">
        <v>9350</v>
      </c>
      <c r="D2282" s="2">
        <v>9384</v>
      </c>
      <c r="E2282" s="5" t="s">
        <v>10481</v>
      </c>
      <c r="F2282" s="84" t="s">
        <v>179</v>
      </c>
      <c r="G2282" s="88"/>
      <c r="H2282" s="84" t="s">
        <v>9351</v>
      </c>
      <c r="I2282" s="5" t="s">
        <v>181</v>
      </c>
      <c r="J2282" s="5"/>
      <c r="K2282" s="18" t="s">
        <v>9352</v>
      </c>
      <c r="L2282" s="21" t="s">
        <v>9353</v>
      </c>
    </row>
    <row r="2283" spans="1:12" ht="56.25">
      <c r="A2283" s="88" t="s">
        <v>9151</v>
      </c>
      <c r="B2283" s="8" t="s">
        <v>9354</v>
      </c>
      <c r="C2283" s="5" t="s">
        <v>9355</v>
      </c>
      <c r="D2283" s="2">
        <v>4000</v>
      </c>
      <c r="E2283" s="5" t="s">
        <v>10481</v>
      </c>
      <c r="F2283" s="84" t="s">
        <v>660</v>
      </c>
      <c r="G2283" s="88"/>
      <c r="H2283" s="84" t="s">
        <v>9356</v>
      </c>
      <c r="I2283" s="5" t="s">
        <v>313</v>
      </c>
      <c r="J2283" s="5"/>
      <c r="K2283" s="18" t="s">
        <v>9357</v>
      </c>
      <c r="L2283" s="5" t="s">
        <v>9358</v>
      </c>
    </row>
    <row r="2284" spans="1:12" ht="56.25">
      <c r="A2284" s="88" t="s">
        <v>9151</v>
      </c>
      <c r="B2284" s="8" t="s">
        <v>9359</v>
      </c>
      <c r="C2284" s="5" t="s">
        <v>9360</v>
      </c>
      <c r="D2284" s="2">
        <v>2520</v>
      </c>
      <c r="E2284" s="5" t="s">
        <v>10481</v>
      </c>
      <c r="F2284" s="84" t="s">
        <v>179</v>
      </c>
      <c r="G2284" s="88"/>
      <c r="H2284" s="84" t="s">
        <v>9361</v>
      </c>
      <c r="I2284" s="5" t="s">
        <v>1565</v>
      </c>
      <c r="J2284" s="5"/>
      <c r="K2284" s="5"/>
      <c r="L2284" s="5" t="s">
        <v>9362</v>
      </c>
    </row>
    <row r="2285" spans="1:12" ht="75">
      <c r="A2285" s="88" t="s">
        <v>9151</v>
      </c>
      <c r="B2285" s="8" t="s">
        <v>9363</v>
      </c>
      <c r="C2285" s="5" t="s">
        <v>9364</v>
      </c>
      <c r="D2285" s="2">
        <v>12600</v>
      </c>
      <c r="E2285" s="5" t="s">
        <v>10481</v>
      </c>
      <c r="F2285" s="84" t="s">
        <v>660</v>
      </c>
      <c r="G2285" s="88"/>
      <c r="H2285" s="84" t="s">
        <v>9365</v>
      </c>
      <c r="I2285" s="5" t="s">
        <v>768</v>
      </c>
      <c r="J2285" s="5"/>
      <c r="K2285" s="5"/>
      <c r="L2285" s="5" t="s">
        <v>9362</v>
      </c>
    </row>
    <row r="2286" spans="1:12" ht="37.5">
      <c r="A2286" s="88" t="s">
        <v>9151</v>
      </c>
      <c r="B2286" s="8" t="s">
        <v>9366</v>
      </c>
      <c r="C2286" s="5" t="s">
        <v>91</v>
      </c>
      <c r="D2286" s="2">
        <v>14182</v>
      </c>
      <c r="E2286" s="5" t="s">
        <v>10481</v>
      </c>
      <c r="F2286" s="84" t="s">
        <v>179</v>
      </c>
      <c r="G2286" s="88"/>
      <c r="H2286" s="84" t="s">
        <v>9367</v>
      </c>
      <c r="I2286" s="5" t="s">
        <v>181</v>
      </c>
      <c r="J2286" s="5"/>
      <c r="K2286" s="5"/>
      <c r="L2286" s="5" t="s">
        <v>9368</v>
      </c>
    </row>
    <row r="2287" spans="1:12" ht="37.5">
      <c r="A2287" s="88" t="s">
        <v>9151</v>
      </c>
      <c r="B2287" s="8" t="s">
        <v>9369</v>
      </c>
      <c r="C2287" s="5" t="s">
        <v>9370</v>
      </c>
      <c r="D2287" s="2">
        <v>4900</v>
      </c>
      <c r="E2287" s="5" t="s">
        <v>10481</v>
      </c>
      <c r="F2287" s="84" t="s">
        <v>660</v>
      </c>
      <c r="G2287" s="88"/>
      <c r="H2287" s="84" t="s">
        <v>9371</v>
      </c>
      <c r="I2287" s="5" t="s">
        <v>759</v>
      </c>
      <c r="J2287" s="5"/>
      <c r="K2287" s="5"/>
      <c r="L2287" s="5" t="s">
        <v>9372</v>
      </c>
    </row>
    <row r="2288" spans="1:12" ht="75">
      <c r="A2288" s="88" t="s">
        <v>9151</v>
      </c>
      <c r="B2288" s="8" t="s">
        <v>9369</v>
      </c>
      <c r="C2288" s="5" t="s">
        <v>9373</v>
      </c>
      <c r="D2288" s="2">
        <v>150</v>
      </c>
      <c r="E2288" s="5" t="s">
        <v>10481</v>
      </c>
      <c r="F2288" s="84" t="s">
        <v>311</v>
      </c>
      <c r="G2288" s="88"/>
      <c r="H2288" s="84" t="s">
        <v>9374</v>
      </c>
      <c r="I2288" s="5" t="s">
        <v>759</v>
      </c>
      <c r="J2288" s="5"/>
      <c r="K2288" s="5"/>
      <c r="L2288" s="5" t="s">
        <v>9375</v>
      </c>
    </row>
    <row r="2289" spans="1:12" ht="37.5">
      <c r="A2289" s="88" t="s">
        <v>9151</v>
      </c>
      <c r="B2289" s="8" t="s">
        <v>9376</v>
      </c>
      <c r="C2289" s="5" t="s">
        <v>9377</v>
      </c>
      <c r="D2289" s="2">
        <v>6362</v>
      </c>
      <c r="E2289" s="5" t="s">
        <v>10481</v>
      </c>
      <c r="F2289" s="84" t="s">
        <v>179</v>
      </c>
      <c r="G2289" s="88"/>
      <c r="H2289" s="84" t="s">
        <v>9378</v>
      </c>
      <c r="I2289" s="5" t="s">
        <v>908</v>
      </c>
      <c r="J2289" s="5"/>
      <c r="K2289" s="5"/>
      <c r="L2289" s="5" t="s">
        <v>9379</v>
      </c>
    </row>
    <row r="2290" spans="1:12" ht="75">
      <c r="A2290" s="88" t="s">
        <v>9151</v>
      </c>
      <c r="B2290" s="8" t="s">
        <v>9380</v>
      </c>
      <c r="C2290" s="5" t="s">
        <v>9381</v>
      </c>
      <c r="D2290" s="2">
        <v>20875</v>
      </c>
      <c r="E2290" s="5" t="s">
        <v>10481</v>
      </c>
      <c r="F2290" s="84" t="s">
        <v>179</v>
      </c>
      <c r="G2290" s="88"/>
      <c r="H2290" s="84" t="s">
        <v>9382</v>
      </c>
      <c r="I2290" s="5" t="s">
        <v>181</v>
      </c>
      <c r="J2290" s="5"/>
      <c r="K2290" s="18" t="s">
        <v>9383</v>
      </c>
      <c r="L2290" s="5" t="s">
        <v>9384</v>
      </c>
    </row>
    <row r="2291" spans="1:12" ht="93.75">
      <c r="A2291" s="88" t="s">
        <v>9151</v>
      </c>
      <c r="B2291" s="8" t="s">
        <v>9385</v>
      </c>
      <c r="C2291" s="5" t="s">
        <v>9386</v>
      </c>
      <c r="D2291" s="2">
        <v>10201</v>
      </c>
      <c r="E2291" s="5" t="s">
        <v>10481</v>
      </c>
      <c r="F2291" s="84" t="s">
        <v>179</v>
      </c>
      <c r="G2291" s="88"/>
      <c r="H2291" s="84" t="s">
        <v>9387</v>
      </c>
      <c r="I2291" s="5" t="s">
        <v>181</v>
      </c>
      <c r="J2291" s="5"/>
      <c r="K2291" s="5"/>
      <c r="L2291" s="5" t="s">
        <v>9388</v>
      </c>
    </row>
    <row r="2292" spans="1:12" ht="37.5">
      <c r="A2292" s="88" t="s">
        <v>9151</v>
      </c>
      <c r="B2292" s="8" t="s">
        <v>9389</v>
      </c>
      <c r="C2292" s="5" t="s">
        <v>9390</v>
      </c>
      <c r="D2292" s="2">
        <v>7440</v>
      </c>
      <c r="E2292" s="5" t="s">
        <v>10481</v>
      </c>
      <c r="F2292" s="84" t="s">
        <v>311</v>
      </c>
      <c r="G2292" s="88"/>
      <c r="H2292" s="84" t="s">
        <v>9391</v>
      </c>
      <c r="I2292" s="5" t="s">
        <v>9389</v>
      </c>
      <c r="J2292" s="5"/>
      <c r="K2292" s="5" t="s">
        <v>3562</v>
      </c>
      <c r="L2292" s="5" t="s">
        <v>9392</v>
      </c>
    </row>
    <row r="2293" spans="1:12" ht="37.5">
      <c r="A2293" s="88" t="s">
        <v>9151</v>
      </c>
      <c r="B2293" s="8" t="s">
        <v>9393</v>
      </c>
      <c r="C2293" s="5" t="s">
        <v>9394</v>
      </c>
      <c r="D2293" s="2">
        <v>20000</v>
      </c>
      <c r="E2293" s="5" t="s">
        <v>10481</v>
      </c>
      <c r="F2293" s="84" t="s">
        <v>311</v>
      </c>
      <c r="G2293" s="88"/>
      <c r="H2293" s="84" t="s">
        <v>9395</v>
      </c>
      <c r="I2293" s="5" t="s">
        <v>313</v>
      </c>
      <c r="J2293" s="5"/>
      <c r="K2293" s="5"/>
      <c r="L2293" s="5" t="s">
        <v>9396</v>
      </c>
    </row>
    <row r="2294" spans="1:12" ht="37.5">
      <c r="A2294" s="88" t="s">
        <v>9151</v>
      </c>
      <c r="B2294" s="8" t="s">
        <v>9397</v>
      </c>
      <c r="C2294" s="5" t="s">
        <v>9398</v>
      </c>
      <c r="D2294" s="2">
        <v>1228</v>
      </c>
      <c r="E2294" s="5" t="s">
        <v>10481</v>
      </c>
      <c r="F2294" s="84" t="s">
        <v>660</v>
      </c>
      <c r="G2294" s="88"/>
      <c r="H2294" s="84" t="s">
        <v>9399</v>
      </c>
      <c r="I2294" s="5" t="s">
        <v>313</v>
      </c>
      <c r="J2294" s="5"/>
      <c r="K2294" s="5"/>
      <c r="L2294" s="5" t="s">
        <v>9396</v>
      </c>
    </row>
    <row r="2295" spans="1:12" ht="93.75">
      <c r="A2295" s="88" t="s">
        <v>9151</v>
      </c>
      <c r="B2295" s="8" t="s">
        <v>9400</v>
      </c>
      <c r="C2295" s="5" t="s">
        <v>9401</v>
      </c>
      <c r="D2295" s="2"/>
      <c r="E2295" s="5" t="s">
        <v>10481</v>
      </c>
      <c r="F2295" s="84" t="s">
        <v>824</v>
      </c>
      <c r="G2295" s="85" t="s">
        <v>9402</v>
      </c>
      <c r="H2295" s="84" t="s">
        <v>9403</v>
      </c>
      <c r="I2295" s="5" t="s">
        <v>6</v>
      </c>
      <c r="J2295" s="5" t="s">
        <v>9400</v>
      </c>
      <c r="K2295" s="5"/>
      <c r="L2295" s="21" t="s">
        <v>9404</v>
      </c>
    </row>
    <row r="2296" spans="1:12" ht="56.25">
      <c r="A2296" s="88" t="s">
        <v>9151</v>
      </c>
      <c r="B2296" s="8" t="s">
        <v>9405</v>
      </c>
      <c r="C2296" s="5" t="s">
        <v>9406</v>
      </c>
      <c r="D2296" s="2" t="s">
        <v>10822</v>
      </c>
      <c r="E2296" s="5" t="s">
        <v>5</v>
      </c>
      <c r="F2296" s="84" t="s">
        <v>660</v>
      </c>
      <c r="G2296" s="88"/>
      <c r="H2296" s="84" t="s">
        <v>9407</v>
      </c>
      <c r="I2296" s="5" t="s">
        <v>768</v>
      </c>
      <c r="J2296" s="5"/>
      <c r="K2296" s="8"/>
      <c r="L2296" s="5" t="s">
        <v>10798</v>
      </c>
    </row>
    <row r="2297" spans="1:12" ht="37.5">
      <c r="A2297" s="88" t="s">
        <v>9151</v>
      </c>
      <c r="B2297" s="8" t="s">
        <v>9408</v>
      </c>
      <c r="C2297" s="8" t="s">
        <v>3182</v>
      </c>
      <c r="D2297" s="6" t="s">
        <v>10822</v>
      </c>
      <c r="E2297" s="5" t="s">
        <v>5</v>
      </c>
      <c r="F2297" s="84"/>
      <c r="G2297" s="88"/>
      <c r="H2297" s="84" t="s">
        <v>9409</v>
      </c>
      <c r="I2297" s="5" t="s">
        <v>9410</v>
      </c>
      <c r="J2297" s="5"/>
      <c r="K2297" s="8"/>
      <c r="L2297" s="5" t="s">
        <v>10799</v>
      </c>
    </row>
    <row r="2298" spans="1:12" ht="37.5">
      <c r="A2298" s="88" t="s">
        <v>9151</v>
      </c>
      <c r="B2298" s="8" t="s">
        <v>9411</v>
      </c>
      <c r="C2298" s="5" t="s">
        <v>9412</v>
      </c>
      <c r="D2298" s="2">
        <v>90</v>
      </c>
      <c r="E2298" s="5" t="s">
        <v>10481</v>
      </c>
      <c r="F2298" s="84" t="s">
        <v>671</v>
      </c>
      <c r="G2298" s="88"/>
      <c r="H2298" s="84" t="s">
        <v>9413</v>
      </c>
      <c r="I2298" s="5" t="s">
        <v>313</v>
      </c>
      <c r="J2298" s="5"/>
      <c r="K2298" s="5"/>
      <c r="L2298" s="5" t="s">
        <v>9414</v>
      </c>
    </row>
    <row r="2299" spans="1:12" ht="187.5">
      <c r="A2299" s="88" t="s">
        <v>9415</v>
      </c>
      <c r="B2299" s="8" t="s">
        <v>9415</v>
      </c>
      <c r="C2299" s="5" t="s">
        <v>9416</v>
      </c>
      <c r="D2299" s="2">
        <v>78000</v>
      </c>
      <c r="E2299" s="5" t="s">
        <v>10481</v>
      </c>
      <c r="F2299" s="84" t="s">
        <v>7475</v>
      </c>
      <c r="G2299" s="84" t="s">
        <v>9417</v>
      </c>
      <c r="H2299" s="84" t="s">
        <v>9418</v>
      </c>
      <c r="I2299" s="5" t="s">
        <v>10499</v>
      </c>
      <c r="J2299" s="5" t="s">
        <v>9419</v>
      </c>
      <c r="K2299" s="5" t="s">
        <v>9420</v>
      </c>
      <c r="L2299" s="5" t="s">
        <v>9421</v>
      </c>
    </row>
    <row r="2300" spans="1:12" ht="150">
      <c r="A2300" s="84" t="s">
        <v>9422</v>
      </c>
      <c r="B2300" s="5" t="s">
        <v>9423</v>
      </c>
      <c r="C2300" s="5" t="s">
        <v>9424</v>
      </c>
      <c r="D2300" s="6">
        <v>35459</v>
      </c>
      <c r="E2300" s="5" t="s">
        <v>10481</v>
      </c>
      <c r="F2300" s="84" t="s">
        <v>665</v>
      </c>
      <c r="G2300" s="84" t="s">
        <v>9425</v>
      </c>
      <c r="H2300" s="84" t="s">
        <v>9426</v>
      </c>
      <c r="I2300" s="5" t="s">
        <v>10506</v>
      </c>
      <c r="J2300" s="5" t="s">
        <v>9427</v>
      </c>
      <c r="K2300" s="5"/>
      <c r="L2300" s="21" t="s">
        <v>9428</v>
      </c>
    </row>
    <row r="2301" spans="1:12" ht="93.75">
      <c r="A2301" s="84" t="s">
        <v>9422</v>
      </c>
      <c r="B2301" s="5" t="s">
        <v>9429</v>
      </c>
      <c r="C2301" s="5" t="s">
        <v>9430</v>
      </c>
      <c r="D2301" s="2">
        <v>4251</v>
      </c>
      <c r="E2301" s="5" t="s">
        <v>10479</v>
      </c>
      <c r="F2301" s="84" t="s">
        <v>327</v>
      </c>
      <c r="G2301" s="88"/>
      <c r="H2301" s="84" t="s">
        <v>9431</v>
      </c>
      <c r="I2301" s="5" t="s">
        <v>264</v>
      </c>
      <c r="J2301" s="5" t="s">
        <v>9432</v>
      </c>
      <c r="K2301" s="5"/>
      <c r="L2301" s="21" t="s">
        <v>9433</v>
      </c>
    </row>
    <row r="2302" spans="1:12" ht="75">
      <c r="A2302" s="88" t="s">
        <v>9415</v>
      </c>
      <c r="B2302" s="8" t="s">
        <v>9434</v>
      </c>
      <c r="C2302" s="5" t="s">
        <v>9435</v>
      </c>
      <c r="D2302" s="2">
        <v>409</v>
      </c>
      <c r="E2302" s="5" t="s">
        <v>10481</v>
      </c>
      <c r="F2302" s="84" t="s">
        <v>660</v>
      </c>
      <c r="G2302" s="84"/>
      <c r="H2302" s="84" t="s">
        <v>9436</v>
      </c>
      <c r="I2302" s="5" t="s">
        <v>76</v>
      </c>
      <c r="J2302" s="5"/>
      <c r="K2302" s="5"/>
      <c r="L2302" s="5" t="s">
        <v>9437</v>
      </c>
    </row>
    <row r="2303" spans="1:12" ht="56.25">
      <c r="A2303" s="88" t="s">
        <v>9415</v>
      </c>
      <c r="B2303" s="8" t="s">
        <v>9438</v>
      </c>
      <c r="C2303" s="5" t="s">
        <v>9439</v>
      </c>
      <c r="D2303" s="2">
        <v>10505</v>
      </c>
      <c r="E2303" s="5" t="s">
        <v>10481</v>
      </c>
      <c r="F2303" s="84" t="s">
        <v>665</v>
      </c>
      <c r="G2303" s="88"/>
      <c r="H2303" s="84" t="s">
        <v>9440</v>
      </c>
      <c r="I2303" s="5" t="s">
        <v>9441</v>
      </c>
      <c r="J2303" s="5"/>
      <c r="K2303" s="5"/>
      <c r="L2303" s="5" t="s">
        <v>9442</v>
      </c>
    </row>
    <row r="2304" spans="1:12" ht="75">
      <c r="A2304" s="84" t="s">
        <v>9422</v>
      </c>
      <c r="B2304" s="5" t="s">
        <v>9443</v>
      </c>
      <c r="C2304" s="5" t="s">
        <v>9444</v>
      </c>
      <c r="D2304" s="6">
        <v>31885</v>
      </c>
      <c r="E2304" s="5" t="s">
        <v>10481</v>
      </c>
      <c r="F2304" s="84" t="s">
        <v>179</v>
      </c>
      <c r="G2304" s="84"/>
      <c r="H2304" s="84" t="s">
        <v>9445</v>
      </c>
      <c r="I2304" s="5" t="s">
        <v>181</v>
      </c>
      <c r="J2304" s="5"/>
      <c r="K2304" s="5" t="s">
        <v>9446</v>
      </c>
      <c r="L2304" s="5" t="s">
        <v>9447</v>
      </c>
    </row>
    <row r="2305" spans="1:12" ht="75">
      <c r="A2305" s="84" t="s">
        <v>9422</v>
      </c>
      <c r="B2305" s="5" t="s">
        <v>9443</v>
      </c>
      <c r="C2305" s="5" t="s">
        <v>1333</v>
      </c>
      <c r="D2305" s="6">
        <v>16080</v>
      </c>
      <c r="E2305" s="5" t="s">
        <v>10481</v>
      </c>
      <c r="F2305" s="84" t="s">
        <v>179</v>
      </c>
      <c r="G2305" s="84"/>
      <c r="H2305" s="84" t="s">
        <v>9448</v>
      </c>
      <c r="I2305" s="5" t="s">
        <v>181</v>
      </c>
      <c r="J2305" s="5"/>
      <c r="K2305" s="5" t="s">
        <v>9449</v>
      </c>
      <c r="L2305" s="5" t="s">
        <v>9447</v>
      </c>
    </row>
    <row r="2306" spans="1:12" ht="56.25">
      <c r="A2306" s="88" t="s">
        <v>9415</v>
      </c>
      <c r="B2306" s="8" t="s">
        <v>9450</v>
      </c>
      <c r="C2306" s="5" t="s">
        <v>9451</v>
      </c>
      <c r="D2306" s="2">
        <v>3000</v>
      </c>
      <c r="E2306" s="5" t="s">
        <v>10481</v>
      </c>
      <c r="F2306" s="84" t="s">
        <v>660</v>
      </c>
      <c r="G2306" s="88"/>
      <c r="H2306" s="84" t="s">
        <v>9452</v>
      </c>
      <c r="I2306" s="5" t="s">
        <v>329</v>
      </c>
      <c r="J2306" s="5"/>
      <c r="K2306" s="5"/>
      <c r="L2306" s="5" t="s">
        <v>9453</v>
      </c>
    </row>
    <row r="2307" spans="1:12" ht="93.75">
      <c r="A2307" s="88" t="s">
        <v>9415</v>
      </c>
      <c r="B2307" s="8" t="s">
        <v>9450</v>
      </c>
      <c r="C2307" s="5" t="s">
        <v>9454</v>
      </c>
      <c r="D2307" s="2">
        <v>1720</v>
      </c>
      <c r="E2307" s="5" t="s">
        <v>10481</v>
      </c>
      <c r="F2307" s="84" t="s">
        <v>671</v>
      </c>
      <c r="G2307" s="88"/>
      <c r="H2307" s="84" t="s">
        <v>9455</v>
      </c>
      <c r="I2307" s="5" t="s">
        <v>665</v>
      </c>
      <c r="J2307" s="5" t="s">
        <v>9456</v>
      </c>
      <c r="K2307" s="5"/>
      <c r="L2307" s="5" t="s">
        <v>9453</v>
      </c>
    </row>
    <row r="2308" spans="1:12" ht="37.5">
      <c r="A2308" s="88" t="s">
        <v>9457</v>
      </c>
      <c r="B2308" s="8" t="s">
        <v>9458</v>
      </c>
      <c r="C2308" s="5" t="s">
        <v>9459</v>
      </c>
      <c r="D2308" s="2">
        <v>1200</v>
      </c>
      <c r="E2308" s="5" t="s">
        <v>10481</v>
      </c>
      <c r="F2308" s="84" t="s">
        <v>660</v>
      </c>
      <c r="G2308" s="88"/>
      <c r="H2308" s="125" t="s">
        <v>9460</v>
      </c>
      <c r="I2308" s="5" t="s">
        <v>329</v>
      </c>
      <c r="J2308" s="5"/>
      <c r="K2308" s="5"/>
      <c r="L2308" s="21" t="s">
        <v>9461</v>
      </c>
    </row>
    <row r="2309" spans="1:12" ht="56.25">
      <c r="A2309" s="88" t="s">
        <v>9415</v>
      </c>
      <c r="B2309" s="8" t="s">
        <v>9462</v>
      </c>
      <c r="C2309" s="5" t="s">
        <v>9463</v>
      </c>
      <c r="D2309" s="2">
        <v>11541</v>
      </c>
      <c r="E2309" s="5" t="s">
        <v>10481</v>
      </c>
      <c r="F2309" s="84" t="s">
        <v>179</v>
      </c>
      <c r="G2309" s="88"/>
      <c r="H2309" s="84" t="s">
        <v>9464</v>
      </c>
      <c r="I2309" s="5" t="s">
        <v>181</v>
      </c>
      <c r="J2309" s="5"/>
      <c r="K2309" s="18" t="s">
        <v>9465</v>
      </c>
      <c r="L2309" s="5" t="s">
        <v>9466</v>
      </c>
    </row>
    <row r="2310" spans="1:12" ht="112.5">
      <c r="A2310" s="88" t="s">
        <v>9415</v>
      </c>
      <c r="B2310" s="8" t="s">
        <v>9462</v>
      </c>
      <c r="C2310" s="5" t="s">
        <v>9467</v>
      </c>
      <c r="D2310" s="2">
        <v>600</v>
      </c>
      <c r="E2310" s="5" t="s">
        <v>10481</v>
      </c>
      <c r="F2310" s="84" t="s">
        <v>660</v>
      </c>
      <c r="G2310" s="84" t="s">
        <v>9468</v>
      </c>
      <c r="H2310" s="84" t="s">
        <v>9469</v>
      </c>
      <c r="I2310" s="5" t="s">
        <v>665</v>
      </c>
      <c r="J2310" s="5" t="s">
        <v>9470</v>
      </c>
      <c r="K2310" s="5"/>
      <c r="L2310" s="5" t="s">
        <v>9471</v>
      </c>
    </row>
    <row r="2311" spans="1:12" ht="75">
      <c r="A2311" s="88" t="s">
        <v>9415</v>
      </c>
      <c r="B2311" s="8" t="s">
        <v>9472</v>
      </c>
      <c r="C2311" s="5" t="s">
        <v>9473</v>
      </c>
      <c r="D2311" s="2">
        <v>4000</v>
      </c>
      <c r="E2311" s="5" t="s">
        <v>10481</v>
      </c>
      <c r="F2311" s="84" t="s">
        <v>660</v>
      </c>
      <c r="G2311" s="113"/>
      <c r="H2311" s="84" t="s">
        <v>9474</v>
      </c>
      <c r="I2311" s="5" t="s">
        <v>665</v>
      </c>
      <c r="J2311" s="5" t="s">
        <v>9475</v>
      </c>
      <c r="K2311" s="5"/>
      <c r="L2311" s="5" t="s">
        <v>9476</v>
      </c>
    </row>
    <row r="2312" spans="1:12" ht="56.25">
      <c r="A2312" s="88" t="s">
        <v>9457</v>
      </c>
      <c r="B2312" s="8" t="s">
        <v>9477</v>
      </c>
      <c r="C2312" s="5" t="s">
        <v>1333</v>
      </c>
      <c r="D2312" s="2">
        <v>17298</v>
      </c>
      <c r="E2312" s="5" t="s">
        <v>10481</v>
      </c>
      <c r="F2312" s="84" t="s">
        <v>179</v>
      </c>
      <c r="G2312" s="88"/>
      <c r="H2312" s="84" t="s">
        <v>9478</v>
      </c>
      <c r="I2312" s="5" t="s">
        <v>313</v>
      </c>
      <c r="J2312" s="5"/>
      <c r="K2312" s="5"/>
      <c r="L2312" s="5" t="s">
        <v>9479</v>
      </c>
    </row>
    <row r="2313" spans="1:12" ht="56.25">
      <c r="A2313" s="88" t="s">
        <v>9457</v>
      </c>
      <c r="B2313" s="8" t="s">
        <v>9477</v>
      </c>
      <c r="C2313" s="8" t="s">
        <v>9480</v>
      </c>
      <c r="D2313" s="6" t="s">
        <v>10822</v>
      </c>
      <c r="E2313" s="5" t="s">
        <v>5</v>
      </c>
      <c r="F2313" s="84"/>
      <c r="G2313" s="88"/>
      <c r="H2313" s="84" t="s">
        <v>9481</v>
      </c>
      <c r="I2313" s="5" t="s">
        <v>768</v>
      </c>
      <c r="J2313" s="5"/>
      <c r="K2313" s="8"/>
      <c r="L2313" s="5" t="s">
        <v>10800</v>
      </c>
    </row>
    <row r="2314" spans="1:12" ht="131.25">
      <c r="A2314" s="88" t="s">
        <v>9457</v>
      </c>
      <c r="B2314" s="8" t="s">
        <v>9477</v>
      </c>
      <c r="C2314" s="5" t="s">
        <v>9482</v>
      </c>
      <c r="D2314" s="2">
        <v>600</v>
      </c>
      <c r="E2314" s="5" t="s">
        <v>10481</v>
      </c>
      <c r="F2314" s="84" t="s">
        <v>311</v>
      </c>
      <c r="G2314" s="88"/>
      <c r="H2314" s="84" t="s">
        <v>9483</v>
      </c>
      <c r="I2314" s="5" t="s">
        <v>313</v>
      </c>
      <c r="J2314" s="5"/>
      <c r="K2314" s="5"/>
      <c r="L2314" s="5" t="s">
        <v>9484</v>
      </c>
    </row>
    <row r="2315" spans="1:12" ht="56.25">
      <c r="A2315" s="88" t="s">
        <v>9415</v>
      </c>
      <c r="B2315" s="8" t="s">
        <v>9485</v>
      </c>
      <c r="C2315" s="5" t="s">
        <v>9486</v>
      </c>
      <c r="D2315" s="2">
        <v>5310</v>
      </c>
      <c r="E2315" s="5" t="s">
        <v>10481</v>
      </c>
      <c r="F2315" s="84" t="s">
        <v>660</v>
      </c>
      <c r="G2315" s="88"/>
      <c r="H2315" s="84" t="s">
        <v>9487</v>
      </c>
      <c r="I2315" s="5" t="s">
        <v>329</v>
      </c>
      <c r="J2315" s="5"/>
      <c r="K2315" s="18" t="s">
        <v>9488</v>
      </c>
      <c r="L2315" s="5" t="s">
        <v>9489</v>
      </c>
    </row>
    <row r="2316" spans="1:12" ht="56.25">
      <c r="A2316" s="88" t="s">
        <v>9415</v>
      </c>
      <c r="B2316" s="8" t="s">
        <v>9485</v>
      </c>
      <c r="C2316" s="5" t="s">
        <v>9490</v>
      </c>
      <c r="D2316" s="2">
        <v>54703</v>
      </c>
      <c r="E2316" s="5" t="s">
        <v>10481</v>
      </c>
      <c r="F2316" s="84" t="s">
        <v>660</v>
      </c>
      <c r="G2316" s="88"/>
      <c r="H2316" s="84" t="s">
        <v>9491</v>
      </c>
      <c r="I2316" s="5" t="s">
        <v>181</v>
      </c>
      <c r="J2316" s="5"/>
      <c r="K2316" s="18" t="s">
        <v>9492</v>
      </c>
      <c r="L2316" s="5" t="s">
        <v>9493</v>
      </c>
    </row>
    <row r="2317" spans="1:12" ht="56.25">
      <c r="A2317" s="88" t="s">
        <v>9415</v>
      </c>
      <c r="B2317" s="8" t="s">
        <v>9485</v>
      </c>
      <c r="C2317" s="5" t="s">
        <v>9494</v>
      </c>
      <c r="D2317" s="2">
        <v>14238</v>
      </c>
      <c r="E2317" s="5" t="s">
        <v>10481</v>
      </c>
      <c r="F2317" s="84" t="s">
        <v>179</v>
      </c>
      <c r="G2317" s="88"/>
      <c r="H2317" s="84" t="s">
        <v>9495</v>
      </c>
      <c r="I2317" s="8" t="s">
        <v>181</v>
      </c>
      <c r="J2317" s="5"/>
      <c r="K2317" s="18" t="s">
        <v>9496</v>
      </c>
      <c r="L2317" s="5" t="s">
        <v>9493</v>
      </c>
    </row>
    <row r="2318" spans="1:12" ht="56.25">
      <c r="A2318" s="88" t="s">
        <v>9415</v>
      </c>
      <c r="B2318" s="8" t="s">
        <v>9485</v>
      </c>
      <c r="C2318" s="5" t="s">
        <v>9497</v>
      </c>
      <c r="D2318" s="2">
        <v>1326</v>
      </c>
      <c r="E2318" s="5" t="s">
        <v>10481</v>
      </c>
      <c r="F2318" s="84" t="s">
        <v>311</v>
      </c>
      <c r="G2318" s="88"/>
      <c r="H2318" s="84" t="s">
        <v>9498</v>
      </c>
      <c r="I2318" s="8" t="s">
        <v>313</v>
      </c>
      <c r="J2318" s="5"/>
      <c r="K2318" s="18" t="s">
        <v>9499</v>
      </c>
      <c r="L2318" s="5" t="s">
        <v>9500</v>
      </c>
    </row>
    <row r="2319" spans="1:12" ht="37.5">
      <c r="A2319" s="84" t="s">
        <v>9415</v>
      </c>
      <c r="B2319" s="5" t="s">
        <v>9501</v>
      </c>
      <c r="C2319" s="5" t="s">
        <v>9502</v>
      </c>
      <c r="D2319" s="6" t="s">
        <v>9503</v>
      </c>
      <c r="E2319" s="5" t="s">
        <v>10481</v>
      </c>
      <c r="F2319" s="84" t="s">
        <v>179</v>
      </c>
      <c r="G2319" s="84"/>
      <c r="H2319" s="84" t="s">
        <v>9504</v>
      </c>
      <c r="I2319" s="5" t="s">
        <v>313</v>
      </c>
      <c r="J2319" s="5"/>
      <c r="K2319" s="5"/>
      <c r="L2319" s="5" t="s">
        <v>9505</v>
      </c>
    </row>
    <row r="2320" spans="1:12" ht="37.5">
      <c r="A2320" s="84" t="s">
        <v>9415</v>
      </c>
      <c r="B2320" s="5" t="s">
        <v>9501</v>
      </c>
      <c r="C2320" s="5" t="s">
        <v>288</v>
      </c>
      <c r="D2320" s="6">
        <v>800000</v>
      </c>
      <c r="E2320" s="5" t="s">
        <v>10481</v>
      </c>
      <c r="F2320" s="84" t="s">
        <v>1305</v>
      </c>
      <c r="G2320" s="84"/>
      <c r="H2320" s="84" t="s">
        <v>9506</v>
      </c>
      <c r="I2320" s="5" t="s">
        <v>313</v>
      </c>
      <c r="J2320" s="5"/>
      <c r="K2320" s="18" t="s">
        <v>9507</v>
      </c>
      <c r="L2320" s="5" t="s">
        <v>9505</v>
      </c>
    </row>
    <row r="2321" spans="1:12" ht="37.5">
      <c r="A2321" s="84" t="s">
        <v>9415</v>
      </c>
      <c r="B2321" s="5" t="s">
        <v>9501</v>
      </c>
      <c r="C2321" s="5" t="s">
        <v>9508</v>
      </c>
      <c r="D2321" s="6" t="s">
        <v>10822</v>
      </c>
      <c r="E2321" s="5" t="s">
        <v>5</v>
      </c>
      <c r="F2321" s="84" t="s">
        <v>671</v>
      </c>
      <c r="G2321" s="84"/>
      <c r="H2321" s="84" t="s">
        <v>9509</v>
      </c>
      <c r="I2321" s="5" t="s">
        <v>768</v>
      </c>
      <c r="J2321" s="5"/>
      <c r="K2321" s="5"/>
      <c r="L2321" s="5" t="s">
        <v>10801</v>
      </c>
    </row>
    <row r="2322" spans="1:12" ht="56.25">
      <c r="A2322" s="84" t="s">
        <v>9415</v>
      </c>
      <c r="B2322" s="5" t="s">
        <v>9501</v>
      </c>
      <c r="C2322" s="8" t="s">
        <v>9510</v>
      </c>
      <c r="D2322" s="2">
        <v>590</v>
      </c>
      <c r="E2322" s="5" t="s">
        <v>10481</v>
      </c>
      <c r="F2322" s="84" t="s">
        <v>665</v>
      </c>
      <c r="G2322" s="88" t="s">
        <v>9512</v>
      </c>
      <c r="H2322" s="84" t="s">
        <v>9513</v>
      </c>
      <c r="I2322" s="5" t="s">
        <v>313</v>
      </c>
      <c r="J2322" s="5"/>
      <c r="K2322" s="25" t="s">
        <v>9514</v>
      </c>
      <c r="L2322" s="5" t="s">
        <v>10802</v>
      </c>
    </row>
    <row r="2323" spans="1:12" ht="168.75">
      <c r="A2323" s="88" t="s">
        <v>9415</v>
      </c>
      <c r="B2323" s="8" t="s">
        <v>9515</v>
      </c>
      <c r="C2323" s="5" t="s">
        <v>9516</v>
      </c>
      <c r="D2323" s="2">
        <v>3036</v>
      </c>
      <c r="E2323" s="5" t="s">
        <v>10481</v>
      </c>
      <c r="F2323" s="84" t="s">
        <v>660</v>
      </c>
      <c r="G2323" s="88"/>
      <c r="H2323" s="84" t="s">
        <v>9517</v>
      </c>
      <c r="I2323" s="5" t="s">
        <v>665</v>
      </c>
      <c r="J2323" s="5" t="s">
        <v>9518</v>
      </c>
      <c r="K2323" s="18" t="s">
        <v>9519</v>
      </c>
      <c r="L2323" s="5" t="s">
        <v>9520</v>
      </c>
    </row>
    <row r="2324" spans="1:12" ht="168.75">
      <c r="A2324" s="88" t="s">
        <v>9415</v>
      </c>
      <c r="B2324" s="8" t="s">
        <v>9515</v>
      </c>
      <c r="C2324" s="5" t="s">
        <v>9521</v>
      </c>
      <c r="D2324" s="2" t="s">
        <v>10822</v>
      </c>
      <c r="E2324" s="5" t="s">
        <v>5</v>
      </c>
      <c r="F2324" s="84" t="s">
        <v>665</v>
      </c>
      <c r="G2324" s="84" t="s">
        <v>9522</v>
      </c>
      <c r="H2324" s="84"/>
      <c r="I2324" s="5" t="s">
        <v>264</v>
      </c>
      <c r="J2324" s="5" t="s">
        <v>9523</v>
      </c>
      <c r="K2324" s="18" t="s">
        <v>9519</v>
      </c>
      <c r="L2324" s="5" t="s">
        <v>10803</v>
      </c>
    </row>
    <row r="2325" spans="1:12" ht="37.5">
      <c r="A2325" s="88" t="s">
        <v>9415</v>
      </c>
      <c r="B2325" s="8" t="s">
        <v>9524</v>
      </c>
      <c r="C2325" s="5" t="s">
        <v>9525</v>
      </c>
      <c r="D2325" s="2">
        <v>1111</v>
      </c>
      <c r="E2325" s="5" t="s">
        <v>10481</v>
      </c>
      <c r="F2325" s="84" t="s">
        <v>179</v>
      </c>
      <c r="G2325" s="88" t="s">
        <v>9526</v>
      </c>
      <c r="H2325" s="84" t="s">
        <v>9527</v>
      </c>
      <c r="I2325" s="5" t="s">
        <v>313</v>
      </c>
      <c r="J2325" s="5"/>
      <c r="K2325" s="5"/>
      <c r="L2325" s="5" t="s">
        <v>9528</v>
      </c>
    </row>
    <row r="2326" spans="1:12" ht="37.5">
      <c r="A2326" s="88" t="s">
        <v>9415</v>
      </c>
      <c r="B2326" s="8" t="s">
        <v>9529</v>
      </c>
      <c r="C2326" s="5" t="s">
        <v>9530</v>
      </c>
      <c r="D2326" s="6">
        <v>200</v>
      </c>
      <c r="E2326" s="5" t="s">
        <v>10481</v>
      </c>
      <c r="F2326" s="84" t="s">
        <v>671</v>
      </c>
      <c r="G2326" s="84"/>
      <c r="H2326" s="84" t="s">
        <v>9531</v>
      </c>
      <c r="I2326" s="5" t="s">
        <v>768</v>
      </c>
      <c r="J2326" s="5"/>
      <c r="K2326" s="5"/>
      <c r="L2326" s="21" t="s">
        <v>9532</v>
      </c>
    </row>
    <row r="2327" spans="1:12" ht="56.25">
      <c r="A2327" s="84" t="s">
        <v>9422</v>
      </c>
      <c r="B2327" s="5" t="s">
        <v>9533</v>
      </c>
      <c r="C2327" s="5" t="s">
        <v>2964</v>
      </c>
      <c r="D2327" s="6">
        <v>10783</v>
      </c>
      <c r="E2327" s="5" t="s">
        <v>10481</v>
      </c>
      <c r="F2327" s="84" t="s">
        <v>311</v>
      </c>
      <c r="G2327" s="88"/>
      <c r="H2327" s="84" t="s">
        <v>9534</v>
      </c>
      <c r="I2327" s="5" t="s">
        <v>9535</v>
      </c>
      <c r="J2327" s="5"/>
      <c r="K2327" s="18" t="s">
        <v>9536</v>
      </c>
      <c r="L2327" s="21" t="s">
        <v>9537</v>
      </c>
    </row>
    <row r="2328" spans="1:12" ht="56.25">
      <c r="A2328" s="84" t="s">
        <v>9422</v>
      </c>
      <c r="B2328" s="5" t="s">
        <v>9533</v>
      </c>
      <c r="C2328" s="5" t="s">
        <v>9538</v>
      </c>
      <c r="D2328" s="2" t="s">
        <v>10822</v>
      </c>
      <c r="E2328" s="5" t="s">
        <v>5</v>
      </c>
      <c r="F2328" s="84"/>
      <c r="G2328" s="88"/>
      <c r="H2328" s="84" t="s">
        <v>9539</v>
      </c>
      <c r="I2328" s="5" t="s">
        <v>9535</v>
      </c>
      <c r="J2328" s="5"/>
      <c r="K2328" s="5"/>
      <c r="L2328" s="21" t="s">
        <v>10804</v>
      </c>
    </row>
    <row r="2329" spans="1:12" ht="56.25">
      <c r="A2329" s="84" t="s">
        <v>9422</v>
      </c>
      <c r="B2329" s="5" t="s">
        <v>9533</v>
      </c>
      <c r="C2329" s="5" t="s">
        <v>9540</v>
      </c>
      <c r="D2329" s="6">
        <v>200</v>
      </c>
      <c r="E2329" s="5" t="s">
        <v>10481</v>
      </c>
      <c r="F2329" s="84" t="s">
        <v>311</v>
      </c>
      <c r="G2329" s="88"/>
      <c r="H2329" s="84" t="s">
        <v>9541</v>
      </c>
      <c r="I2329" s="8" t="s">
        <v>9535</v>
      </c>
      <c r="J2329" s="5"/>
      <c r="K2329" s="18" t="s">
        <v>9542</v>
      </c>
      <c r="L2329" s="5" t="s">
        <v>9543</v>
      </c>
    </row>
    <row r="2330" spans="1:12" ht="75">
      <c r="A2330" s="88" t="s">
        <v>9544</v>
      </c>
      <c r="B2330" s="8" t="s">
        <v>9544</v>
      </c>
      <c r="C2330" s="5" t="s">
        <v>9545</v>
      </c>
      <c r="D2330" s="2">
        <v>5000</v>
      </c>
      <c r="E2330" s="5" t="s">
        <v>10481</v>
      </c>
      <c r="F2330" s="84" t="s">
        <v>671</v>
      </c>
      <c r="G2330" s="88"/>
      <c r="H2330" s="84" t="s">
        <v>9546</v>
      </c>
      <c r="I2330" s="5" t="s">
        <v>1565</v>
      </c>
      <c r="J2330" s="5"/>
      <c r="K2330" s="18" t="s">
        <v>9547</v>
      </c>
      <c r="L2330" s="5" t="s">
        <v>9548</v>
      </c>
    </row>
    <row r="2331" spans="1:12" ht="56.25">
      <c r="A2331" s="88" t="s">
        <v>9549</v>
      </c>
      <c r="B2331" s="8" t="s">
        <v>9550</v>
      </c>
      <c r="C2331" s="5" t="s">
        <v>9551</v>
      </c>
      <c r="D2331" s="2">
        <v>38000</v>
      </c>
      <c r="E2331" s="5" t="s">
        <v>10480</v>
      </c>
      <c r="F2331" s="84" t="s">
        <v>311</v>
      </c>
      <c r="G2331" s="88"/>
      <c r="H2331" s="84" t="s">
        <v>9552</v>
      </c>
      <c r="I2331" s="5" t="s">
        <v>313</v>
      </c>
      <c r="J2331" s="5"/>
      <c r="K2331" s="18" t="s">
        <v>9553</v>
      </c>
      <c r="L2331" s="5" t="s">
        <v>9554</v>
      </c>
    </row>
    <row r="2332" spans="1:12" ht="93.75">
      <c r="A2332" s="88" t="s">
        <v>9549</v>
      </c>
      <c r="B2332" s="8" t="s">
        <v>9550</v>
      </c>
      <c r="C2332" s="5" t="s">
        <v>9555</v>
      </c>
      <c r="D2332" s="2">
        <v>18000</v>
      </c>
      <c r="E2332" s="5" t="s">
        <v>10481</v>
      </c>
      <c r="F2332" s="84" t="s">
        <v>179</v>
      </c>
      <c r="G2332" s="88" t="s">
        <v>9556</v>
      </c>
      <c r="H2332" s="84" t="s">
        <v>9557</v>
      </c>
      <c r="I2332" s="5" t="s">
        <v>768</v>
      </c>
      <c r="J2332" s="5"/>
      <c r="K2332" s="5"/>
      <c r="L2332" s="5" t="s">
        <v>9558</v>
      </c>
    </row>
    <row r="2333" spans="1:12" ht="93.75">
      <c r="A2333" s="88" t="s">
        <v>9549</v>
      </c>
      <c r="B2333" s="8" t="s">
        <v>9550</v>
      </c>
      <c r="C2333" s="5" t="s">
        <v>9559</v>
      </c>
      <c r="D2333" s="2">
        <v>2000</v>
      </c>
      <c r="E2333" s="5" t="s">
        <v>10481</v>
      </c>
      <c r="F2333" s="84" t="s">
        <v>179</v>
      </c>
      <c r="G2333" s="88" t="s">
        <v>9556</v>
      </c>
      <c r="H2333" s="84" t="s">
        <v>9560</v>
      </c>
      <c r="I2333" s="5" t="s">
        <v>665</v>
      </c>
      <c r="J2333" s="5" t="s">
        <v>9561</v>
      </c>
      <c r="K2333" s="5"/>
      <c r="L2333" s="5" t="s">
        <v>9562</v>
      </c>
    </row>
    <row r="2334" spans="1:12" ht="150">
      <c r="A2334" s="88" t="s">
        <v>9549</v>
      </c>
      <c r="B2334" s="8" t="s">
        <v>9550</v>
      </c>
      <c r="C2334" s="5" t="s">
        <v>9563</v>
      </c>
      <c r="D2334" s="2">
        <v>300000</v>
      </c>
      <c r="E2334" s="5" t="s">
        <v>10481</v>
      </c>
      <c r="F2334" s="84" t="s">
        <v>311</v>
      </c>
      <c r="G2334" s="88"/>
      <c r="H2334" s="84" t="s">
        <v>9564</v>
      </c>
      <c r="I2334" s="8" t="s">
        <v>181</v>
      </c>
      <c r="J2334" s="5"/>
      <c r="K2334" s="5"/>
      <c r="L2334" s="5" t="s">
        <v>9565</v>
      </c>
    </row>
    <row r="2335" spans="1:12" ht="168.75">
      <c r="A2335" s="88" t="s">
        <v>9549</v>
      </c>
      <c r="B2335" s="8" t="s">
        <v>9550</v>
      </c>
      <c r="C2335" s="5" t="s">
        <v>9566</v>
      </c>
      <c r="D2335" s="2">
        <v>2000</v>
      </c>
      <c r="E2335" s="5" t="s">
        <v>10481</v>
      </c>
      <c r="F2335" s="84" t="s">
        <v>311</v>
      </c>
      <c r="G2335" s="88"/>
      <c r="H2335" s="84" t="s">
        <v>9567</v>
      </c>
      <c r="I2335" s="8" t="s">
        <v>181</v>
      </c>
      <c r="J2335" s="5"/>
      <c r="K2335" s="5"/>
      <c r="L2335" s="5" t="s">
        <v>9565</v>
      </c>
    </row>
    <row r="2336" spans="1:12" ht="56.25">
      <c r="A2336" s="88" t="s">
        <v>9549</v>
      </c>
      <c r="B2336" s="8" t="s">
        <v>9550</v>
      </c>
      <c r="C2336" s="5" t="s">
        <v>9568</v>
      </c>
      <c r="D2336" s="2">
        <v>37443</v>
      </c>
      <c r="E2336" s="5" t="s">
        <v>10481</v>
      </c>
      <c r="F2336" s="84" t="s">
        <v>660</v>
      </c>
      <c r="G2336" s="88"/>
      <c r="H2336" s="84" t="s">
        <v>9569</v>
      </c>
      <c r="I2336" s="8" t="s">
        <v>313</v>
      </c>
      <c r="J2336" s="5"/>
      <c r="K2336" s="5"/>
      <c r="L2336" s="5" t="s">
        <v>9570</v>
      </c>
    </row>
    <row r="2337" spans="1:12" ht="56.25">
      <c r="A2337" s="88" t="s">
        <v>9544</v>
      </c>
      <c r="B2337" s="8" t="s">
        <v>9571</v>
      </c>
      <c r="C2337" s="5" t="s">
        <v>9572</v>
      </c>
      <c r="D2337" s="2">
        <v>2400</v>
      </c>
      <c r="E2337" s="5" t="s">
        <v>10481</v>
      </c>
      <c r="F2337" s="84" t="s">
        <v>671</v>
      </c>
      <c r="G2337" s="88"/>
      <c r="H2337" s="84" t="s">
        <v>9573</v>
      </c>
      <c r="I2337" s="5" t="s">
        <v>1495</v>
      </c>
      <c r="J2337" s="5"/>
      <c r="K2337" s="18" t="s">
        <v>9574</v>
      </c>
      <c r="L2337" s="5" t="s">
        <v>9575</v>
      </c>
    </row>
    <row r="2338" spans="1:12" ht="75">
      <c r="A2338" s="88" t="s">
        <v>9544</v>
      </c>
      <c r="B2338" s="8" t="s">
        <v>9571</v>
      </c>
      <c r="C2338" s="82" t="s">
        <v>9576</v>
      </c>
      <c r="D2338" s="6">
        <v>72014</v>
      </c>
      <c r="E2338" s="5" t="s">
        <v>10481</v>
      </c>
      <c r="F2338" s="84" t="s">
        <v>179</v>
      </c>
      <c r="G2338" s="88"/>
      <c r="H2338" s="84" t="s">
        <v>9577</v>
      </c>
      <c r="I2338" s="5" t="s">
        <v>768</v>
      </c>
      <c r="J2338" s="5"/>
      <c r="K2338" s="5" t="s">
        <v>9578</v>
      </c>
      <c r="L2338" s="5" t="s">
        <v>9579</v>
      </c>
    </row>
    <row r="2339" spans="1:12" ht="75">
      <c r="A2339" s="88" t="s">
        <v>9544</v>
      </c>
      <c r="B2339" s="8" t="s">
        <v>9571</v>
      </c>
      <c r="C2339" s="5" t="s">
        <v>9580</v>
      </c>
      <c r="D2339" s="2">
        <v>900</v>
      </c>
      <c r="E2339" s="5" t="s">
        <v>10481</v>
      </c>
      <c r="F2339" s="84" t="s">
        <v>660</v>
      </c>
      <c r="G2339" s="88"/>
      <c r="H2339" s="84" t="s">
        <v>9581</v>
      </c>
      <c r="I2339" s="5" t="s">
        <v>329</v>
      </c>
      <c r="J2339" s="5"/>
      <c r="K2339" s="5" t="s">
        <v>9582</v>
      </c>
      <c r="L2339" s="5" t="s">
        <v>9583</v>
      </c>
    </row>
    <row r="2340" spans="1:12" ht="75">
      <c r="A2340" s="88" t="s">
        <v>9544</v>
      </c>
      <c r="B2340" s="8" t="s">
        <v>9571</v>
      </c>
      <c r="C2340" s="5" t="s">
        <v>9584</v>
      </c>
      <c r="D2340" s="2">
        <v>3525</v>
      </c>
      <c r="E2340" s="5" t="s">
        <v>10481</v>
      </c>
      <c r="F2340" s="84" t="s">
        <v>311</v>
      </c>
      <c r="G2340" s="88"/>
      <c r="H2340" s="84" t="s">
        <v>9585</v>
      </c>
      <c r="I2340" s="8" t="s">
        <v>1565</v>
      </c>
      <c r="J2340" s="5"/>
      <c r="K2340" s="5"/>
      <c r="L2340" s="5" t="s">
        <v>9586</v>
      </c>
    </row>
    <row r="2341" spans="1:12" ht="93.75">
      <c r="A2341" s="84" t="s">
        <v>9549</v>
      </c>
      <c r="B2341" s="5" t="s">
        <v>9587</v>
      </c>
      <c r="C2341" s="5" t="s">
        <v>9588</v>
      </c>
      <c r="D2341" s="6">
        <v>7275</v>
      </c>
      <c r="E2341" s="5" t="s">
        <v>10481</v>
      </c>
      <c r="F2341" s="84" t="s">
        <v>179</v>
      </c>
      <c r="G2341" s="88"/>
      <c r="H2341" s="84" t="s">
        <v>9589</v>
      </c>
      <c r="I2341" s="5" t="s">
        <v>10502</v>
      </c>
      <c r="J2341" s="5" t="s">
        <v>9590</v>
      </c>
      <c r="K2341" s="5"/>
      <c r="L2341" s="21" t="s">
        <v>9591</v>
      </c>
    </row>
    <row r="2342" spans="1:12" ht="56.25">
      <c r="A2342" s="84" t="s">
        <v>9549</v>
      </c>
      <c r="B2342" s="5" t="s">
        <v>9587</v>
      </c>
      <c r="C2342" s="5" t="s">
        <v>9592</v>
      </c>
      <c r="D2342" s="6">
        <v>40909</v>
      </c>
      <c r="E2342" s="5" t="s">
        <v>10481</v>
      </c>
      <c r="F2342" s="84" t="s">
        <v>179</v>
      </c>
      <c r="G2342" s="88"/>
      <c r="H2342" s="84" t="s">
        <v>9593</v>
      </c>
      <c r="I2342" s="5" t="s">
        <v>3438</v>
      </c>
      <c r="J2342" s="5"/>
      <c r="K2342" s="5"/>
      <c r="L2342" s="21" t="s">
        <v>9591</v>
      </c>
    </row>
    <row r="2343" spans="1:12" ht="75">
      <c r="A2343" s="84" t="s">
        <v>9549</v>
      </c>
      <c r="B2343" s="5" t="s">
        <v>9587</v>
      </c>
      <c r="C2343" s="5" t="s">
        <v>9594</v>
      </c>
      <c r="D2343" s="6">
        <v>22966</v>
      </c>
      <c r="E2343" s="5" t="s">
        <v>10481</v>
      </c>
      <c r="F2343" s="84" t="s">
        <v>179</v>
      </c>
      <c r="G2343" s="88"/>
      <c r="H2343" s="84" t="s">
        <v>9595</v>
      </c>
      <c r="I2343" s="5" t="s">
        <v>9596</v>
      </c>
      <c r="J2343" s="5"/>
      <c r="K2343" s="5"/>
      <c r="L2343" s="21" t="s">
        <v>9591</v>
      </c>
    </row>
    <row r="2344" spans="1:12" ht="56.25">
      <c r="A2344" s="88" t="s">
        <v>9544</v>
      </c>
      <c r="B2344" s="8" t="s">
        <v>9597</v>
      </c>
      <c r="C2344" s="5" t="s">
        <v>817</v>
      </c>
      <c r="D2344" s="2">
        <v>50756</v>
      </c>
      <c r="E2344" s="5" t="s">
        <v>10481</v>
      </c>
      <c r="F2344" s="84" t="s">
        <v>179</v>
      </c>
      <c r="G2344" s="88"/>
      <c r="H2344" s="91" t="s">
        <v>9598</v>
      </c>
      <c r="I2344" s="5" t="s">
        <v>1553</v>
      </c>
      <c r="J2344" s="5"/>
      <c r="K2344" s="18" t="s">
        <v>9599</v>
      </c>
      <c r="L2344" s="5" t="s">
        <v>9600</v>
      </c>
    </row>
    <row r="2345" spans="1:12" ht="56.25">
      <c r="A2345" s="88" t="s">
        <v>9544</v>
      </c>
      <c r="B2345" s="8" t="s">
        <v>9597</v>
      </c>
      <c r="C2345" s="5" t="s">
        <v>9601</v>
      </c>
      <c r="D2345" s="2">
        <v>8373</v>
      </c>
      <c r="E2345" s="5" t="s">
        <v>10481</v>
      </c>
      <c r="F2345" s="84" t="s">
        <v>179</v>
      </c>
      <c r="G2345" s="88"/>
      <c r="H2345" s="84" t="s">
        <v>9602</v>
      </c>
      <c r="I2345" s="5" t="s">
        <v>1553</v>
      </c>
      <c r="J2345" s="5"/>
      <c r="K2345" s="18" t="s">
        <v>9603</v>
      </c>
      <c r="L2345" s="5" t="s">
        <v>9600</v>
      </c>
    </row>
    <row r="2346" spans="1:12" ht="75">
      <c r="A2346" s="88" t="s">
        <v>9544</v>
      </c>
      <c r="B2346" s="8" t="s">
        <v>9597</v>
      </c>
      <c r="C2346" s="5" t="s">
        <v>9604</v>
      </c>
      <c r="D2346" s="2">
        <v>4505</v>
      </c>
      <c r="E2346" s="5" t="s">
        <v>10481</v>
      </c>
      <c r="F2346" s="84" t="s">
        <v>179</v>
      </c>
      <c r="G2346" s="88"/>
      <c r="H2346" s="84" t="s">
        <v>9605</v>
      </c>
      <c r="I2346" s="5" t="s">
        <v>1895</v>
      </c>
      <c r="J2346" s="5"/>
      <c r="K2346" s="18" t="s">
        <v>9606</v>
      </c>
      <c r="L2346" s="5" t="s">
        <v>9607</v>
      </c>
    </row>
    <row r="2347" spans="1:12" ht="75">
      <c r="A2347" s="88" t="s">
        <v>9544</v>
      </c>
      <c r="B2347" s="8" t="s">
        <v>9597</v>
      </c>
      <c r="C2347" s="5" t="s">
        <v>9608</v>
      </c>
      <c r="D2347" s="6" t="s">
        <v>10822</v>
      </c>
      <c r="E2347" s="5" t="s">
        <v>5</v>
      </c>
      <c r="F2347" s="84"/>
      <c r="G2347" s="88"/>
      <c r="H2347" s="84" t="s">
        <v>9609</v>
      </c>
      <c r="I2347" s="5" t="s">
        <v>1895</v>
      </c>
      <c r="J2347" s="5"/>
      <c r="K2347" s="18" t="s">
        <v>9610</v>
      </c>
      <c r="L2347" s="5" t="s">
        <v>10805</v>
      </c>
    </row>
    <row r="2348" spans="1:12" ht="75">
      <c r="A2348" s="88" t="s">
        <v>9544</v>
      </c>
      <c r="B2348" s="8" t="s">
        <v>9597</v>
      </c>
      <c r="C2348" s="5" t="s">
        <v>9612</v>
      </c>
      <c r="D2348" s="2">
        <v>18528</v>
      </c>
      <c r="E2348" s="5" t="s">
        <v>10481</v>
      </c>
      <c r="F2348" s="84" t="s">
        <v>660</v>
      </c>
      <c r="G2348" s="88"/>
      <c r="H2348" s="84" t="s">
        <v>9613</v>
      </c>
      <c r="I2348" s="5" t="s">
        <v>264</v>
      </c>
      <c r="J2348" s="5" t="s">
        <v>8161</v>
      </c>
      <c r="K2348" s="22" t="s">
        <v>9614</v>
      </c>
      <c r="L2348" s="5" t="s">
        <v>9611</v>
      </c>
    </row>
    <row r="2349" spans="1:12" ht="56.25">
      <c r="A2349" s="84" t="s">
        <v>9615</v>
      </c>
      <c r="B2349" s="5" t="s">
        <v>9616</v>
      </c>
      <c r="C2349" s="5" t="s">
        <v>9617</v>
      </c>
      <c r="D2349" s="6">
        <v>45200</v>
      </c>
      <c r="E2349" s="5" t="s">
        <v>10480</v>
      </c>
      <c r="F2349" s="84" t="s">
        <v>179</v>
      </c>
      <c r="G2349" s="84"/>
      <c r="H2349" s="84" t="s">
        <v>9618</v>
      </c>
      <c r="I2349" s="5" t="s">
        <v>181</v>
      </c>
      <c r="J2349" s="5"/>
      <c r="K2349" s="5" t="s">
        <v>9619</v>
      </c>
      <c r="L2349" s="5" t="s">
        <v>9620</v>
      </c>
    </row>
    <row r="2350" spans="1:12" ht="56.25">
      <c r="A2350" s="84" t="s">
        <v>9615</v>
      </c>
      <c r="B2350" s="5" t="s">
        <v>9616</v>
      </c>
      <c r="C2350" s="5" t="s">
        <v>9621</v>
      </c>
      <c r="D2350" s="6">
        <v>4700</v>
      </c>
      <c r="E2350" s="5" t="s">
        <v>10480</v>
      </c>
      <c r="F2350" s="84" t="s">
        <v>311</v>
      </c>
      <c r="G2350" s="84"/>
      <c r="H2350" s="84" t="s">
        <v>9622</v>
      </c>
      <c r="I2350" s="5" t="s">
        <v>313</v>
      </c>
      <c r="J2350" s="5"/>
      <c r="K2350" s="5"/>
      <c r="L2350" s="5" t="s">
        <v>9623</v>
      </c>
    </row>
    <row r="2351" spans="1:12" ht="56.25">
      <c r="A2351" s="84" t="s">
        <v>9615</v>
      </c>
      <c r="B2351" s="5" t="s">
        <v>9624</v>
      </c>
      <c r="C2351" s="5" t="s">
        <v>9625</v>
      </c>
      <c r="D2351" s="6">
        <v>600</v>
      </c>
      <c r="E2351" s="5" t="s">
        <v>10480</v>
      </c>
      <c r="F2351" s="84" t="s">
        <v>311</v>
      </c>
      <c r="G2351" s="84"/>
      <c r="H2351" s="84" t="s">
        <v>9626</v>
      </c>
      <c r="I2351" s="5" t="s">
        <v>313</v>
      </c>
      <c r="J2351" s="5"/>
      <c r="K2351" s="5"/>
      <c r="L2351" s="5" t="s">
        <v>9627</v>
      </c>
    </row>
    <row r="2352" spans="1:12" ht="93.75">
      <c r="A2352" s="84" t="s">
        <v>9615</v>
      </c>
      <c r="B2352" s="5" t="s">
        <v>9624</v>
      </c>
      <c r="C2352" s="5" t="s">
        <v>9628</v>
      </c>
      <c r="D2352" s="6">
        <v>33222</v>
      </c>
      <c r="E2352" s="5" t="s">
        <v>10480</v>
      </c>
      <c r="F2352" s="84" t="s">
        <v>660</v>
      </c>
      <c r="G2352" s="84"/>
      <c r="H2352" s="84" t="s">
        <v>9629</v>
      </c>
      <c r="I2352" s="5" t="s">
        <v>4312</v>
      </c>
      <c r="J2352" s="5"/>
      <c r="K2352" s="5" t="s">
        <v>9630</v>
      </c>
      <c r="L2352" s="5" t="s">
        <v>9631</v>
      </c>
    </row>
    <row r="2353" spans="1:12" ht="56.25">
      <c r="A2353" s="84" t="s">
        <v>9615</v>
      </c>
      <c r="B2353" s="5" t="s">
        <v>9632</v>
      </c>
      <c r="C2353" s="5" t="s">
        <v>9633</v>
      </c>
      <c r="D2353" s="6">
        <v>30365</v>
      </c>
      <c r="E2353" s="5" t="s">
        <v>10481</v>
      </c>
      <c r="F2353" s="84" t="s">
        <v>179</v>
      </c>
      <c r="G2353" s="84"/>
      <c r="H2353" s="84" t="s">
        <v>9634</v>
      </c>
      <c r="I2353" s="130" t="s">
        <v>908</v>
      </c>
      <c r="J2353" s="32"/>
      <c r="K2353" s="5"/>
      <c r="L2353" s="5" t="s">
        <v>9635</v>
      </c>
    </row>
    <row r="2354" spans="1:12" ht="56.25">
      <c r="A2354" s="84" t="s">
        <v>9615</v>
      </c>
      <c r="B2354" s="5" t="s">
        <v>9632</v>
      </c>
      <c r="C2354" s="5" t="s">
        <v>9636</v>
      </c>
      <c r="D2354" s="6">
        <v>1768</v>
      </c>
      <c r="E2354" s="5" t="s">
        <v>10481</v>
      </c>
      <c r="F2354" s="84" t="s">
        <v>179</v>
      </c>
      <c r="G2354" s="84"/>
      <c r="H2354" s="84" t="s">
        <v>9637</v>
      </c>
      <c r="I2354" s="20" t="s">
        <v>908</v>
      </c>
      <c r="J2354" s="32"/>
      <c r="K2354" s="5"/>
      <c r="L2354" s="5" t="s">
        <v>9635</v>
      </c>
    </row>
    <row r="2355" spans="1:12" ht="56.25">
      <c r="A2355" s="84" t="s">
        <v>9615</v>
      </c>
      <c r="B2355" s="5" t="s">
        <v>9632</v>
      </c>
      <c r="C2355" s="5" t="s">
        <v>9638</v>
      </c>
      <c r="D2355" s="6">
        <v>1500</v>
      </c>
      <c r="E2355" s="5" t="s">
        <v>10481</v>
      </c>
      <c r="F2355" s="84" t="s">
        <v>671</v>
      </c>
      <c r="G2355" s="84"/>
      <c r="H2355" s="84" t="s">
        <v>9639</v>
      </c>
      <c r="I2355" s="20" t="s">
        <v>768</v>
      </c>
      <c r="J2355" s="32"/>
      <c r="K2355" s="5"/>
      <c r="L2355" s="5" t="s">
        <v>9635</v>
      </c>
    </row>
    <row r="2356" spans="1:12" ht="93.75">
      <c r="A2356" s="84" t="s">
        <v>9615</v>
      </c>
      <c r="B2356" s="5" t="s">
        <v>9632</v>
      </c>
      <c r="C2356" s="5" t="s">
        <v>9640</v>
      </c>
      <c r="D2356" s="6">
        <v>6380</v>
      </c>
      <c r="E2356" s="5" t="s">
        <v>10481</v>
      </c>
      <c r="F2356" s="84" t="s">
        <v>660</v>
      </c>
      <c r="G2356" s="84"/>
      <c r="H2356" s="84" t="s">
        <v>9641</v>
      </c>
      <c r="I2356" s="20" t="s">
        <v>1565</v>
      </c>
      <c r="J2356" s="32"/>
      <c r="K2356" s="5"/>
      <c r="L2356" s="21" t="s">
        <v>9642</v>
      </c>
    </row>
    <row r="2357" spans="1:12" ht="75">
      <c r="A2357" s="84" t="s">
        <v>9615</v>
      </c>
      <c r="B2357" s="5" t="s">
        <v>9632</v>
      </c>
      <c r="C2357" s="5" t="s">
        <v>2746</v>
      </c>
      <c r="D2357" s="6">
        <v>7980</v>
      </c>
      <c r="E2357" s="5" t="s">
        <v>10481</v>
      </c>
      <c r="F2357" s="84" t="s">
        <v>665</v>
      </c>
      <c r="G2357" s="84" t="s">
        <v>9643</v>
      </c>
      <c r="H2357" s="84" t="s">
        <v>9644</v>
      </c>
      <c r="I2357" s="20" t="s">
        <v>759</v>
      </c>
      <c r="J2357" s="32"/>
      <c r="K2357" s="5"/>
      <c r="L2357" s="21" t="s">
        <v>9645</v>
      </c>
    </row>
    <row r="2358" spans="1:12" ht="56.25">
      <c r="A2358" s="84" t="s">
        <v>9615</v>
      </c>
      <c r="B2358" s="5" t="s">
        <v>9632</v>
      </c>
      <c r="C2358" s="5" t="s">
        <v>9646</v>
      </c>
      <c r="D2358" s="6">
        <v>344</v>
      </c>
      <c r="E2358" s="5" t="s">
        <v>10481</v>
      </c>
      <c r="F2358" s="84" t="s">
        <v>311</v>
      </c>
      <c r="G2358" s="84"/>
      <c r="H2358" s="84" t="s">
        <v>9647</v>
      </c>
      <c r="I2358" s="20" t="s">
        <v>908</v>
      </c>
      <c r="J2358" s="32"/>
      <c r="K2358" s="5"/>
      <c r="L2358" s="5" t="s">
        <v>9648</v>
      </c>
    </row>
    <row r="2359" spans="1:12" ht="56.25">
      <c r="A2359" s="88" t="s">
        <v>9649</v>
      </c>
      <c r="B2359" s="8" t="s">
        <v>9650</v>
      </c>
      <c r="C2359" s="5" t="s">
        <v>9651</v>
      </c>
      <c r="D2359" s="2">
        <v>4690</v>
      </c>
      <c r="E2359" s="5" t="s">
        <v>10481</v>
      </c>
      <c r="F2359" s="84" t="s">
        <v>179</v>
      </c>
      <c r="G2359" s="88"/>
      <c r="H2359" s="84" t="s">
        <v>9652</v>
      </c>
      <c r="I2359" s="5" t="s">
        <v>1895</v>
      </c>
      <c r="J2359" s="5"/>
      <c r="K2359" s="5"/>
      <c r="L2359" s="5" t="s">
        <v>9653</v>
      </c>
    </row>
    <row r="2360" spans="1:12" ht="56.25">
      <c r="A2360" s="88" t="s">
        <v>9649</v>
      </c>
      <c r="B2360" s="8" t="s">
        <v>9650</v>
      </c>
      <c r="C2360" s="5" t="s">
        <v>9654</v>
      </c>
      <c r="D2360" s="2">
        <v>150</v>
      </c>
      <c r="E2360" s="5" t="s">
        <v>10481</v>
      </c>
      <c r="F2360" s="84" t="s">
        <v>179</v>
      </c>
      <c r="G2360" s="88"/>
      <c r="H2360" s="84" t="s">
        <v>9655</v>
      </c>
      <c r="I2360" s="5" t="s">
        <v>1895</v>
      </c>
      <c r="J2360" s="5"/>
      <c r="K2360" s="5"/>
      <c r="L2360" s="5" t="s">
        <v>9653</v>
      </c>
    </row>
    <row r="2361" spans="1:12" ht="93.75">
      <c r="A2361" s="88" t="s">
        <v>9544</v>
      </c>
      <c r="B2361" s="8" t="s">
        <v>9656</v>
      </c>
      <c r="C2361" s="5" t="s">
        <v>9497</v>
      </c>
      <c r="D2361" s="2">
        <v>819</v>
      </c>
      <c r="E2361" s="5" t="s">
        <v>10481</v>
      </c>
      <c r="F2361" s="84" t="s">
        <v>179</v>
      </c>
      <c r="G2361" s="88"/>
      <c r="H2361" s="84" t="s">
        <v>9657</v>
      </c>
      <c r="I2361" s="5" t="s">
        <v>181</v>
      </c>
      <c r="J2361" s="5"/>
      <c r="K2361" s="5"/>
      <c r="L2361" s="5" t="s">
        <v>9658</v>
      </c>
    </row>
    <row r="2362" spans="1:12" ht="131.25">
      <c r="A2362" s="88" t="s">
        <v>9659</v>
      </c>
      <c r="B2362" s="8" t="s">
        <v>9660</v>
      </c>
      <c r="C2362" s="5" t="s">
        <v>9661</v>
      </c>
      <c r="D2362" s="2">
        <v>13089</v>
      </c>
      <c r="E2362" s="5" t="s">
        <v>10481</v>
      </c>
      <c r="F2362" s="84" t="s">
        <v>660</v>
      </c>
      <c r="G2362" s="88"/>
      <c r="H2362" s="84" t="s">
        <v>9662</v>
      </c>
      <c r="I2362" s="8" t="s">
        <v>313</v>
      </c>
      <c r="J2362" s="5"/>
      <c r="K2362" s="5" t="s">
        <v>9663</v>
      </c>
      <c r="L2362" s="5" t="s">
        <v>9664</v>
      </c>
    </row>
    <row r="2363" spans="1:12" ht="75">
      <c r="A2363" s="88" t="s">
        <v>9544</v>
      </c>
      <c r="B2363" s="8" t="s">
        <v>9665</v>
      </c>
      <c r="C2363" s="5" t="s">
        <v>9666</v>
      </c>
      <c r="D2363" s="2">
        <v>1566</v>
      </c>
      <c r="E2363" s="5" t="s">
        <v>10481</v>
      </c>
      <c r="F2363" s="84" t="s">
        <v>327</v>
      </c>
      <c r="G2363" s="88"/>
      <c r="H2363" s="84" t="s">
        <v>9667</v>
      </c>
      <c r="I2363" s="5" t="s">
        <v>768</v>
      </c>
      <c r="J2363" s="5"/>
      <c r="K2363" s="18" t="s">
        <v>9668</v>
      </c>
      <c r="L2363" s="5" t="s">
        <v>9669</v>
      </c>
    </row>
    <row r="2364" spans="1:12" ht="56.25">
      <c r="A2364" s="88" t="s">
        <v>9544</v>
      </c>
      <c r="B2364" s="8" t="s">
        <v>9665</v>
      </c>
      <c r="C2364" s="5" t="s">
        <v>9670</v>
      </c>
      <c r="D2364" s="2">
        <v>15433</v>
      </c>
      <c r="E2364" s="5" t="s">
        <v>10481</v>
      </c>
      <c r="F2364" s="84" t="s">
        <v>9671</v>
      </c>
      <c r="G2364" s="88"/>
      <c r="H2364" s="84" t="s">
        <v>9672</v>
      </c>
      <c r="I2364" s="5" t="s">
        <v>181</v>
      </c>
      <c r="J2364" s="5"/>
      <c r="K2364" s="18" t="s">
        <v>9673</v>
      </c>
      <c r="L2364" s="5" t="s">
        <v>9674</v>
      </c>
    </row>
    <row r="2365" spans="1:12" ht="75">
      <c r="A2365" s="88" t="s">
        <v>9544</v>
      </c>
      <c r="B2365" s="8" t="s">
        <v>9665</v>
      </c>
      <c r="C2365" s="5" t="s">
        <v>9675</v>
      </c>
      <c r="D2365" s="2">
        <v>9855</v>
      </c>
      <c r="E2365" s="5" t="s">
        <v>10481</v>
      </c>
      <c r="F2365" s="84" t="s">
        <v>2603</v>
      </c>
      <c r="G2365" s="88"/>
      <c r="H2365" s="84" t="s">
        <v>9676</v>
      </c>
      <c r="I2365" s="5" t="s">
        <v>181</v>
      </c>
      <c r="J2365" s="5"/>
      <c r="K2365" s="18" t="s">
        <v>9677</v>
      </c>
      <c r="L2365" s="5" t="s">
        <v>9669</v>
      </c>
    </row>
    <row r="2366" spans="1:12" ht="75">
      <c r="A2366" s="88" t="s">
        <v>9544</v>
      </c>
      <c r="B2366" s="8" t="s">
        <v>9665</v>
      </c>
      <c r="C2366" s="5" t="s">
        <v>9678</v>
      </c>
      <c r="D2366" s="2">
        <v>300</v>
      </c>
      <c r="E2366" s="5" t="s">
        <v>10481</v>
      </c>
      <c r="F2366" s="84" t="s">
        <v>311</v>
      </c>
      <c r="G2366" s="88"/>
      <c r="H2366" s="84" t="s">
        <v>9679</v>
      </c>
      <c r="I2366" s="8" t="s">
        <v>181</v>
      </c>
      <c r="J2366" s="5"/>
      <c r="K2366" s="18" t="s">
        <v>9680</v>
      </c>
      <c r="L2366" s="5" t="s">
        <v>9669</v>
      </c>
    </row>
    <row r="2367" spans="1:12" ht="56.25">
      <c r="A2367" s="88" t="s">
        <v>9544</v>
      </c>
      <c r="B2367" s="8" t="s">
        <v>9681</v>
      </c>
      <c r="C2367" s="5" t="s">
        <v>9682</v>
      </c>
      <c r="D2367" s="2">
        <v>1558</v>
      </c>
      <c r="E2367" s="5" t="s">
        <v>10481</v>
      </c>
      <c r="F2367" s="84" t="s">
        <v>660</v>
      </c>
      <c r="G2367" s="88"/>
      <c r="H2367" s="84" t="s">
        <v>9683</v>
      </c>
      <c r="I2367" s="5" t="s">
        <v>759</v>
      </c>
      <c r="J2367" s="5"/>
      <c r="K2367" s="5" t="s">
        <v>223</v>
      </c>
      <c r="L2367" s="5" t="s">
        <v>9684</v>
      </c>
    </row>
    <row r="2368" spans="1:12" ht="56.25">
      <c r="A2368" s="88" t="s">
        <v>9544</v>
      </c>
      <c r="B2368" s="8" t="s">
        <v>9681</v>
      </c>
      <c r="C2368" s="5" t="s">
        <v>9685</v>
      </c>
      <c r="D2368" s="2">
        <v>4030</v>
      </c>
      <c r="E2368" s="5" t="s">
        <v>10481</v>
      </c>
      <c r="F2368" s="84" t="s">
        <v>660</v>
      </c>
      <c r="G2368" s="88"/>
      <c r="H2368" s="84" t="s">
        <v>9686</v>
      </c>
      <c r="I2368" s="5" t="s">
        <v>759</v>
      </c>
      <c r="J2368" s="5"/>
      <c r="K2368" s="5" t="s">
        <v>223</v>
      </c>
      <c r="L2368" s="5" t="s">
        <v>9687</v>
      </c>
    </row>
    <row r="2369" spans="1:12" ht="75">
      <c r="A2369" s="88" t="s">
        <v>9544</v>
      </c>
      <c r="B2369" s="8" t="s">
        <v>9681</v>
      </c>
      <c r="C2369" s="5" t="s">
        <v>9688</v>
      </c>
      <c r="D2369" s="2">
        <v>607</v>
      </c>
      <c r="E2369" s="5" t="s">
        <v>10481</v>
      </c>
      <c r="F2369" s="84" t="s">
        <v>311</v>
      </c>
      <c r="G2369" s="88"/>
      <c r="H2369" s="84" t="s">
        <v>9689</v>
      </c>
      <c r="I2369" s="5" t="s">
        <v>1511</v>
      </c>
      <c r="J2369" s="5"/>
      <c r="K2369" s="5"/>
      <c r="L2369" s="21" t="s">
        <v>9690</v>
      </c>
    </row>
    <row r="2370" spans="1:12" ht="37.5">
      <c r="A2370" s="88" t="s">
        <v>9544</v>
      </c>
      <c r="B2370" s="8" t="s">
        <v>9691</v>
      </c>
      <c r="C2370" s="5" t="s">
        <v>9692</v>
      </c>
      <c r="D2370" s="2">
        <v>366</v>
      </c>
      <c r="E2370" s="5" t="s">
        <v>10481</v>
      </c>
      <c r="F2370" s="84" t="s">
        <v>311</v>
      </c>
      <c r="G2370" s="88"/>
      <c r="H2370" s="84" t="s">
        <v>9693</v>
      </c>
      <c r="I2370" s="5" t="s">
        <v>1511</v>
      </c>
      <c r="J2370" s="5"/>
      <c r="K2370" s="5"/>
      <c r="L2370" s="5" t="s">
        <v>9694</v>
      </c>
    </row>
    <row r="2371" spans="1:12" ht="56.25">
      <c r="A2371" s="88" t="s">
        <v>9544</v>
      </c>
      <c r="B2371" s="8" t="s">
        <v>9691</v>
      </c>
      <c r="C2371" s="5" t="s">
        <v>9695</v>
      </c>
      <c r="D2371" s="2">
        <v>114</v>
      </c>
      <c r="E2371" s="5" t="s">
        <v>10481</v>
      </c>
      <c r="F2371" s="84" t="s">
        <v>311</v>
      </c>
      <c r="G2371" s="88"/>
      <c r="H2371" s="84" t="s">
        <v>9696</v>
      </c>
      <c r="I2371" s="5" t="s">
        <v>1511</v>
      </c>
      <c r="J2371" s="5"/>
      <c r="K2371" s="5"/>
      <c r="L2371" s="5" t="s">
        <v>9697</v>
      </c>
    </row>
    <row r="2372" spans="1:12" ht="56.25">
      <c r="A2372" s="88" t="s">
        <v>9544</v>
      </c>
      <c r="B2372" s="8" t="s">
        <v>9691</v>
      </c>
      <c r="C2372" s="5" t="s">
        <v>9698</v>
      </c>
      <c r="D2372" s="2">
        <v>779</v>
      </c>
      <c r="E2372" s="5" t="s">
        <v>10481</v>
      </c>
      <c r="F2372" s="84" t="s">
        <v>660</v>
      </c>
      <c r="G2372" s="88"/>
      <c r="H2372" s="84" t="s">
        <v>9699</v>
      </c>
      <c r="I2372" s="5" t="s">
        <v>1511</v>
      </c>
      <c r="J2372" s="5"/>
      <c r="K2372" s="5"/>
      <c r="L2372" s="5" t="s">
        <v>9700</v>
      </c>
    </row>
    <row r="2373" spans="1:12" ht="75">
      <c r="A2373" s="88" t="s">
        <v>9544</v>
      </c>
      <c r="B2373" s="8" t="s">
        <v>9701</v>
      </c>
      <c r="C2373" s="5" t="s">
        <v>9702</v>
      </c>
      <c r="D2373" s="2">
        <v>8000</v>
      </c>
      <c r="E2373" s="5" t="s">
        <v>10481</v>
      </c>
      <c r="F2373" s="84" t="s">
        <v>660</v>
      </c>
      <c r="G2373" s="88"/>
      <c r="H2373" s="84" t="s">
        <v>9703</v>
      </c>
      <c r="I2373" s="5" t="s">
        <v>4145</v>
      </c>
      <c r="J2373" s="5"/>
      <c r="K2373" s="5"/>
      <c r="L2373" s="5" t="s">
        <v>9704</v>
      </c>
    </row>
    <row r="2374" spans="1:12" ht="75">
      <c r="A2374" s="88" t="s">
        <v>9544</v>
      </c>
      <c r="B2374" s="8" t="s">
        <v>9701</v>
      </c>
      <c r="C2374" s="5" t="s">
        <v>9705</v>
      </c>
      <c r="D2374" s="2">
        <v>12000</v>
      </c>
      <c r="E2374" s="5" t="s">
        <v>10481</v>
      </c>
      <c r="F2374" s="84" t="s">
        <v>311</v>
      </c>
      <c r="G2374" s="88"/>
      <c r="H2374" s="84" t="s">
        <v>9706</v>
      </c>
      <c r="I2374" s="5" t="s">
        <v>778</v>
      </c>
      <c r="J2374" s="5"/>
      <c r="K2374" s="5"/>
      <c r="L2374" s="5" t="s">
        <v>9707</v>
      </c>
    </row>
    <row r="2375" spans="1:12" ht="75">
      <c r="A2375" s="88" t="s">
        <v>9544</v>
      </c>
      <c r="B2375" s="8" t="s">
        <v>9701</v>
      </c>
      <c r="C2375" s="5" t="s">
        <v>9708</v>
      </c>
      <c r="D2375" s="2">
        <v>7812</v>
      </c>
      <c r="E2375" s="5" t="s">
        <v>10481</v>
      </c>
      <c r="F2375" s="84" t="s">
        <v>1288</v>
      </c>
      <c r="G2375" s="88"/>
      <c r="H2375" s="84" t="s">
        <v>9709</v>
      </c>
      <c r="I2375" s="5" t="s">
        <v>181</v>
      </c>
      <c r="J2375" s="5"/>
      <c r="K2375" s="64" t="s">
        <v>9710</v>
      </c>
      <c r="L2375" s="5" t="s">
        <v>9711</v>
      </c>
    </row>
    <row r="2376" spans="1:12" ht="37.5">
      <c r="A2376" s="84" t="s">
        <v>9615</v>
      </c>
      <c r="B2376" s="5" t="s">
        <v>9712</v>
      </c>
      <c r="C2376" s="5" t="s">
        <v>9713</v>
      </c>
      <c r="D2376" s="6">
        <v>8115</v>
      </c>
      <c r="E2376" s="5" t="s">
        <v>10480</v>
      </c>
      <c r="F2376" s="84" t="s">
        <v>179</v>
      </c>
      <c r="G2376" s="88"/>
      <c r="H2376" s="84" t="s">
        <v>9714</v>
      </c>
      <c r="I2376" s="5" t="s">
        <v>759</v>
      </c>
      <c r="J2376" s="5"/>
      <c r="K2376" s="5"/>
      <c r="L2376" s="5" t="s">
        <v>9715</v>
      </c>
    </row>
    <row r="2377" spans="1:12" ht="37.5">
      <c r="A2377" s="84" t="s">
        <v>9615</v>
      </c>
      <c r="B2377" s="5" t="s">
        <v>9712</v>
      </c>
      <c r="C2377" s="5" t="s">
        <v>9716</v>
      </c>
      <c r="D2377" s="6">
        <v>8268</v>
      </c>
      <c r="E2377" s="5" t="s">
        <v>10480</v>
      </c>
      <c r="F2377" s="84" t="s">
        <v>179</v>
      </c>
      <c r="G2377" s="88"/>
      <c r="H2377" s="84" t="s">
        <v>9717</v>
      </c>
      <c r="I2377" s="5" t="s">
        <v>313</v>
      </c>
      <c r="J2377" s="5"/>
      <c r="K2377" s="5"/>
      <c r="L2377" s="21" t="s">
        <v>9715</v>
      </c>
    </row>
    <row r="2378" spans="1:12" ht="56.25">
      <c r="A2378" s="84" t="s">
        <v>9615</v>
      </c>
      <c r="B2378" s="5" t="s">
        <v>9712</v>
      </c>
      <c r="C2378" s="5" t="s">
        <v>9718</v>
      </c>
      <c r="D2378" s="6">
        <v>8055</v>
      </c>
      <c r="E2378" s="5" t="s">
        <v>10480</v>
      </c>
      <c r="F2378" s="84" t="s">
        <v>179</v>
      </c>
      <c r="G2378" s="88"/>
      <c r="H2378" s="84" t="s">
        <v>9719</v>
      </c>
      <c r="I2378" s="5" t="s">
        <v>313</v>
      </c>
      <c r="J2378" s="5"/>
      <c r="K2378" s="5"/>
      <c r="L2378" s="21" t="s">
        <v>9715</v>
      </c>
    </row>
    <row r="2379" spans="1:12" ht="37.5">
      <c r="A2379" s="84" t="s">
        <v>9615</v>
      </c>
      <c r="B2379" s="5" t="s">
        <v>9712</v>
      </c>
      <c r="C2379" s="5" t="s">
        <v>460</v>
      </c>
      <c r="D2379" s="6">
        <v>2500</v>
      </c>
      <c r="E2379" s="5" t="s">
        <v>10480</v>
      </c>
      <c r="F2379" s="84" t="s">
        <v>660</v>
      </c>
      <c r="G2379" s="88"/>
      <c r="H2379" s="84" t="s">
        <v>9720</v>
      </c>
      <c r="I2379" s="8" t="s">
        <v>313</v>
      </c>
      <c r="J2379" s="5"/>
      <c r="K2379" s="5"/>
      <c r="L2379" s="5" t="s">
        <v>9715</v>
      </c>
    </row>
    <row r="2380" spans="1:12" ht="56.25">
      <c r="A2380" s="88" t="s">
        <v>9544</v>
      </c>
      <c r="B2380" s="8" t="s">
        <v>9721</v>
      </c>
      <c r="C2380" s="5" t="s">
        <v>9722</v>
      </c>
      <c r="D2380" s="2">
        <v>15729</v>
      </c>
      <c r="E2380" s="5" t="s">
        <v>10481</v>
      </c>
      <c r="F2380" s="84" t="s">
        <v>179</v>
      </c>
      <c r="G2380" s="88"/>
      <c r="H2380" s="84" t="s">
        <v>9723</v>
      </c>
      <c r="I2380" s="5" t="s">
        <v>1511</v>
      </c>
      <c r="J2380" s="5"/>
      <c r="K2380" s="18" t="s">
        <v>9724</v>
      </c>
      <c r="L2380" s="5" t="s">
        <v>9725</v>
      </c>
    </row>
    <row r="2381" spans="1:12" ht="56.25">
      <c r="A2381" s="88" t="s">
        <v>9549</v>
      </c>
      <c r="B2381" s="8" t="s">
        <v>9726</v>
      </c>
      <c r="C2381" s="5" t="s">
        <v>9727</v>
      </c>
      <c r="D2381" s="2">
        <v>9606</v>
      </c>
      <c r="E2381" s="5" t="s">
        <v>10481</v>
      </c>
      <c r="F2381" s="84" t="s">
        <v>179</v>
      </c>
      <c r="G2381" s="88"/>
      <c r="H2381" s="84" t="s">
        <v>9728</v>
      </c>
      <c r="I2381" s="5" t="s">
        <v>10501</v>
      </c>
      <c r="J2381" s="5" t="s">
        <v>9729</v>
      </c>
      <c r="K2381" s="5" t="s">
        <v>9730</v>
      </c>
      <c r="L2381" s="5" t="s">
        <v>9731</v>
      </c>
    </row>
    <row r="2382" spans="1:12" ht="56.25">
      <c r="A2382" s="88" t="s">
        <v>9549</v>
      </c>
      <c r="B2382" s="8" t="s">
        <v>9726</v>
      </c>
      <c r="C2382" s="5" t="s">
        <v>80</v>
      </c>
      <c r="D2382" s="2">
        <v>13023</v>
      </c>
      <c r="E2382" s="5" t="s">
        <v>10481</v>
      </c>
      <c r="F2382" s="84" t="s">
        <v>179</v>
      </c>
      <c r="G2382" s="88"/>
      <c r="H2382" s="84" t="s">
        <v>9732</v>
      </c>
      <c r="I2382" s="5" t="s">
        <v>1511</v>
      </c>
      <c r="J2382" s="5"/>
      <c r="K2382" s="5" t="s">
        <v>9733</v>
      </c>
      <c r="L2382" s="5" t="s">
        <v>9734</v>
      </c>
    </row>
    <row r="2383" spans="1:12" ht="56.25">
      <c r="A2383" s="88" t="s">
        <v>9549</v>
      </c>
      <c r="B2383" s="8" t="s">
        <v>9726</v>
      </c>
      <c r="C2383" s="5" t="s">
        <v>9735</v>
      </c>
      <c r="D2383" s="2">
        <v>168</v>
      </c>
      <c r="E2383" s="5" t="s">
        <v>10481</v>
      </c>
      <c r="F2383" s="84" t="s">
        <v>311</v>
      </c>
      <c r="G2383" s="88"/>
      <c r="H2383" s="84" t="s">
        <v>9736</v>
      </c>
      <c r="I2383" s="5" t="s">
        <v>181</v>
      </c>
      <c r="J2383" s="5"/>
      <c r="K2383" s="5"/>
      <c r="L2383" s="5" t="s">
        <v>9737</v>
      </c>
    </row>
    <row r="2384" spans="1:12" ht="75">
      <c r="A2384" s="88" t="s">
        <v>9549</v>
      </c>
      <c r="B2384" s="8" t="s">
        <v>9726</v>
      </c>
      <c r="C2384" s="5" t="s">
        <v>9738</v>
      </c>
      <c r="D2384" s="2">
        <v>3552</v>
      </c>
      <c r="E2384" s="5" t="s">
        <v>10481</v>
      </c>
      <c r="F2384" s="84" t="s">
        <v>660</v>
      </c>
      <c r="G2384" s="88"/>
      <c r="H2384" s="84" t="s">
        <v>9739</v>
      </c>
      <c r="I2384" s="8" t="s">
        <v>9740</v>
      </c>
      <c r="J2384" s="5"/>
      <c r="K2384" s="5"/>
      <c r="L2384" s="5" t="s">
        <v>9741</v>
      </c>
    </row>
    <row r="2385" spans="1:12" ht="37.5">
      <c r="A2385" s="88" t="s">
        <v>9544</v>
      </c>
      <c r="B2385" s="8" t="s">
        <v>9742</v>
      </c>
      <c r="C2385" s="5" t="s">
        <v>9439</v>
      </c>
      <c r="D2385" s="2">
        <v>627</v>
      </c>
      <c r="E2385" s="5" t="s">
        <v>10481</v>
      </c>
      <c r="F2385" s="84" t="s">
        <v>660</v>
      </c>
      <c r="G2385" s="88"/>
      <c r="H2385" s="84" t="s">
        <v>9743</v>
      </c>
      <c r="I2385" s="5" t="s">
        <v>3359</v>
      </c>
      <c r="J2385" s="5"/>
      <c r="K2385" s="5"/>
      <c r="L2385" s="5" t="s">
        <v>9744</v>
      </c>
    </row>
    <row r="2386" spans="1:12" ht="37.5">
      <c r="A2386" s="88" t="s">
        <v>9544</v>
      </c>
      <c r="B2386" s="8" t="s">
        <v>9742</v>
      </c>
      <c r="C2386" s="5" t="s">
        <v>9745</v>
      </c>
      <c r="D2386" s="2">
        <v>453</v>
      </c>
      <c r="E2386" s="5" t="s">
        <v>10481</v>
      </c>
      <c r="F2386" s="84" t="s">
        <v>311</v>
      </c>
      <c r="G2386" s="88"/>
      <c r="H2386" s="84" t="s">
        <v>9746</v>
      </c>
      <c r="I2386" s="5" t="s">
        <v>313</v>
      </c>
      <c r="J2386" s="5"/>
      <c r="K2386" s="5"/>
      <c r="L2386" s="5" t="s">
        <v>9744</v>
      </c>
    </row>
    <row r="2387" spans="1:12" ht="37.5">
      <c r="A2387" s="88" t="s">
        <v>9544</v>
      </c>
      <c r="B2387" s="8" t="s">
        <v>9742</v>
      </c>
      <c r="C2387" s="5" t="s">
        <v>9747</v>
      </c>
      <c r="D2387" s="2">
        <v>1383</v>
      </c>
      <c r="E2387" s="5" t="s">
        <v>10481</v>
      </c>
      <c r="F2387" s="84" t="s">
        <v>660</v>
      </c>
      <c r="G2387" s="88"/>
      <c r="H2387" s="84" t="s">
        <v>9748</v>
      </c>
      <c r="I2387" s="5" t="s">
        <v>3538</v>
      </c>
      <c r="J2387" s="5"/>
      <c r="K2387" s="5"/>
      <c r="L2387" s="5" t="s">
        <v>9744</v>
      </c>
    </row>
    <row r="2388" spans="1:12" ht="56.25">
      <c r="A2388" s="84" t="s">
        <v>9659</v>
      </c>
      <c r="B2388" s="5" t="s">
        <v>9749</v>
      </c>
      <c r="C2388" s="5" t="s">
        <v>9688</v>
      </c>
      <c r="D2388" s="6">
        <v>176</v>
      </c>
      <c r="E2388" s="20" t="s">
        <v>10491</v>
      </c>
      <c r="F2388" s="84" t="s">
        <v>2603</v>
      </c>
      <c r="G2388" s="88"/>
      <c r="H2388" s="84" t="s">
        <v>9750</v>
      </c>
      <c r="I2388" s="5" t="s">
        <v>313</v>
      </c>
      <c r="J2388" s="5"/>
      <c r="K2388" s="5"/>
      <c r="L2388" s="21" t="s">
        <v>9751</v>
      </c>
    </row>
    <row r="2389" spans="1:12" ht="56.25">
      <c r="A2389" s="84" t="s">
        <v>9659</v>
      </c>
      <c r="B2389" s="5" t="s">
        <v>9749</v>
      </c>
      <c r="C2389" s="5" t="s">
        <v>9752</v>
      </c>
      <c r="D2389" s="6">
        <v>4739</v>
      </c>
      <c r="E2389" s="131" t="s">
        <v>10491</v>
      </c>
      <c r="F2389" s="84" t="s">
        <v>179</v>
      </c>
      <c r="G2389" s="88"/>
      <c r="H2389" s="84" t="s">
        <v>9753</v>
      </c>
      <c r="I2389" s="5" t="s">
        <v>768</v>
      </c>
      <c r="J2389" s="5"/>
      <c r="K2389" s="18" t="s">
        <v>9754</v>
      </c>
      <c r="L2389" s="5" t="s">
        <v>9755</v>
      </c>
    </row>
    <row r="2390" spans="1:12" ht="93.75">
      <c r="A2390" s="88" t="s">
        <v>9544</v>
      </c>
      <c r="B2390" s="8" t="s">
        <v>9749</v>
      </c>
      <c r="C2390" s="5" t="s">
        <v>9756</v>
      </c>
      <c r="D2390" s="2">
        <v>2500</v>
      </c>
      <c r="E2390" s="5" t="s">
        <v>10481</v>
      </c>
      <c r="F2390" s="84" t="s">
        <v>179</v>
      </c>
      <c r="G2390" s="88"/>
      <c r="H2390" s="84" t="s">
        <v>9757</v>
      </c>
      <c r="I2390" s="5" t="s">
        <v>3258</v>
      </c>
      <c r="J2390" s="5"/>
      <c r="K2390" s="18" t="s">
        <v>9758</v>
      </c>
      <c r="L2390" s="5" t="s">
        <v>9755</v>
      </c>
    </row>
    <row r="2391" spans="1:12" ht="56.25">
      <c r="A2391" s="88" t="s">
        <v>9544</v>
      </c>
      <c r="B2391" s="8" t="s">
        <v>9759</v>
      </c>
      <c r="C2391" s="5" t="s">
        <v>9760</v>
      </c>
      <c r="D2391" s="2">
        <v>18300</v>
      </c>
      <c r="E2391" s="5" t="s">
        <v>10481</v>
      </c>
      <c r="F2391" s="84" t="s">
        <v>179</v>
      </c>
      <c r="G2391" s="88"/>
      <c r="H2391" s="84" t="s">
        <v>9761</v>
      </c>
      <c r="I2391" s="5" t="s">
        <v>9759</v>
      </c>
      <c r="J2391" s="5"/>
      <c r="K2391" s="5"/>
      <c r="L2391" s="5" t="s">
        <v>9762</v>
      </c>
    </row>
    <row r="2392" spans="1:12" ht="56.25">
      <c r="A2392" s="88" t="s">
        <v>9544</v>
      </c>
      <c r="B2392" s="8" t="s">
        <v>9759</v>
      </c>
      <c r="C2392" s="5" t="s">
        <v>1916</v>
      </c>
      <c r="D2392" s="2">
        <v>600</v>
      </c>
      <c r="E2392" s="5" t="s">
        <v>10481</v>
      </c>
      <c r="F2392" s="84" t="s">
        <v>179</v>
      </c>
      <c r="G2392" s="88"/>
      <c r="H2392" s="84" t="s">
        <v>9763</v>
      </c>
      <c r="I2392" s="5" t="s">
        <v>9759</v>
      </c>
      <c r="J2392" s="5"/>
      <c r="K2392" s="5"/>
      <c r="L2392" s="5" t="s">
        <v>9764</v>
      </c>
    </row>
    <row r="2393" spans="1:12" ht="56.25">
      <c r="A2393" s="88" t="s">
        <v>9544</v>
      </c>
      <c r="B2393" s="8" t="s">
        <v>9759</v>
      </c>
      <c r="C2393" s="5" t="s">
        <v>9765</v>
      </c>
      <c r="D2393" s="2" t="s">
        <v>9766</v>
      </c>
      <c r="E2393" s="5" t="s">
        <v>10481</v>
      </c>
      <c r="F2393" s="84" t="s">
        <v>2603</v>
      </c>
      <c r="G2393" s="88"/>
      <c r="H2393" s="84" t="s">
        <v>9767</v>
      </c>
      <c r="I2393" s="5" t="s">
        <v>9759</v>
      </c>
      <c r="J2393" s="5"/>
      <c r="K2393" s="5"/>
      <c r="L2393" s="5" t="s">
        <v>9768</v>
      </c>
    </row>
    <row r="2394" spans="1:12" ht="56.25">
      <c r="A2394" s="84" t="s">
        <v>9659</v>
      </c>
      <c r="B2394" s="5" t="s">
        <v>9769</v>
      </c>
      <c r="C2394" s="5" t="s">
        <v>9770</v>
      </c>
      <c r="D2394" s="2">
        <v>4950</v>
      </c>
      <c r="E2394" s="5" t="s">
        <v>10481</v>
      </c>
      <c r="F2394" s="84" t="s">
        <v>660</v>
      </c>
      <c r="G2394" s="88"/>
      <c r="H2394" s="84" t="s">
        <v>9771</v>
      </c>
      <c r="I2394" s="5" t="s">
        <v>1565</v>
      </c>
      <c r="J2394" s="5"/>
      <c r="K2394" s="5"/>
      <c r="L2394" s="21" t="s">
        <v>9772</v>
      </c>
    </row>
    <row r="2395" spans="1:12" ht="56.25">
      <c r="A2395" s="84" t="s">
        <v>9659</v>
      </c>
      <c r="B2395" s="5" t="s">
        <v>9769</v>
      </c>
      <c r="C2395" s="5" t="s">
        <v>9752</v>
      </c>
      <c r="D2395" s="2">
        <v>11921</v>
      </c>
      <c r="E2395" s="5" t="s">
        <v>10481</v>
      </c>
      <c r="F2395" s="84" t="s">
        <v>179</v>
      </c>
      <c r="G2395" s="88"/>
      <c r="H2395" s="84" t="s">
        <v>9773</v>
      </c>
      <c r="I2395" s="5" t="s">
        <v>908</v>
      </c>
      <c r="J2395" s="5"/>
      <c r="K2395" s="5"/>
      <c r="L2395" s="21" t="s">
        <v>9774</v>
      </c>
    </row>
    <row r="2396" spans="1:12" ht="75">
      <c r="A2396" s="84" t="s">
        <v>9659</v>
      </c>
      <c r="B2396" s="5" t="s">
        <v>9769</v>
      </c>
      <c r="C2396" s="5" t="s">
        <v>4907</v>
      </c>
      <c r="D2396" s="2" t="s">
        <v>2019</v>
      </c>
      <c r="E2396" s="5" t="s">
        <v>10481</v>
      </c>
      <c r="F2396" s="84" t="s">
        <v>2603</v>
      </c>
      <c r="G2396" s="88"/>
      <c r="H2396" s="84" t="s">
        <v>9775</v>
      </c>
      <c r="I2396" s="5" t="s">
        <v>778</v>
      </c>
      <c r="J2396" s="5"/>
      <c r="K2396" s="5"/>
      <c r="L2396" s="21" t="s">
        <v>9774</v>
      </c>
    </row>
    <row r="2397" spans="1:12" ht="56.25">
      <c r="A2397" s="84" t="s">
        <v>9659</v>
      </c>
      <c r="B2397" s="5" t="s">
        <v>9769</v>
      </c>
      <c r="C2397" s="5" t="s">
        <v>9776</v>
      </c>
      <c r="D2397" s="2">
        <v>279</v>
      </c>
      <c r="E2397" s="5" t="s">
        <v>10481</v>
      </c>
      <c r="F2397" s="84" t="s">
        <v>311</v>
      </c>
      <c r="G2397" s="88"/>
      <c r="H2397" s="84" t="s">
        <v>9777</v>
      </c>
      <c r="I2397" s="8" t="s">
        <v>181</v>
      </c>
      <c r="J2397" s="5"/>
      <c r="K2397" s="5"/>
      <c r="L2397" s="21" t="s">
        <v>9774</v>
      </c>
    </row>
    <row r="2398" spans="1:12" ht="56.25">
      <c r="A2398" s="84" t="s">
        <v>9659</v>
      </c>
      <c r="B2398" s="5" t="s">
        <v>9769</v>
      </c>
      <c r="C2398" s="5" t="s">
        <v>9778</v>
      </c>
      <c r="D2398" s="2" t="s">
        <v>36</v>
      </c>
      <c r="E2398" s="5" t="s">
        <v>5</v>
      </c>
      <c r="F2398" s="84"/>
      <c r="G2398" s="88"/>
      <c r="H2398" s="84" t="s">
        <v>9779</v>
      </c>
      <c r="I2398" s="8" t="s">
        <v>768</v>
      </c>
      <c r="J2398" s="5"/>
      <c r="K2398" s="8"/>
      <c r="L2398" s="21" t="s">
        <v>10806</v>
      </c>
    </row>
    <row r="2399" spans="1:12" ht="56.25">
      <c r="A2399" s="88" t="s">
        <v>9544</v>
      </c>
      <c r="B2399" s="8" t="s">
        <v>9780</v>
      </c>
      <c r="C2399" s="5" t="s">
        <v>9781</v>
      </c>
      <c r="D2399" s="2">
        <v>200</v>
      </c>
      <c r="E2399" s="5" t="s">
        <v>10481</v>
      </c>
      <c r="F2399" s="84" t="s">
        <v>311</v>
      </c>
      <c r="G2399" s="88"/>
      <c r="H2399" s="84" t="s">
        <v>9782</v>
      </c>
      <c r="I2399" s="5" t="s">
        <v>9783</v>
      </c>
      <c r="J2399" s="5"/>
      <c r="K2399" s="5"/>
      <c r="L2399" s="5" t="s">
        <v>9784</v>
      </c>
    </row>
    <row r="2400" spans="1:12" ht="75">
      <c r="A2400" s="88" t="s">
        <v>9544</v>
      </c>
      <c r="B2400" s="8" t="s">
        <v>9780</v>
      </c>
      <c r="C2400" s="5" t="s">
        <v>9785</v>
      </c>
      <c r="D2400" s="2">
        <v>6840</v>
      </c>
      <c r="E2400" s="5" t="s">
        <v>10481</v>
      </c>
      <c r="F2400" s="84" t="s">
        <v>311</v>
      </c>
      <c r="G2400" s="88"/>
      <c r="H2400" s="84" t="s">
        <v>9786</v>
      </c>
      <c r="I2400" s="5" t="s">
        <v>9783</v>
      </c>
      <c r="J2400" s="5"/>
      <c r="K2400" s="5"/>
      <c r="L2400" s="5" t="s">
        <v>9784</v>
      </c>
    </row>
    <row r="2401" spans="1:12" ht="37.5">
      <c r="A2401" s="88" t="s">
        <v>9544</v>
      </c>
      <c r="B2401" s="8" t="s">
        <v>9787</v>
      </c>
      <c r="C2401" s="5" t="s">
        <v>9788</v>
      </c>
      <c r="D2401" s="2">
        <v>130</v>
      </c>
      <c r="E2401" s="5" t="s">
        <v>10481</v>
      </c>
      <c r="F2401" s="84"/>
      <c r="G2401" s="88"/>
      <c r="H2401" s="84" t="s">
        <v>9789</v>
      </c>
      <c r="I2401" s="5" t="s">
        <v>329</v>
      </c>
      <c r="J2401" s="5"/>
      <c r="K2401" s="8"/>
      <c r="L2401" s="5" t="s">
        <v>9790</v>
      </c>
    </row>
    <row r="2402" spans="1:12" ht="37.5">
      <c r="A2402" s="88" t="s">
        <v>9544</v>
      </c>
      <c r="B2402" s="8" t="s">
        <v>9787</v>
      </c>
      <c r="C2402" s="5" t="s">
        <v>9791</v>
      </c>
      <c r="D2402" s="2">
        <v>100</v>
      </c>
      <c r="E2402" s="5" t="s">
        <v>10481</v>
      </c>
      <c r="F2402" s="84" t="s">
        <v>179</v>
      </c>
      <c r="G2402" s="88" t="s">
        <v>28</v>
      </c>
      <c r="H2402" s="84" t="s">
        <v>9792</v>
      </c>
      <c r="I2402" s="5" t="s">
        <v>9793</v>
      </c>
      <c r="J2402" s="5"/>
      <c r="K2402" s="5"/>
      <c r="L2402" s="5" t="s">
        <v>9794</v>
      </c>
    </row>
    <row r="2403" spans="1:12" ht="37.5">
      <c r="A2403" s="88" t="s">
        <v>9544</v>
      </c>
      <c r="B2403" s="8" t="s">
        <v>9787</v>
      </c>
      <c r="C2403" s="5" t="s">
        <v>1441</v>
      </c>
      <c r="D2403" s="2">
        <v>1000</v>
      </c>
      <c r="E2403" s="5" t="s">
        <v>10481</v>
      </c>
      <c r="F2403" s="84" t="s">
        <v>311</v>
      </c>
      <c r="G2403" s="88" t="s">
        <v>28</v>
      </c>
      <c r="H2403" s="84" t="s">
        <v>9795</v>
      </c>
      <c r="I2403" s="5" t="s">
        <v>9793</v>
      </c>
      <c r="J2403" s="5"/>
      <c r="K2403" s="5"/>
      <c r="L2403" s="5" t="s">
        <v>9794</v>
      </c>
    </row>
    <row r="2404" spans="1:12" ht="37.5">
      <c r="A2404" s="88" t="s">
        <v>9544</v>
      </c>
      <c r="B2404" s="8" t="s">
        <v>9787</v>
      </c>
      <c r="C2404" s="5" t="s">
        <v>9796</v>
      </c>
      <c r="D2404" s="2">
        <v>38346</v>
      </c>
      <c r="E2404" s="5" t="s">
        <v>10481</v>
      </c>
      <c r="F2404" s="84" t="s">
        <v>660</v>
      </c>
      <c r="G2404" s="88" t="s">
        <v>9797</v>
      </c>
      <c r="H2404" s="84" t="s">
        <v>9798</v>
      </c>
      <c r="I2404" s="5" t="s">
        <v>10544</v>
      </c>
      <c r="J2404" s="5"/>
      <c r="K2404" s="5"/>
      <c r="L2404" s="5" t="s">
        <v>9790</v>
      </c>
    </row>
    <row r="2405" spans="1:12" ht="56.25">
      <c r="A2405" s="88" t="s">
        <v>9799</v>
      </c>
      <c r="B2405" s="8" t="s">
        <v>9800</v>
      </c>
      <c r="C2405" s="5" t="s">
        <v>9801</v>
      </c>
      <c r="D2405" s="2">
        <v>270</v>
      </c>
      <c r="E2405" s="5" t="s">
        <v>10480</v>
      </c>
      <c r="F2405" s="84" t="s">
        <v>311</v>
      </c>
      <c r="G2405" s="88"/>
      <c r="H2405" s="84" t="s">
        <v>9802</v>
      </c>
      <c r="I2405" s="5" t="s">
        <v>181</v>
      </c>
      <c r="J2405" s="5"/>
      <c r="K2405" s="5"/>
      <c r="L2405" s="5" t="s">
        <v>9803</v>
      </c>
    </row>
    <row r="2406" spans="1:12" ht="56.25">
      <c r="A2406" s="88" t="s">
        <v>9799</v>
      </c>
      <c r="B2406" s="8" t="s">
        <v>9800</v>
      </c>
      <c r="C2406" s="5" t="s">
        <v>9804</v>
      </c>
      <c r="D2406" s="2">
        <v>1250</v>
      </c>
      <c r="E2406" s="5" t="s">
        <v>10480</v>
      </c>
      <c r="F2406" s="84" t="s">
        <v>311</v>
      </c>
      <c r="G2406" s="88"/>
      <c r="H2406" s="84" t="s">
        <v>9805</v>
      </c>
      <c r="I2406" s="5" t="s">
        <v>181</v>
      </c>
      <c r="J2406" s="5"/>
      <c r="K2406" s="18" t="s">
        <v>9806</v>
      </c>
      <c r="L2406" s="5" t="s">
        <v>9807</v>
      </c>
    </row>
    <row r="2407" spans="1:12" ht="56.25">
      <c r="A2407" s="88" t="s">
        <v>9799</v>
      </c>
      <c r="B2407" s="8" t="s">
        <v>9800</v>
      </c>
      <c r="C2407" s="5" t="s">
        <v>9808</v>
      </c>
      <c r="D2407" s="2">
        <v>20863</v>
      </c>
      <c r="E2407" s="5" t="s">
        <v>10480</v>
      </c>
      <c r="F2407" s="84" t="s">
        <v>179</v>
      </c>
      <c r="G2407" s="88"/>
      <c r="H2407" s="84" t="s">
        <v>9809</v>
      </c>
      <c r="I2407" s="5" t="s">
        <v>181</v>
      </c>
      <c r="J2407" s="5"/>
      <c r="K2407" s="5"/>
      <c r="L2407" s="5" t="s">
        <v>9803</v>
      </c>
    </row>
    <row r="2408" spans="1:12" ht="56.25">
      <c r="A2408" s="88" t="s">
        <v>9799</v>
      </c>
      <c r="B2408" s="8" t="s">
        <v>9800</v>
      </c>
      <c r="C2408" s="5" t="s">
        <v>9810</v>
      </c>
      <c r="D2408" s="2">
        <v>16194</v>
      </c>
      <c r="E2408" s="5" t="s">
        <v>10480</v>
      </c>
      <c r="F2408" s="84" t="s">
        <v>5435</v>
      </c>
      <c r="G2408" s="88"/>
      <c r="H2408" s="84" t="s">
        <v>9811</v>
      </c>
      <c r="I2408" s="8" t="s">
        <v>768</v>
      </c>
      <c r="J2408" s="5"/>
      <c r="K2408" s="5"/>
      <c r="L2408" s="5" t="s">
        <v>9803</v>
      </c>
    </row>
    <row r="2409" spans="1:12" ht="93.75">
      <c r="A2409" s="88" t="s">
        <v>9799</v>
      </c>
      <c r="B2409" s="8" t="s">
        <v>9800</v>
      </c>
      <c r="C2409" s="5" t="s">
        <v>9812</v>
      </c>
      <c r="D2409" s="2">
        <v>900</v>
      </c>
      <c r="E2409" s="5" t="s">
        <v>10480</v>
      </c>
      <c r="F2409" s="84" t="s">
        <v>671</v>
      </c>
      <c r="G2409" s="88"/>
      <c r="H2409" s="84" t="s">
        <v>9813</v>
      </c>
      <c r="I2409" s="5" t="s">
        <v>10521</v>
      </c>
      <c r="J2409" s="5" t="s">
        <v>9814</v>
      </c>
      <c r="K2409" s="5"/>
      <c r="L2409" s="5" t="s">
        <v>9803</v>
      </c>
    </row>
    <row r="2410" spans="1:12" ht="37.5">
      <c r="A2410" s="88" t="s">
        <v>9544</v>
      </c>
      <c r="B2410" s="8" t="s">
        <v>9815</v>
      </c>
      <c r="C2410" s="5" t="s">
        <v>9816</v>
      </c>
      <c r="D2410" s="2">
        <v>900</v>
      </c>
      <c r="E2410" s="5" t="s">
        <v>10481</v>
      </c>
      <c r="F2410" s="84" t="s">
        <v>311</v>
      </c>
      <c r="G2410" s="88"/>
      <c r="H2410" s="84" t="s">
        <v>9817</v>
      </c>
      <c r="I2410" s="5" t="s">
        <v>1511</v>
      </c>
      <c r="J2410" s="5"/>
      <c r="K2410" s="5"/>
      <c r="L2410" s="5" t="s">
        <v>9818</v>
      </c>
    </row>
    <row r="2411" spans="1:12" ht="37.5">
      <c r="A2411" s="88" t="s">
        <v>9544</v>
      </c>
      <c r="B2411" s="8" t="s">
        <v>9815</v>
      </c>
      <c r="C2411" s="5" t="s">
        <v>9819</v>
      </c>
      <c r="D2411" s="2">
        <v>100</v>
      </c>
      <c r="E2411" s="5" t="s">
        <v>10481</v>
      </c>
      <c r="F2411" s="84" t="s">
        <v>671</v>
      </c>
      <c r="G2411" s="88"/>
      <c r="H2411" s="84" t="s">
        <v>9820</v>
      </c>
      <c r="I2411" s="5" t="s">
        <v>1565</v>
      </c>
      <c r="J2411" s="5"/>
      <c r="K2411" s="5"/>
      <c r="L2411" s="5" t="s">
        <v>9821</v>
      </c>
    </row>
    <row r="2412" spans="1:12" ht="37.5">
      <c r="A2412" s="88" t="s">
        <v>9544</v>
      </c>
      <c r="B2412" s="8" t="s">
        <v>9815</v>
      </c>
      <c r="C2412" s="5" t="s">
        <v>9822</v>
      </c>
      <c r="D2412" s="2">
        <v>30000</v>
      </c>
      <c r="E2412" s="5" t="s">
        <v>10481</v>
      </c>
      <c r="F2412" s="84" t="s">
        <v>660</v>
      </c>
      <c r="G2412" s="88"/>
      <c r="H2412" s="84" t="s">
        <v>9823</v>
      </c>
      <c r="I2412" s="5" t="s">
        <v>759</v>
      </c>
      <c r="J2412" s="5"/>
      <c r="K2412" s="5"/>
      <c r="L2412" s="5" t="s">
        <v>9824</v>
      </c>
    </row>
    <row r="2413" spans="1:12" ht="37.5">
      <c r="A2413" s="88" t="s">
        <v>9544</v>
      </c>
      <c r="B2413" s="8" t="s">
        <v>9825</v>
      </c>
      <c r="C2413" s="5" t="s">
        <v>9826</v>
      </c>
      <c r="D2413" s="2">
        <v>470</v>
      </c>
      <c r="E2413" s="5" t="s">
        <v>10481</v>
      </c>
      <c r="F2413" s="84" t="s">
        <v>311</v>
      </c>
      <c r="G2413" s="88"/>
      <c r="H2413" s="84" t="s">
        <v>9827</v>
      </c>
      <c r="I2413" s="5" t="s">
        <v>313</v>
      </c>
      <c r="J2413" s="5"/>
      <c r="K2413" s="5"/>
      <c r="L2413" s="5" t="s">
        <v>9828</v>
      </c>
    </row>
    <row r="2414" spans="1:12" ht="37.5">
      <c r="A2414" s="88" t="s">
        <v>9544</v>
      </c>
      <c r="B2414" s="8" t="s">
        <v>9825</v>
      </c>
      <c r="C2414" s="5" t="s">
        <v>9829</v>
      </c>
      <c r="D2414" s="2">
        <v>14685</v>
      </c>
      <c r="E2414" s="5" t="s">
        <v>10481</v>
      </c>
      <c r="F2414" s="84" t="s">
        <v>179</v>
      </c>
      <c r="G2414" s="88"/>
      <c r="H2414" s="84" t="s">
        <v>9830</v>
      </c>
      <c r="I2414" s="5" t="s">
        <v>768</v>
      </c>
      <c r="J2414" s="5"/>
      <c r="K2414" s="5"/>
      <c r="L2414" s="5" t="s">
        <v>9831</v>
      </c>
    </row>
    <row r="2415" spans="1:12" ht="37.5">
      <c r="A2415" s="88" t="s">
        <v>9544</v>
      </c>
      <c r="B2415" s="8" t="s">
        <v>9825</v>
      </c>
      <c r="C2415" s="5" t="s">
        <v>9832</v>
      </c>
      <c r="D2415" s="2">
        <v>3671</v>
      </c>
      <c r="E2415" s="5" t="s">
        <v>10481</v>
      </c>
      <c r="F2415" s="84" t="s">
        <v>179</v>
      </c>
      <c r="G2415" s="88"/>
      <c r="H2415" s="84" t="s">
        <v>9833</v>
      </c>
      <c r="I2415" s="5" t="s">
        <v>768</v>
      </c>
      <c r="J2415" s="5"/>
      <c r="K2415" s="5"/>
      <c r="L2415" s="5" t="s">
        <v>9831</v>
      </c>
    </row>
    <row r="2416" spans="1:12" ht="56.25">
      <c r="A2416" s="88" t="s">
        <v>9544</v>
      </c>
      <c r="B2416" s="8" t="s">
        <v>9825</v>
      </c>
      <c r="C2416" s="5" t="s">
        <v>9834</v>
      </c>
      <c r="D2416" s="2">
        <v>360</v>
      </c>
      <c r="E2416" s="5" t="s">
        <v>10481</v>
      </c>
      <c r="F2416" s="84" t="s">
        <v>671</v>
      </c>
      <c r="G2416" s="88"/>
      <c r="H2416" s="84" t="s">
        <v>9835</v>
      </c>
      <c r="I2416" s="5" t="s">
        <v>768</v>
      </c>
      <c r="J2416" s="5"/>
      <c r="K2416" s="5"/>
      <c r="L2416" s="5" t="s">
        <v>9831</v>
      </c>
    </row>
    <row r="2417" spans="1:12" ht="37.5">
      <c r="A2417" s="88" t="s">
        <v>9544</v>
      </c>
      <c r="B2417" s="8" t="s">
        <v>9825</v>
      </c>
      <c r="C2417" s="5" t="s">
        <v>9836</v>
      </c>
      <c r="D2417" s="2">
        <v>349</v>
      </c>
      <c r="E2417" s="5" t="s">
        <v>10481</v>
      </c>
      <c r="F2417" s="84" t="s">
        <v>660</v>
      </c>
      <c r="G2417" s="88"/>
      <c r="H2417" s="84" t="s">
        <v>9837</v>
      </c>
      <c r="I2417" s="8" t="s">
        <v>759</v>
      </c>
      <c r="J2417" s="5"/>
      <c r="K2417" s="5"/>
      <c r="L2417" s="5" t="s">
        <v>9838</v>
      </c>
    </row>
    <row r="2418" spans="1:12" ht="56.25">
      <c r="A2418" s="88" t="s">
        <v>9544</v>
      </c>
      <c r="B2418" s="8" t="s">
        <v>9825</v>
      </c>
      <c r="C2418" s="5" t="s">
        <v>1987</v>
      </c>
      <c r="D2418" s="2">
        <v>2450</v>
      </c>
      <c r="E2418" s="5" t="s">
        <v>10481</v>
      </c>
      <c r="F2418" s="84" t="s">
        <v>660</v>
      </c>
      <c r="G2418" s="88"/>
      <c r="H2418" s="84" t="s">
        <v>9839</v>
      </c>
      <c r="I2418" s="8" t="s">
        <v>759</v>
      </c>
      <c r="J2418" s="5"/>
      <c r="K2418" s="5"/>
      <c r="L2418" s="5" t="s">
        <v>9838</v>
      </c>
    </row>
    <row r="2419" spans="1:12" ht="56.25">
      <c r="A2419" s="88" t="s">
        <v>9544</v>
      </c>
      <c r="B2419" s="8" t="s">
        <v>9825</v>
      </c>
      <c r="C2419" s="5" t="s">
        <v>9840</v>
      </c>
      <c r="D2419" s="2">
        <v>2112</v>
      </c>
      <c r="E2419" s="5" t="s">
        <v>10481</v>
      </c>
      <c r="F2419" s="84" t="s">
        <v>660</v>
      </c>
      <c r="G2419" s="88"/>
      <c r="H2419" s="84" t="s">
        <v>9841</v>
      </c>
      <c r="I2419" s="8" t="s">
        <v>1511</v>
      </c>
      <c r="J2419" s="5"/>
      <c r="K2419" s="5"/>
      <c r="L2419" s="5" t="s">
        <v>9838</v>
      </c>
    </row>
    <row r="2420" spans="1:12" ht="56.25">
      <c r="A2420" s="88" t="s">
        <v>9544</v>
      </c>
      <c r="B2420" s="8" t="s">
        <v>9825</v>
      </c>
      <c r="C2420" s="5" t="s">
        <v>9842</v>
      </c>
      <c r="D2420" s="2">
        <v>395</v>
      </c>
      <c r="E2420" s="5" t="s">
        <v>10481</v>
      </c>
      <c r="F2420" s="84" t="s">
        <v>311</v>
      </c>
      <c r="G2420" s="88"/>
      <c r="H2420" s="84" t="s">
        <v>9843</v>
      </c>
      <c r="I2420" s="8" t="s">
        <v>313</v>
      </c>
      <c r="J2420" s="5"/>
      <c r="K2420" s="5"/>
      <c r="L2420" s="5" t="s">
        <v>9838</v>
      </c>
    </row>
    <row r="2421" spans="1:12" ht="150">
      <c r="A2421" s="88" t="s">
        <v>9844</v>
      </c>
      <c r="B2421" s="8" t="s">
        <v>9844</v>
      </c>
      <c r="C2421" s="5" t="s">
        <v>9845</v>
      </c>
      <c r="D2421" s="2">
        <v>4000</v>
      </c>
      <c r="E2421" s="5" t="s">
        <v>10481</v>
      </c>
      <c r="F2421" s="84" t="s">
        <v>665</v>
      </c>
      <c r="G2421" s="84" t="s">
        <v>9846</v>
      </c>
      <c r="H2421" s="84" t="s">
        <v>9847</v>
      </c>
      <c r="I2421" s="5" t="s">
        <v>1511</v>
      </c>
      <c r="J2421" s="5"/>
      <c r="K2421" s="18" t="s">
        <v>9848</v>
      </c>
      <c r="L2421" s="5" t="s">
        <v>9849</v>
      </c>
    </row>
    <row r="2422" spans="1:12" ht="93.75">
      <c r="A2422" s="88" t="s">
        <v>9844</v>
      </c>
      <c r="B2422" s="8" t="s">
        <v>9844</v>
      </c>
      <c r="C2422" s="5" t="s">
        <v>9850</v>
      </c>
      <c r="D2422" s="2">
        <v>81</v>
      </c>
      <c r="E2422" s="5" t="s">
        <v>10481</v>
      </c>
      <c r="F2422" s="84" t="s">
        <v>665</v>
      </c>
      <c r="G2422" s="84" t="s">
        <v>9851</v>
      </c>
      <c r="H2422" s="84" t="s">
        <v>9852</v>
      </c>
      <c r="I2422" s="5" t="s">
        <v>742</v>
      </c>
      <c r="J2422" s="5"/>
      <c r="K2422" s="18" t="s">
        <v>9853</v>
      </c>
      <c r="L2422" s="5" t="s">
        <v>9854</v>
      </c>
    </row>
    <row r="2423" spans="1:12" ht="75">
      <c r="A2423" s="88" t="s">
        <v>9844</v>
      </c>
      <c r="B2423" s="8" t="s">
        <v>9844</v>
      </c>
      <c r="C2423" s="5" t="s">
        <v>9855</v>
      </c>
      <c r="D2423" s="6" t="s">
        <v>9856</v>
      </c>
      <c r="E2423" s="5" t="s">
        <v>10481</v>
      </c>
      <c r="F2423" s="84" t="s">
        <v>3902</v>
      </c>
      <c r="G2423" s="84" t="s">
        <v>9857</v>
      </c>
      <c r="H2423" s="84" t="s">
        <v>9858</v>
      </c>
      <c r="I2423" s="5" t="s">
        <v>665</v>
      </c>
      <c r="J2423" s="5" t="s">
        <v>9859</v>
      </c>
      <c r="K2423" s="18"/>
      <c r="L2423" s="21" t="s">
        <v>9860</v>
      </c>
    </row>
    <row r="2424" spans="1:12" ht="56.25">
      <c r="A2424" s="84" t="s">
        <v>9844</v>
      </c>
      <c r="B2424" s="5" t="s">
        <v>9861</v>
      </c>
      <c r="C2424" s="5" t="s">
        <v>9862</v>
      </c>
      <c r="D2424" s="6" t="s">
        <v>9863</v>
      </c>
      <c r="E2424" s="5" t="s">
        <v>10481</v>
      </c>
      <c r="F2424" s="84" t="s">
        <v>327</v>
      </c>
      <c r="G2424" s="84"/>
      <c r="H2424" s="84" t="s">
        <v>9864</v>
      </c>
      <c r="I2424" s="5" t="s">
        <v>313</v>
      </c>
      <c r="J2424" s="5"/>
      <c r="K2424" s="18" t="s">
        <v>9865</v>
      </c>
      <c r="L2424" s="5" t="s">
        <v>9866</v>
      </c>
    </row>
    <row r="2425" spans="1:12" ht="112.5">
      <c r="A2425" s="84" t="s">
        <v>9844</v>
      </c>
      <c r="B2425" s="8" t="s">
        <v>9844</v>
      </c>
      <c r="C2425" s="5" t="s">
        <v>9867</v>
      </c>
      <c r="D2425" s="2">
        <v>37237</v>
      </c>
      <c r="E2425" s="5" t="s">
        <v>10481</v>
      </c>
      <c r="F2425" s="84" t="s">
        <v>3902</v>
      </c>
      <c r="G2425" s="84" t="s">
        <v>9868</v>
      </c>
      <c r="H2425" s="84" t="s">
        <v>9869</v>
      </c>
      <c r="I2425" s="5" t="s">
        <v>5405</v>
      </c>
      <c r="J2425" s="5"/>
      <c r="K2425" s="18" t="s">
        <v>9870</v>
      </c>
      <c r="L2425" s="21" t="s">
        <v>9871</v>
      </c>
    </row>
    <row r="2426" spans="1:12" ht="93.75">
      <c r="A2426" s="88" t="s">
        <v>9844</v>
      </c>
      <c r="B2426" s="8" t="s">
        <v>9844</v>
      </c>
      <c r="C2426" s="5" t="s">
        <v>9872</v>
      </c>
      <c r="D2426" s="6" t="s">
        <v>9873</v>
      </c>
      <c r="E2426" s="5" t="s">
        <v>10481</v>
      </c>
      <c r="F2426" s="84" t="s">
        <v>9874</v>
      </c>
      <c r="G2426" s="84" t="s">
        <v>9875</v>
      </c>
      <c r="H2426" s="84" t="s">
        <v>9876</v>
      </c>
      <c r="I2426" s="5" t="s">
        <v>1895</v>
      </c>
      <c r="J2426" s="5"/>
      <c r="K2426" s="18" t="s">
        <v>9877</v>
      </c>
      <c r="L2426" s="5" t="s">
        <v>9878</v>
      </c>
    </row>
    <row r="2427" spans="1:12" ht="56.25">
      <c r="A2427" s="84" t="s">
        <v>9879</v>
      </c>
      <c r="B2427" s="5" t="s">
        <v>9879</v>
      </c>
      <c r="C2427" s="5" t="s">
        <v>9880</v>
      </c>
      <c r="D2427" s="6">
        <v>19369</v>
      </c>
      <c r="E2427" s="5" t="s">
        <v>10481</v>
      </c>
      <c r="F2427" s="84" t="s">
        <v>665</v>
      </c>
      <c r="G2427" s="88" t="s">
        <v>28</v>
      </c>
      <c r="H2427" s="84" t="s">
        <v>9881</v>
      </c>
      <c r="I2427" s="5" t="s">
        <v>313</v>
      </c>
      <c r="J2427" s="5"/>
      <c r="K2427" s="5"/>
      <c r="L2427" s="21" t="s">
        <v>9882</v>
      </c>
    </row>
    <row r="2428" spans="1:12" ht="37.5">
      <c r="A2428" s="88" t="s">
        <v>9844</v>
      </c>
      <c r="B2428" s="8" t="s">
        <v>9844</v>
      </c>
      <c r="C2428" s="5" t="s">
        <v>9883</v>
      </c>
      <c r="D2428" s="2">
        <v>4000</v>
      </c>
      <c r="E2428" s="5" t="s">
        <v>10481</v>
      </c>
      <c r="F2428" s="84" t="s">
        <v>665</v>
      </c>
      <c r="G2428" s="84" t="s">
        <v>9884</v>
      </c>
      <c r="H2428" s="84" t="s">
        <v>9885</v>
      </c>
      <c r="I2428" s="5" t="s">
        <v>1511</v>
      </c>
      <c r="J2428" s="5"/>
      <c r="K2428" s="5"/>
      <c r="L2428" s="5" t="s">
        <v>9886</v>
      </c>
    </row>
    <row r="2429" spans="1:12" ht="75">
      <c r="A2429" s="88" t="s">
        <v>9844</v>
      </c>
      <c r="B2429" s="8" t="s">
        <v>9887</v>
      </c>
      <c r="C2429" s="5" t="s">
        <v>9888</v>
      </c>
      <c r="D2429" s="2">
        <v>215095</v>
      </c>
      <c r="E2429" s="5" t="s">
        <v>10481</v>
      </c>
      <c r="F2429" s="84" t="s">
        <v>179</v>
      </c>
      <c r="G2429" s="88"/>
      <c r="H2429" s="84" t="s">
        <v>9889</v>
      </c>
      <c r="I2429" s="5" t="s">
        <v>313</v>
      </c>
      <c r="J2429" s="5"/>
      <c r="K2429" s="18" t="s">
        <v>9890</v>
      </c>
      <c r="L2429" s="5" t="s">
        <v>9891</v>
      </c>
    </row>
    <row r="2430" spans="1:12" ht="75">
      <c r="A2430" s="88" t="s">
        <v>9844</v>
      </c>
      <c r="B2430" s="8" t="s">
        <v>9887</v>
      </c>
      <c r="C2430" s="5" t="s">
        <v>9892</v>
      </c>
      <c r="D2430" s="2">
        <v>2389</v>
      </c>
      <c r="E2430" s="5" t="s">
        <v>10481</v>
      </c>
      <c r="F2430" s="84" t="s">
        <v>179</v>
      </c>
      <c r="G2430" s="88"/>
      <c r="H2430" s="84" t="s">
        <v>9893</v>
      </c>
      <c r="I2430" s="5" t="s">
        <v>1511</v>
      </c>
      <c r="J2430" s="5"/>
      <c r="K2430" s="18" t="s">
        <v>9890</v>
      </c>
      <c r="L2430" s="5" t="s">
        <v>9891</v>
      </c>
    </row>
    <row r="2431" spans="1:12" ht="75">
      <c r="A2431" s="88" t="s">
        <v>9844</v>
      </c>
      <c r="B2431" s="8" t="s">
        <v>9887</v>
      </c>
      <c r="C2431" s="5" t="s">
        <v>9894</v>
      </c>
      <c r="D2431" s="2">
        <v>20900</v>
      </c>
      <c r="E2431" s="5" t="s">
        <v>10481</v>
      </c>
      <c r="F2431" s="84" t="s">
        <v>660</v>
      </c>
      <c r="G2431" s="88"/>
      <c r="H2431" s="84" t="s">
        <v>9895</v>
      </c>
      <c r="I2431" s="5" t="s">
        <v>665</v>
      </c>
      <c r="J2431" s="5" t="s">
        <v>9896</v>
      </c>
      <c r="K2431" s="18" t="s">
        <v>9897</v>
      </c>
      <c r="L2431" s="5" t="s">
        <v>9898</v>
      </c>
    </row>
    <row r="2432" spans="1:12" ht="37.5">
      <c r="A2432" s="88" t="s">
        <v>9844</v>
      </c>
      <c r="B2432" s="8" t="s">
        <v>9899</v>
      </c>
      <c r="C2432" s="5" t="s">
        <v>9900</v>
      </c>
      <c r="D2432" s="2">
        <v>20751</v>
      </c>
      <c r="E2432" s="5" t="s">
        <v>10481</v>
      </c>
      <c r="F2432" s="84" t="s">
        <v>179</v>
      </c>
      <c r="G2432" s="88"/>
      <c r="H2432" s="84" t="s">
        <v>9901</v>
      </c>
      <c r="I2432" s="5" t="s">
        <v>1553</v>
      </c>
      <c r="J2432" s="5"/>
      <c r="K2432" s="18" t="s">
        <v>9902</v>
      </c>
      <c r="L2432" s="5" t="s">
        <v>9903</v>
      </c>
    </row>
    <row r="2433" spans="1:12" ht="37.5">
      <c r="A2433" s="88" t="s">
        <v>9844</v>
      </c>
      <c r="B2433" s="8" t="s">
        <v>9899</v>
      </c>
      <c r="C2433" s="5" t="s">
        <v>9904</v>
      </c>
      <c r="D2433" s="2">
        <v>13152</v>
      </c>
      <c r="E2433" s="5" t="s">
        <v>10481</v>
      </c>
      <c r="F2433" s="84" t="s">
        <v>179</v>
      </c>
      <c r="G2433" s="88"/>
      <c r="H2433" s="84" t="s">
        <v>9905</v>
      </c>
      <c r="I2433" s="5" t="s">
        <v>1553</v>
      </c>
      <c r="J2433" s="5"/>
      <c r="K2433" s="18" t="s">
        <v>9902</v>
      </c>
      <c r="L2433" s="5" t="s">
        <v>9903</v>
      </c>
    </row>
    <row r="2434" spans="1:12" ht="37.5">
      <c r="A2434" s="88" t="s">
        <v>9844</v>
      </c>
      <c r="B2434" s="8" t="s">
        <v>9899</v>
      </c>
      <c r="C2434" s="5" t="s">
        <v>9906</v>
      </c>
      <c r="D2434" s="2">
        <v>3009</v>
      </c>
      <c r="E2434" s="5" t="s">
        <v>10481</v>
      </c>
      <c r="F2434" s="84" t="s">
        <v>179</v>
      </c>
      <c r="G2434" s="88"/>
      <c r="H2434" s="84" t="s">
        <v>9907</v>
      </c>
      <c r="I2434" s="5"/>
      <c r="J2434" s="5"/>
      <c r="K2434" s="18" t="s">
        <v>9902</v>
      </c>
      <c r="L2434" s="5" t="s">
        <v>9903</v>
      </c>
    </row>
    <row r="2435" spans="1:12" ht="75">
      <c r="A2435" s="88" t="s">
        <v>9844</v>
      </c>
      <c r="B2435" s="8" t="s">
        <v>9899</v>
      </c>
      <c r="C2435" s="5" t="s">
        <v>9908</v>
      </c>
      <c r="D2435" s="2">
        <v>42578</v>
      </c>
      <c r="E2435" s="5" t="s">
        <v>10481</v>
      </c>
      <c r="F2435" s="84" t="s">
        <v>660</v>
      </c>
      <c r="G2435" s="88"/>
      <c r="H2435" s="84" t="s">
        <v>9909</v>
      </c>
      <c r="I2435" s="5" t="s">
        <v>3538</v>
      </c>
      <c r="J2435" s="5"/>
      <c r="K2435" s="5"/>
      <c r="L2435" s="5" t="s">
        <v>9910</v>
      </c>
    </row>
    <row r="2436" spans="1:12" ht="56.25">
      <c r="A2436" s="88" t="s">
        <v>9844</v>
      </c>
      <c r="B2436" s="8" t="s">
        <v>9899</v>
      </c>
      <c r="C2436" s="5" t="s">
        <v>9911</v>
      </c>
      <c r="D2436" s="2">
        <v>4500</v>
      </c>
      <c r="E2436" s="5" t="s">
        <v>10481</v>
      </c>
      <c r="F2436" s="84" t="s">
        <v>311</v>
      </c>
      <c r="G2436" s="88"/>
      <c r="H2436" s="84" t="s">
        <v>9912</v>
      </c>
      <c r="I2436" s="5" t="s">
        <v>9913</v>
      </c>
      <c r="J2436" s="5"/>
      <c r="K2436" s="18" t="s">
        <v>9914</v>
      </c>
      <c r="L2436" s="5" t="s">
        <v>9915</v>
      </c>
    </row>
    <row r="2437" spans="1:12" ht="56.25">
      <c r="A2437" s="88" t="s">
        <v>9844</v>
      </c>
      <c r="B2437" s="8" t="s">
        <v>9916</v>
      </c>
      <c r="C2437" s="5" t="s">
        <v>9917</v>
      </c>
      <c r="D2437" s="2">
        <v>240</v>
      </c>
      <c r="E2437" s="5" t="s">
        <v>10481</v>
      </c>
      <c r="F2437" s="84" t="s">
        <v>671</v>
      </c>
      <c r="G2437" s="88"/>
      <c r="H2437" s="84" t="s">
        <v>9918</v>
      </c>
      <c r="I2437" s="5" t="s">
        <v>768</v>
      </c>
      <c r="J2437" s="5"/>
      <c r="K2437" s="5"/>
      <c r="L2437" s="5"/>
    </row>
    <row r="2438" spans="1:12" ht="37.5">
      <c r="A2438" s="88" t="s">
        <v>9844</v>
      </c>
      <c r="B2438" s="8" t="s">
        <v>9916</v>
      </c>
      <c r="C2438" s="5" t="s">
        <v>9919</v>
      </c>
      <c r="D2438" s="2">
        <v>16490</v>
      </c>
      <c r="E2438" s="5" t="s">
        <v>10481</v>
      </c>
      <c r="F2438" s="84" t="s">
        <v>311</v>
      </c>
      <c r="G2438" s="88"/>
      <c r="H2438" s="84" t="s">
        <v>9920</v>
      </c>
      <c r="I2438" s="5" t="s">
        <v>1163</v>
      </c>
      <c r="J2438" s="5"/>
      <c r="K2438" s="5"/>
      <c r="L2438" s="5"/>
    </row>
    <row r="2439" spans="1:12" ht="56.25">
      <c r="A2439" s="88" t="s">
        <v>9844</v>
      </c>
      <c r="B2439" s="8" t="s">
        <v>9921</v>
      </c>
      <c r="C2439" s="5" t="s">
        <v>9922</v>
      </c>
      <c r="D2439" s="2">
        <v>46320</v>
      </c>
      <c r="E2439" s="5" t="s">
        <v>10481</v>
      </c>
      <c r="F2439" s="84" t="s">
        <v>179</v>
      </c>
      <c r="G2439" s="88"/>
      <c r="H2439" s="84" t="s">
        <v>9923</v>
      </c>
      <c r="I2439" s="5" t="s">
        <v>908</v>
      </c>
      <c r="J2439" s="5"/>
      <c r="K2439" s="5"/>
      <c r="L2439" s="5" t="s">
        <v>9924</v>
      </c>
    </row>
    <row r="2440" spans="1:12" ht="56.25">
      <c r="A2440" s="88" t="s">
        <v>9844</v>
      </c>
      <c r="B2440" s="8" t="s">
        <v>9921</v>
      </c>
      <c r="C2440" s="5" t="s">
        <v>9439</v>
      </c>
      <c r="D2440" s="2">
        <v>2000</v>
      </c>
      <c r="E2440" s="5" t="s">
        <v>10481</v>
      </c>
      <c r="F2440" s="84" t="s">
        <v>671</v>
      </c>
      <c r="G2440" s="88"/>
      <c r="H2440" s="84" t="s">
        <v>9925</v>
      </c>
      <c r="I2440" s="5" t="s">
        <v>768</v>
      </c>
      <c r="J2440" s="5"/>
      <c r="K2440" s="5"/>
      <c r="L2440" s="5" t="s">
        <v>9924</v>
      </c>
    </row>
    <row r="2441" spans="1:12" ht="56.25">
      <c r="A2441" s="88" t="s">
        <v>9844</v>
      </c>
      <c r="B2441" s="8" t="s">
        <v>9921</v>
      </c>
      <c r="C2441" s="5" t="s">
        <v>9926</v>
      </c>
      <c r="D2441" s="2">
        <v>100</v>
      </c>
      <c r="E2441" s="5" t="s">
        <v>10481</v>
      </c>
      <c r="F2441" s="84" t="s">
        <v>179</v>
      </c>
      <c r="G2441" s="88"/>
      <c r="H2441" s="84" t="s">
        <v>9927</v>
      </c>
      <c r="I2441" s="5" t="s">
        <v>181</v>
      </c>
      <c r="J2441" s="5"/>
      <c r="K2441" s="5"/>
      <c r="L2441" s="5" t="s">
        <v>9924</v>
      </c>
    </row>
    <row r="2442" spans="1:12" ht="56.25">
      <c r="A2442" s="88" t="s">
        <v>9844</v>
      </c>
      <c r="B2442" s="8" t="s">
        <v>9921</v>
      </c>
      <c r="C2442" s="5" t="s">
        <v>9928</v>
      </c>
      <c r="D2442" s="2">
        <v>13558</v>
      </c>
      <c r="E2442" s="5" t="s">
        <v>10481</v>
      </c>
      <c r="F2442" s="84" t="s">
        <v>179</v>
      </c>
      <c r="G2442" s="88"/>
      <c r="H2442" s="84" t="s">
        <v>9929</v>
      </c>
      <c r="I2442" s="8" t="s">
        <v>908</v>
      </c>
      <c r="J2442" s="5"/>
      <c r="K2442" s="5"/>
      <c r="L2442" s="5" t="s">
        <v>9924</v>
      </c>
    </row>
    <row r="2443" spans="1:12" ht="168.75">
      <c r="A2443" s="88" t="s">
        <v>9930</v>
      </c>
      <c r="B2443" s="8" t="s">
        <v>9931</v>
      </c>
      <c r="C2443" s="5" t="s">
        <v>9932</v>
      </c>
      <c r="D2443" s="2">
        <v>12966</v>
      </c>
      <c r="E2443" s="5" t="s">
        <v>10480</v>
      </c>
      <c r="F2443" s="84" t="s">
        <v>179</v>
      </c>
      <c r="G2443" s="88" t="s">
        <v>9933</v>
      </c>
      <c r="H2443" s="84" t="s">
        <v>9934</v>
      </c>
      <c r="I2443" s="5" t="s">
        <v>665</v>
      </c>
      <c r="J2443" s="5" t="s">
        <v>9935</v>
      </c>
      <c r="K2443" s="5" t="s">
        <v>9936</v>
      </c>
      <c r="L2443" s="5" t="s">
        <v>9937</v>
      </c>
    </row>
    <row r="2444" spans="1:12" ht="56.25">
      <c r="A2444" s="88" t="s">
        <v>9930</v>
      </c>
      <c r="B2444" s="8" t="s">
        <v>9931</v>
      </c>
      <c r="C2444" s="5" t="s">
        <v>9938</v>
      </c>
      <c r="D2444" s="2">
        <v>1410</v>
      </c>
      <c r="E2444" s="5" t="s">
        <v>10480</v>
      </c>
      <c r="F2444" s="84" t="s">
        <v>665</v>
      </c>
      <c r="G2444" s="88" t="s">
        <v>9939</v>
      </c>
      <c r="H2444" s="84" t="s">
        <v>9940</v>
      </c>
      <c r="I2444" s="5" t="s">
        <v>313</v>
      </c>
      <c r="J2444" s="5"/>
      <c r="K2444" s="5" t="s">
        <v>9941</v>
      </c>
      <c r="L2444" s="5" t="s">
        <v>9942</v>
      </c>
    </row>
    <row r="2445" spans="1:12" ht="75">
      <c r="A2445" s="88" t="s">
        <v>9844</v>
      </c>
      <c r="B2445" s="8" t="s">
        <v>9943</v>
      </c>
      <c r="C2445" s="5" t="s">
        <v>9944</v>
      </c>
      <c r="D2445" s="2">
        <v>65582</v>
      </c>
      <c r="E2445" s="5" t="s">
        <v>10481</v>
      </c>
      <c r="F2445" s="84" t="s">
        <v>179</v>
      </c>
      <c r="G2445" s="88"/>
      <c r="H2445" s="84" t="s">
        <v>9945</v>
      </c>
      <c r="I2445" s="5" t="s">
        <v>181</v>
      </c>
      <c r="J2445" s="5"/>
      <c r="K2445" s="18" t="s">
        <v>9946</v>
      </c>
      <c r="L2445" s="5" t="s">
        <v>9947</v>
      </c>
    </row>
    <row r="2446" spans="1:12" ht="37.5">
      <c r="A2446" s="88" t="s">
        <v>9844</v>
      </c>
      <c r="B2446" s="8" t="s">
        <v>9943</v>
      </c>
      <c r="C2446" s="5" t="s">
        <v>9948</v>
      </c>
      <c r="D2446" s="2">
        <v>1109</v>
      </c>
      <c r="E2446" s="5" t="s">
        <v>10481</v>
      </c>
      <c r="F2446" s="84" t="s">
        <v>660</v>
      </c>
      <c r="G2446" s="88"/>
      <c r="H2446" s="84" t="s">
        <v>9949</v>
      </c>
      <c r="I2446" s="5" t="s">
        <v>313</v>
      </c>
      <c r="J2446" s="5"/>
      <c r="K2446" s="5"/>
      <c r="L2446" s="5" t="s">
        <v>9950</v>
      </c>
    </row>
    <row r="2447" spans="1:12" ht="56.25">
      <c r="A2447" s="84" t="s">
        <v>9844</v>
      </c>
      <c r="B2447" s="5" t="s">
        <v>9951</v>
      </c>
      <c r="C2447" s="5" t="s">
        <v>9952</v>
      </c>
      <c r="D2447" s="6">
        <v>9000</v>
      </c>
      <c r="E2447" s="5" t="s">
        <v>10481</v>
      </c>
      <c r="F2447" s="84" t="s">
        <v>311</v>
      </c>
      <c r="G2447" s="84"/>
      <c r="H2447" s="84" t="s">
        <v>9953</v>
      </c>
      <c r="I2447" s="5" t="s">
        <v>313</v>
      </c>
      <c r="J2447" s="5"/>
      <c r="K2447" s="18" t="s">
        <v>9954</v>
      </c>
      <c r="L2447" s="5" t="s">
        <v>9955</v>
      </c>
    </row>
    <row r="2448" spans="1:12" ht="56.25">
      <c r="A2448" s="84" t="s">
        <v>9844</v>
      </c>
      <c r="B2448" s="5" t="s">
        <v>9951</v>
      </c>
      <c r="C2448" s="5" t="s">
        <v>9956</v>
      </c>
      <c r="D2448" s="6">
        <v>8000</v>
      </c>
      <c r="E2448" s="5" t="s">
        <v>10481</v>
      </c>
      <c r="F2448" s="84" t="s">
        <v>179</v>
      </c>
      <c r="G2448" s="84"/>
      <c r="H2448" s="84" t="s">
        <v>9957</v>
      </c>
      <c r="I2448" s="5" t="s">
        <v>665</v>
      </c>
      <c r="J2448" s="5" t="s">
        <v>9958</v>
      </c>
      <c r="K2448" s="18" t="s">
        <v>9959</v>
      </c>
      <c r="L2448" s="5" t="s">
        <v>9960</v>
      </c>
    </row>
    <row r="2449" spans="1:12" ht="56.25">
      <c r="A2449" s="84" t="s">
        <v>9844</v>
      </c>
      <c r="B2449" s="5" t="s">
        <v>9951</v>
      </c>
      <c r="C2449" s="5" t="s">
        <v>9961</v>
      </c>
      <c r="D2449" s="6">
        <v>850</v>
      </c>
      <c r="E2449" s="5" t="s">
        <v>10481</v>
      </c>
      <c r="F2449" s="84" t="s">
        <v>665</v>
      </c>
      <c r="G2449" s="84" t="s">
        <v>9962</v>
      </c>
      <c r="H2449" s="84" t="s">
        <v>9963</v>
      </c>
      <c r="I2449" s="5" t="s">
        <v>313</v>
      </c>
      <c r="J2449" s="5"/>
      <c r="K2449" s="18" t="s">
        <v>9964</v>
      </c>
      <c r="L2449" s="5" t="s">
        <v>9965</v>
      </c>
    </row>
    <row r="2450" spans="1:12" ht="93.75">
      <c r="A2450" s="84" t="s">
        <v>9844</v>
      </c>
      <c r="B2450" s="5" t="s">
        <v>9951</v>
      </c>
      <c r="C2450" s="5" t="s">
        <v>9966</v>
      </c>
      <c r="D2450" s="6" t="s">
        <v>9967</v>
      </c>
      <c r="E2450" s="5" t="s">
        <v>10481</v>
      </c>
      <c r="F2450" s="84" t="s">
        <v>660</v>
      </c>
      <c r="G2450" s="84"/>
      <c r="H2450" s="84" t="s">
        <v>9968</v>
      </c>
      <c r="I2450" s="8" t="s">
        <v>665</v>
      </c>
      <c r="J2450" s="5" t="s">
        <v>9969</v>
      </c>
      <c r="K2450" s="18" t="s">
        <v>9970</v>
      </c>
      <c r="L2450" s="5" t="s">
        <v>9955</v>
      </c>
    </row>
    <row r="2451" spans="1:12" ht="93.75">
      <c r="A2451" s="84" t="s">
        <v>9844</v>
      </c>
      <c r="B2451" s="5" t="s">
        <v>9971</v>
      </c>
      <c r="C2451" s="5" t="s">
        <v>9972</v>
      </c>
      <c r="D2451" s="6">
        <v>249881</v>
      </c>
      <c r="E2451" s="5" t="s">
        <v>10481</v>
      </c>
      <c r="F2451" s="84" t="s">
        <v>179</v>
      </c>
      <c r="G2451" s="84"/>
      <c r="H2451" s="84" t="s">
        <v>9973</v>
      </c>
      <c r="I2451" s="5" t="s">
        <v>768</v>
      </c>
      <c r="J2451" s="5"/>
      <c r="K2451" s="5" t="s">
        <v>9974</v>
      </c>
      <c r="L2451" s="5" t="s">
        <v>9975</v>
      </c>
    </row>
    <row r="2452" spans="1:12" ht="75">
      <c r="A2452" s="84" t="s">
        <v>9844</v>
      </c>
      <c r="B2452" s="5" t="s">
        <v>9971</v>
      </c>
      <c r="C2452" s="5" t="s">
        <v>9976</v>
      </c>
      <c r="D2452" s="6">
        <v>5400</v>
      </c>
      <c r="E2452" s="5" t="s">
        <v>10481</v>
      </c>
      <c r="F2452" s="84" t="s">
        <v>311</v>
      </c>
      <c r="G2452" s="84" t="s">
        <v>9977</v>
      </c>
      <c r="H2452" s="84" t="s">
        <v>9978</v>
      </c>
      <c r="I2452" s="5" t="s">
        <v>665</v>
      </c>
      <c r="J2452" s="5" t="s">
        <v>9979</v>
      </c>
      <c r="K2452" s="18" t="s">
        <v>9980</v>
      </c>
      <c r="L2452" s="5" t="s">
        <v>9981</v>
      </c>
    </row>
    <row r="2453" spans="1:12" ht="56.25">
      <c r="A2453" s="88" t="s">
        <v>9844</v>
      </c>
      <c r="B2453" s="8" t="s">
        <v>9982</v>
      </c>
      <c r="C2453" s="5" t="s">
        <v>9983</v>
      </c>
      <c r="D2453" s="2">
        <v>27836</v>
      </c>
      <c r="E2453" s="5" t="s">
        <v>10481</v>
      </c>
      <c r="F2453" s="84" t="s">
        <v>179</v>
      </c>
      <c r="G2453" s="88"/>
      <c r="H2453" s="84" t="s">
        <v>9984</v>
      </c>
      <c r="I2453" s="5" t="s">
        <v>181</v>
      </c>
      <c r="J2453" s="5"/>
      <c r="K2453" s="18" t="s">
        <v>9985</v>
      </c>
      <c r="L2453" s="5" t="s">
        <v>9986</v>
      </c>
    </row>
    <row r="2454" spans="1:12" ht="56.25">
      <c r="A2454" s="88" t="s">
        <v>9844</v>
      </c>
      <c r="B2454" s="8" t="s">
        <v>9982</v>
      </c>
      <c r="C2454" s="5" t="s">
        <v>9987</v>
      </c>
      <c r="D2454" s="2">
        <v>56481</v>
      </c>
      <c r="E2454" s="5" t="s">
        <v>10481</v>
      </c>
      <c r="F2454" s="84" t="s">
        <v>179</v>
      </c>
      <c r="G2454" s="88"/>
      <c r="H2454" s="84" t="s">
        <v>9988</v>
      </c>
      <c r="I2454" s="5" t="s">
        <v>181</v>
      </c>
      <c r="J2454" s="5"/>
      <c r="K2454" s="18" t="s">
        <v>9985</v>
      </c>
      <c r="L2454" s="5" t="s">
        <v>9986</v>
      </c>
    </row>
    <row r="2455" spans="1:12" ht="56.25">
      <c r="A2455" s="88" t="s">
        <v>9844</v>
      </c>
      <c r="B2455" s="8" t="s">
        <v>9982</v>
      </c>
      <c r="C2455" s="5" t="s">
        <v>9989</v>
      </c>
      <c r="D2455" s="2">
        <v>16050</v>
      </c>
      <c r="E2455" s="5" t="s">
        <v>10481</v>
      </c>
      <c r="F2455" s="84" t="s">
        <v>179</v>
      </c>
      <c r="G2455" s="88"/>
      <c r="H2455" s="84" t="s">
        <v>9988</v>
      </c>
      <c r="I2455" s="5" t="s">
        <v>181</v>
      </c>
      <c r="J2455" s="5"/>
      <c r="K2455" s="18" t="s">
        <v>9985</v>
      </c>
      <c r="L2455" s="5" t="s">
        <v>9986</v>
      </c>
    </row>
    <row r="2456" spans="1:12" ht="56.25">
      <c r="A2456" s="88" t="s">
        <v>9844</v>
      </c>
      <c r="B2456" s="8" t="s">
        <v>9982</v>
      </c>
      <c r="C2456" s="5" t="s">
        <v>9990</v>
      </c>
      <c r="D2456" s="2">
        <v>8843</v>
      </c>
      <c r="E2456" s="5" t="s">
        <v>10481</v>
      </c>
      <c r="F2456" s="84" t="s">
        <v>179</v>
      </c>
      <c r="G2456" s="88"/>
      <c r="H2456" s="84" t="s">
        <v>9984</v>
      </c>
      <c r="I2456" s="8" t="s">
        <v>181</v>
      </c>
      <c r="J2456" s="5"/>
      <c r="K2456" s="18" t="s">
        <v>9985</v>
      </c>
      <c r="L2456" s="5" t="s">
        <v>9986</v>
      </c>
    </row>
    <row r="2457" spans="1:12" ht="56.25">
      <c r="A2457" s="88" t="s">
        <v>9844</v>
      </c>
      <c r="B2457" s="8" t="s">
        <v>9991</v>
      </c>
      <c r="C2457" s="5" t="s">
        <v>9992</v>
      </c>
      <c r="D2457" s="2">
        <v>109444</v>
      </c>
      <c r="E2457" s="5" t="s">
        <v>10481</v>
      </c>
      <c r="F2457" s="84" t="s">
        <v>179</v>
      </c>
      <c r="G2457" s="88"/>
      <c r="H2457" s="84" t="s">
        <v>9993</v>
      </c>
      <c r="I2457" s="5" t="s">
        <v>181</v>
      </c>
      <c r="J2457" s="5"/>
      <c r="K2457" s="18" t="s">
        <v>9994</v>
      </c>
      <c r="L2457" s="5" t="s">
        <v>9995</v>
      </c>
    </row>
    <row r="2458" spans="1:12" ht="56.25">
      <c r="A2458" s="88" t="s">
        <v>9844</v>
      </c>
      <c r="B2458" s="8" t="s">
        <v>9991</v>
      </c>
      <c r="C2458" s="5" t="s">
        <v>9996</v>
      </c>
      <c r="D2458" s="2">
        <v>173489</v>
      </c>
      <c r="E2458" s="5" t="s">
        <v>10481</v>
      </c>
      <c r="F2458" s="84" t="s">
        <v>179</v>
      </c>
      <c r="G2458" s="88"/>
      <c r="H2458" s="84" t="s">
        <v>9997</v>
      </c>
      <c r="I2458" s="5" t="s">
        <v>665</v>
      </c>
      <c r="J2458" s="5" t="s">
        <v>9998</v>
      </c>
      <c r="K2458" s="18" t="s">
        <v>9999</v>
      </c>
      <c r="L2458" s="5" t="s">
        <v>9995</v>
      </c>
    </row>
    <row r="2459" spans="1:12" ht="56.25">
      <c r="A2459" s="88" t="s">
        <v>9844</v>
      </c>
      <c r="B2459" s="8" t="s">
        <v>10000</v>
      </c>
      <c r="C2459" s="5" t="s">
        <v>10001</v>
      </c>
      <c r="D2459" s="2">
        <v>5260</v>
      </c>
      <c r="E2459" s="5" t="s">
        <v>10481</v>
      </c>
      <c r="F2459" s="84" t="s">
        <v>179</v>
      </c>
      <c r="G2459" s="88"/>
      <c r="H2459" s="84" t="s">
        <v>10002</v>
      </c>
      <c r="I2459" s="5" t="s">
        <v>768</v>
      </c>
      <c r="J2459" s="5"/>
      <c r="K2459" s="18" t="s">
        <v>10003</v>
      </c>
      <c r="L2459" s="5" t="s">
        <v>10004</v>
      </c>
    </row>
    <row r="2460" spans="1:12" ht="56.25">
      <c r="A2460" s="88" t="s">
        <v>9844</v>
      </c>
      <c r="B2460" s="8" t="s">
        <v>10000</v>
      </c>
      <c r="C2460" s="5" t="s">
        <v>10005</v>
      </c>
      <c r="D2460" s="2">
        <v>9086</v>
      </c>
      <c r="E2460" s="5" t="s">
        <v>10481</v>
      </c>
      <c r="F2460" s="84" t="s">
        <v>179</v>
      </c>
      <c r="G2460" s="88"/>
      <c r="H2460" s="84" t="s">
        <v>10006</v>
      </c>
      <c r="I2460" s="5" t="s">
        <v>1565</v>
      </c>
      <c r="J2460" s="5"/>
      <c r="K2460" s="18" t="s">
        <v>10007</v>
      </c>
      <c r="L2460" s="5" t="s">
        <v>10004</v>
      </c>
    </row>
    <row r="2461" spans="1:12" ht="93.75">
      <c r="A2461" s="88" t="s">
        <v>9844</v>
      </c>
      <c r="B2461" s="8" t="s">
        <v>10008</v>
      </c>
      <c r="C2461" s="5" t="s">
        <v>10009</v>
      </c>
      <c r="D2461" s="6">
        <v>2406</v>
      </c>
      <c r="E2461" s="5" t="s">
        <v>10481</v>
      </c>
      <c r="F2461" s="84" t="s">
        <v>671</v>
      </c>
      <c r="G2461" s="88"/>
      <c r="H2461" s="84" t="s">
        <v>10010</v>
      </c>
      <c r="I2461" s="5" t="s">
        <v>665</v>
      </c>
      <c r="J2461" s="5" t="s">
        <v>10011</v>
      </c>
      <c r="K2461" s="5"/>
      <c r="L2461" s="21" t="s">
        <v>10012</v>
      </c>
    </row>
    <row r="2462" spans="1:12" ht="56.25">
      <c r="A2462" s="88" t="s">
        <v>9844</v>
      </c>
      <c r="B2462" s="8" t="s">
        <v>10008</v>
      </c>
      <c r="C2462" s="5" t="s">
        <v>10013</v>
      </c>
      <c r="D2462" s="6">
        <v>15938</v>
      </c>
      <c r="E2462" s="5" t="s">
        <v>10481</v>
      </c>
      <c r="F2462" s="84" t="s">
        <v>179</v>
      </c>
      <c r="G2462" s="88"/>
      <c r="H2462" s="84" t="s">
        <v>10014</v>
      </c>
      <c r="I2462" s="5" t="s">
        <v>181</v>
      </c>
      <c r="J2462" s="5"/>
      <c r="K2462" s="18" t="s">
        <v>10015</v>
      </c>
      <c r="L2462" s="5" t="s">
        <v>10016</v>
      </c>
    </row>
    <row r="2463" spans="1:12" ht="112.5">
      <c r="A2463" s="88" t="s">
        <v>9844</v>
      </c>
      <c r="B2463" s="8" t="s">
        <v>10008</v>
      </c>
      <c r="C2463" s="5" t="s">
        <v>10017</v>
      </c>
      <c r="D2463" s="6">
        <v>154921</v>
      </c>
      <c r="E2463" s="5" t="s">
        <v>10481</v>
      </c>
      <c r="F2463" s="84" t="s">
        <v>311</v>
      </c>
      <c r="G2463" s="84" t="s">
        <v>10018</v>
      </c>
      <c r="H2463" s="84" t="s">
        <v>10019</v>
      </c>
      <c r="I2463" s="5" t="s">
        <v>665</v>
      </c>
      <c r="J2463" s="5" t="s">
        <v>10020</v>
      </c>
      <c r="K2463" s="18" t="s">
        <v>10021</v>
      </c>
      <c r="L2463" s="21" t="s">
        <v>10022</v>
      </c>
    </row>
    <row r="2464" spans="1:12" ht="56.25">
      <c r="A2464" s="85" t="s">
        <v>10023</v>
      </c>
      <c r="B2464" s="20" t="s">
        <v>10024</v>
      </c>
      <c r="C2464" s="20" t="s">
        <v>10026</v>
      </c>
      <c r="D2464" s="2">
        <v>10839</v>
      </c>
      <c r="E2464" s="5" t="s">
        <v>10481</v>
      </c>
      <c r="F2464" s="84" t="s">
        <v>665</v>
      </c>
      <c r="G2464" s="88" t="s">
        <v>10027</v>
      </c>
      <c r="H2464" s="84" t="s">
        <v>10028</v>
      </c>
      <c r="I2464" s="5" t="s">
        <v>759</v>
      </c>
      <c r="J2464" s="5"/>
      <c r="K2464" s="18"/>
      <c r="L2464" s="5" t="s">
        <v>10025</v>
      </c>
    </row>
    <row r="2465" spans="1:12" ht="56.25">
      <c r="A2465" s="88" t="s">
        <v>9844</v>
      </c>
      <c r="B2465" s="8" t="s">
        <v>10029</v>
      </c>
      <c r="C2465" s="5" t="s">
        <v>10030</v>
      </c>
      <c r="D2465" s="2">
        <v>71219</v>
      </c>
      <c r="E2465" s="5" t="s">
        <v>10481</v>
      </c>
      <c r="F2465" s="84" t="s">
        <v>179</v>
      </c>
      <c r="G2465" s="88"/>
      <c r="H2465" s="84" t="s">
        <v>10031</v>
      </c>
      <c r="I2465" s="5" t="s">
        <v>665</v>
      </c>
      <c r="J2465" s="5" t="s">
        <v>10032</v>
      </c>
      <c r="K2465" s="18" t="s">
        <v>10033</v>
      </c>
      <c r="L2465" s="5" t="s">
        <v>10034</v>
      </c>
    </row>
    <row r="2466" spans="1:12" ht="75">
      <c r="A2466" s="88" t="s">
        <v>9844</v>
      </c>
      <c r="B2466" s="8" t="s">
        <v>10029</v>
      </c>
      <c r="C2466" s="5" t="s">
        <v>10035</v>
      </c>
      <c r="D2466" s="2">
        <v>500</v>
      </c>
      <c r="E2466" s="5" t="s">
        <v>10481</v>
      </c>
      <c r="F2466" s="84" t="s">
        <v>671</v>
      </c>
      <c r="G2466" s="88"/>
      <c r="H2466" s="84" t="s">
        <v>10036</v>
      </c>
      <c r="I2466" s="5" t="s">
        <v>313</v>
      </c>
      <c r="J2466" s="5"/>
      <c r="K2466" s="18" t="s">
        <v>10037</v>
      </c>
      <c r="L2466" s="5" t="s">
        <v>10038</v>
      </c>
    </row>
    <row r="2467" spans="1:12" ht="56.25">
      <c r="A2467" s="88" t="s">
        <v>9844</v>
      </c>
      <c r="B2467" s="8" t="s">
        <v>10039</v>
      </c>
      <c r="C2467" s="13" t="s">
        <v>10040</v>
      </c>
      <c r="D2467" s="2">
        <v>25020</v>
      </c>
      <c r="E2467" s="5" t="s">
        <v>10481</v>
      </c>
      <c r="F2467" s="84" t="s">
        <v>311</v>
      </c>
      <c r="G2467" s="88" t="s">
        <v>10041</v>
      </c>
      <c r="H2467" s="84" t="s">
        <v>10042</v>
      </c>
      <c r="I2467" s="5" t="s">
        <v>313</v>
      </c>
      <c r="J2467" s="5"/>
      <c r="K2467" s="5"/>
      <c r="L2467" s="5" t="s">
        <v>10043</v>
      </c>
    </row>
    <row r="2468" spans="1:12" ht="56.25">
      <c r="A2468" s="88" t="s">
        <v>9844</v>
      </c>
      <c r="B2468" s="8" t="s">
        <v>10039</v>
      </c>
      <c r="C2468" s="13" t="s">
        <v>10044</v>
      </c>
      <c r="D2468" s="2">
        <v>6026</v>
      </c>
      <c r="E2468" s="5" t="s">
        <v>10481</v>
      </c>
      <c r="F2468" s="84" t="s">
        <v>179</v>
      </c>
      <c r="G2468" s="88"/>
      <c r="H2468" s="84" t="s">
        <v>10045</v>
      </c>
      <c r="I2468" s="5" t="s">
        <v>313</v>
      </c>
      <c r="J2468" s="5"/>
      <c r="K2468" s="5"/>
      <c r="L2468" s="5" t="s">
        <v>10046</v>
      </c>
    </row>
    <row r="2469" spans="1:12" ht="75">
      <c r="A2469" s="88" t="s">
        <v>9844</v>
      </c>
      <c r="B2469" s="8" t="s">
        <v>10039</v>
      </c>
      <c r="C2469" s="13" t="s">
        <v>10047</v>
      </c>
      <c r="D2469" s="2">
        <v>2000</v>
      </c>
      <c r="E2469" s="5" t="s">
        <v>10481</v>
      </c>
      <c r="F2469" s="84" t="s">
        <v>671</v>
      </c>
      <c r="G2469" s="84" t="s">
        <v>10048</v>
      </c>
      <c r="H2469" s="84" t="s">
        <v>10049</v>
      </c>
      <c r="I2469" s="5" t="s">
        <v>768</v>
      </c>
      <c r="J2469" s="5"/>
      <c r="K2469" s="5"/>
      <c r="L2469" s="5" t="s">
        <v>10050</v>
      </c>
    </row>
    <row r="2470" spans="1:12" ht="37.5">
      <c r="A2470" s="88" t="s">
        <v>10051</v>
      </c>
      <c r="B2470" s="8" t="s">
        <v>10052</v>
      </c>
      <c r="C2470" s="5" t="s">
        <v>10053</v>
      </c>
      <c r="D2470" s="2">
        <v>4428</v>
      </c>
      <c r="E2470" s="5" t="s">
        <v>10481</v>
      </c>
      <c r="F2470" s="84" t="s">
        <v>661</v>
      </c>
      <c r="G2470" s="88"/>
      <c r="H2470" s="84" t="s">
        <v>10054</v>
      </c>
      <c r="I2470" s="5" t="s">
        <v>1511</v>
      </c>
      <c r="J2470" s="5"/>
      <c r="K2470" s="18" t="s">
        <v>10055</v>
      </c>
      <c r="L2470" s="5" t="s">
        <v>10056</v>
      </c>
    </row>
    <row r="2471" spans="1:12" ht="56.25">
      <c r="A2471" s="88" t="s">
        <v>10051</v>
      </c>
      <c r="B2471" s="8" t="s">
        <v>10052</v>
      </c>
      <c r="C2471" s="5" t="s">
        <v>10057</v>
      </c>
      <c r="D2471" s="2">
        <v>11080</v>
      </c>
      <c r="E2471" s="5" t="s">
        <v>10481</v>
      </c>
      <c r="F2471" s="84" t="s">
        <v>179</v>
      </c>
      <c r="G2471" s="88"/>
      <c r="H2471" s="84" t="s">
        <v>10058</v>
      </c>
      <c r="I2471" s="5" t="s">
        <v>181</v>
      </c>
      <c r="J2471" s="5"/>
      <c r="K2471" s="18" t="s">
        <v>10059</v>
      </c>
      <c r="L2471" s="5" t="s">
        <v>10060</v>
      </c>
    </row>
    <row r="2472" spans="1:12" ht="56.25">
      <c r="A2472" s="88" t="s">
        <v>10051</v>
      </c>
      <c r="B2472" s="8" t="s">
        <v>10052</v>
      </c>
      <c r="C2472" s="5" t="s">
        <v>10061</v>
      </c>
      <c r="D2472" s="2">
        <v>70285</v>
      </c>
      <c r="E2472" s="5" t="s">
        <v>10481</v>
      </c>
      <c r="F2472" s="84" t="s">
        <v>311</v>
      </c>
      <c r="G2472" s="88"/>
      <c r="H2472" s="84" t="s">
        <v>10062</v>
      </c>
      <c r="I2472" s="5" t="s">
        <v>313</v>
      </c>
      <c r="J2472" s="5"/>
      <c r="K2472" s="18" t="s">
        <v>10063</v>
      </c>
      <c r="L2472" s="5" t="s">
        <v>10064</v>
      </c>
    </row>
    <row r="2473" spans="1:12" ht="56.25">
      <c r="A2473" s="88" t="s">
        <v>9844</v>
      </c>
      <c r="B2473" s="8" t="s">
        <v>10065</v>
      </c>
      <c r="C2473" s="5" t="s">
        <v>10066</v>
      </c>
      <c r="D2473" s="2">
        <v>20</v>
      </c>
      <c r="E2473" s="5" t="s">
        <v>10481</v>
      </c>
      <c r="F2473" s="84"/>
      <c r="G2473" s="88"/>
      <c r="H2473" s="84" t="s">
        <v>10067</v>
      </c>
      <c r="I2473" s="5" t="s">
        <v>10065</v>
      </c>
      <c r="J2473" s="5"/>
      <c r="K2473" s="8"/>
      <c r="L2473" s="5" t="s">
        <v>10807</v>
      </c>
    </row>
    <row r="2474" spans="1:12" ht="56.25">
      <c r="A2474" s="84" t="s">
        <v>9844</v>
      </c>
      <c r="B2474" s="5" t="s">
        <v>10068</v>
      </c>
      <c r="C2474" s="5" t="s">
        <v>10069</v>
      </c>
      <c r="D2474" s="6">
        <v>2413</v>
      </c>
      <c r="E2474" s="5" t="s">
        <v>10481</v>
      </c>
      <c r="F2474" s="84" t="s">
        <v>179</v>
      </c>
      <c r="G2474" s="84"/>
      <c r="H2474" s="84" t="s">
        <v>10070</v>
      </c>
      <c r="I2474" s="5" t="s">
        <v>665</v>
      </c>
      <c r="J2474" s="5" t="s">
        <v>1773</v>
      </c>
      <c r="K2474" s="5"/>
      <c r="L2474" s="5" t="s">
        <v>10071</v>
      </c>
    </row>
    <row r="2475" spans="1:12" ht="56.25">
      <c r="A2475" s="84" t="s">
        <v>9844</v>
      </c>
      <c r="B2475" s="5" t="s">
        <v>10068</v>
      </c>
      <c r="C2475" s="5" t="s">
        <v>10072</v>
      </c>
      <c r="D2475" s="6">
        <v>10271</v>
      </c>
      <c r="E2475" s="5" t="s">
        <v>10481</v>
      </c>
      <c r="F2475" s="84" t="s">
        <v>311</v>
      </c>
      <c r="G2475" s="84"/>
      <c r="H2475" s="84" t="s">
        <v>10073</v>
      </c>
      <c r="I2475" s="5" t="s">
        <v>313</v>
      </c>
      <c r="J2475" s="5"/>
      <c r="K2475" s="5"/>
      <c r="L2475" s="5" t="s">
        <v>10071</v>
      </c>
    </row>
    <row r="2476" spans="1:12" ht="37.5">
      <c r="A2476" s="88" t="s">
        <v>9844</v>
      </c>
      <c r="B2476" s="8" t="s">
        <v>10074</v>
      </c>
      <c r="C2476" s="5" t="s">
        <v>10075</v>
      </c>
      <c r="D2476" s="2">
        <v>1000</v>
      </c>
      <c r="E2476" s="5" t="s">
        <v>10481</v>
      </c>
      <c r="F2476" s="84" t="s">
        <v>671</v>
      </c>
      <c r="G2476" s="88"/>
      <c r="H2476" s="84" t="s">
        <v>10076</v>
      </c>
      <c r="I2476" s="5" t="s">
        <v>1895</v>
      </c>
      <c r="J2476" s="5"/>
      <c r="K2476" s="5"/>
      <c r="L2476" s="21" t="s">
        <v>10077</v>
      </c>
    </row>
    <row r="2477" spans="1:12" ht="112.5">
      <c r="A2477" s="88" t="s">
        <v>9844</v>
      </c>
      <c r="B2477" s="8" t="s">
        <v>10074</v>
      </c>
      <c r="C2477" s="5" t="s">
        <v>10078</v>
      </c>
      <c r="D2477" s="2">
        <v>3529</v>
      </c>
      <c r="E2477" s="5" t="s">
        <v>10481</v>
      </c>
      <c r="F2477" s="84" t="s">
        <v>311</v>
      </c>
      <c r="G2477" s="88" t="s">
        <v>10079</v>
      </c>
      <c r="H2477" s="84" t="s">
        <v>10080</v>
      </c>
      <c r="I2477" s="5" t="s">
        <v>1895</v>
      </c>
      <c r="J2477" s="5"/>
      <c r="K2477" s="18" t="s">
        <v>10081</v>
      </c>
      <c r="L2477" s="21" t="s">
        <v>10082</v>
      </c>
    </row>
    <row r="2478" spans="1:12" ht="37.5">
      <c r="A2478" s="88" t="s">
        <v>9844</v>
      </c>
      <c r="B2478" s="8" t="s">
        <v>10074</v>
      </c>
      <c r="C2478" s="5" t="s">
        <v>10083</v>
      </c>
      <c r="D2478" s="2">
        <v>50925</v>
      </c>
      <c r="E2478" s="5" t="s">
        <v>10481</v>
      </c>
      <c r="F2478" s="84" t="s">
        <v>660</v>
      </c>
      <c r="G2478" s="88"/>
      <c r="H2478" s="84" t="s">
        <v>10084</v>
      </c>
      <c r="I2478" s="5" t="s">
        <v>759</v>
      </c>
      <c r="J2478" s="5"/>
      <c r="K2478" s="5"/>
      <c r="L2478" s="5" t="s">
        <v>10085</v>
      </c>
    </row>
    <row r="2479" spans="1:12" ht="56.25">
      <c r="A2479" s="88" t="s">
        <v>9844</v>
      </c>
      <c r="B2479" s="8" t="s">
        <v>10086</v>
      </c>
      <c r="C2479" s="5" t="s">
        <v>10087</v>
      </c>
      <c r="D2479" s="6" t="s">
        <v>10822</v>
      </c>
      <c r="E2479" s="5" t="s">
        <v>5</v>
      </c>
      <c r="F2479" s="84"/>
      <c r="G2479" s="88"/>
      <c r="H2479" s="84" t="s">
        <v>10088</v>
      </c>
      <c r="I2479" s="5" t="s">
        <v>1511</v>
      </c>
      <c r="J2479" s="5"/>
      <c r="K2479" s="8"/>
      <c r="L2479" s="5" t="s">
        <v>10808</v>
      </c>
    </row>
    <row r="2480" spans="1:12" ht="56.25">
      <c r="A2480" s="88" t="s">
        <v>9844</v>
      </c>
      <c r="B2480" s="8" t="s">
        <v>10086</v>
      </c>
      <c r="C2480" s="5" t="s">
        <v>10089</v>
      </c>
      <c r="D2480" s="6" t="s">
        <v>10822</v>
      </c>
      <c r="E2480" s="5" t="s">
        <v>5</v>
      </c>
      <c r="F2480" s="84"/>
      <c r="G2480" s="88"/>
      <c r="H2480" s="84" t="s">
        <v>10090</v>
      </c>
      <c r="I2480" s="5" t="s">
        <v>759</v>
      </c>
      <c r="J2480" s="5"/>
      <c r="K2480" s="8"/>
      <c r="L2480" s="5" t="s">
        <v>10808</v>
      </c>
    </row>
    <row r="2481" spans="1:12" ht="75">
      <c r="A2481" s="88" t="s">
        <v>9844</v>
      </c>
      <c r="B2481" s="8" t="s">
        <v>10086</v>
      </c>
      <c r="C2481" s="5" t="s">
        <v>10091</v>
      </c>
      <c r="D2481" s="2">
        <v>14400</v>
      </c>
      <c r="E2481" s="5" t="s">
        <v>10481</v>
      </c>
      <c r="F2481" s="84" t="s">
        <v>311</v>
      </c>
      <c r="G2481" s="88"/>
      <c r="H2481" s="84" t="s">
        <v>10092</v>
      </c>
      <c r="I2481" s="5" t="s">
        <v>3924</v>
      </c>
      <c r="J2481" s="5"/>
      <c r="K2481" s="5"/>
      <c r="L2481" s="5" t="s">
        <v>10093</v>
      </c>
    </row>
    <row r="2482" spans="1:12" ht="37.5">
      <c r="A2482" s="88" t="s">
        <v>9844</v>
      </c>
      <c r="B2482" s="8" t="s">
        <v>10094</v>
      </c>
      <c r="C2482" s="5" t="s">
        <v>10095</v>
      </c>
      <c r="D2482" s="2">
        <v>1200</v>
      </c>
      <c r="E2482" s="5" t="s">
        <v>10481</v>
      </c>
      <c r="F2482" s="84" t="s">
        <v>179</v>
      </c>
      <c r="G2482" s="88"/>
      <c r="H2482" s="84" t="s">
        <v>10096</v>
      </c>
      <c r="I2482" s="5" t="s">
        <v>181</v>
      </c>
      <c r="J2482" s="5"/>
      <c r="K2482" s="5"/>
      <c r="L2482" s="5" t="s">
        <v>10097</v>
      </c>
    </row>
    <row r="2483" spans="1:12" ht="37.5">
      <c r="A2483" s="88" t="s">
        <v>9844</v>
      </c>
      <c r="B2483" s="8" t="s">
        <v>10094</v>
      </c>
      <c r="C2483" s="5" t="s">
        <v>10098</v>
      </c>
      <c r="D2483" s="6" t="s">
        <v>10822</v>
      </c>
      <c r="E2483" s="5" t="s">
        <v>5</v>
      </c>
      <c r="F2483" s="84"/>
      <c r="G2483" s="88"/>
      <c r="H2483" s="84" t="s">
        <v>10099</v>
      </c>
      <c r="I2483" s="5" t="s">
        <v>313</v>
      </c>
      <c r="J2483" s="5"/>
      <c r="K2483" s="8"/>
      <c r="L2483" s="5" t="s">
        <v>10809</v>
      </c>
    </row>
    <row r="2484" spans="1:12" ht="37.5">
      <c r="A2484" s="88" t="s">
        <v>9844</v>
      </c>
      <c r="B2484" s="8" t="s">
        <v>10100</v>
      </c>
      <c r="C2484" s="5" t="s">
        <v>10101</v>
      </c>
      <c r="D2484" s="2">
        <v>10270</v>
      </c>
      <c r="E2484" s="5" t="s">
        <v>10481</v>
      </c>
      <c r="F2484" s="84" t="s">
        <v>179</v>
      </c>
      <c r="G2484" s="88"/>
      <c r="H2484" s="84" t="s">
        <v>10102</v>
      </c>
      <c r="I2484" s="5" t="s">
        <v>313</v>
      </c>
      <c r="J2484" s="5"/>
      <c r="K2484" s="5"/>
      <c r="L2484" s="5" t="s">
        <v>10103</v>
      </c>
    </row>
    <row r="2485" spans="1:12" ht="37.5">
      <c r="A2485" s="88" t="s">
        <v>9844</v>
      </c>
      <c r="B2485" s="8" t="s">
        <v>10100</v>
      </c>
      <c r="C2485" s="5" t="s">
        <v>10104</v>
      </c>
      <c r="D2485" s="2">
        <v>21234</v>
      </c>
      <c r="E2485" s="5" t="s">
        <v>10481</v>
      </c>
      <c r="F2485" s="84" t="s">
        <v>179</v>
      </c>
      <c r="G2485" s="88"/>
      <c r="H2485" s="84" t="s">
        <v>10105</v>
      </c>
      <c r="I2485" s="5" t="s">
        <v>313</v>
      </c>
      <c r="J2485" s="5"/>
      <c r="K2485" s="5"/>
      <c r="L2485" s="5" t="s">
        <v>10106</v>
      </c>
    </row>
    <row r="2486" spans="1:12" ht="37.5">
      <c r="A2486" s="88" t="s">
        <v>10051</v>
      </c>
      <c r="B2486" s="8" t="s">
        <v>10107</v>
      </c>
      <c r="C2486" s="5" t="s">
        <v>10108</v>
      </c>
      <c r="D2486" s="2">
        <v>3200</v>
      </c>
      <c r="E2486" s="5" t="s">
        <v>10481</v>
      </c>
      <c r="F2486" s="84" t="s">
        <v>671</v>
      </c>
      <c r="G2486" s="88"/>
      <c r="H2486" s="84" t="s">
        <v>10109</v>
      </c>
      <c r="I2486" s="5" t="s">
        <v>1565</v>
      </c>
      <c r="J2486" s="5"/>
      <c r="K2486" s="5"/>
      <c r="L2486" s="5"/>
    </row>
    <row r="2487" spans="1:12" ht="37.5">
      <c r="A2487" s="88" t="s">
        <v>10051</v>
      </c>
      <c r="B2487" s="8" t="s">
        <v>10107</v>
      </c>
      <c r="C2487" s="5" t="s">
        <v>10110</v>
      </c>
      <c r="D2487" s="2">
        <v>560</v>
      </c>
      <c r="E2487" s="5" t="s">
        <v>10481</v>
      </c>
      <c r="F2487" s="84" t="s">
        <v>179</v>
      </c>
      <c r="G2487" s="88"/>
      <c r="H2487" s="84" t="s">
        <v>10111</v>
      </c>
      <c r="I2487" s="5" t="s">
        <v>181</v>
      </c>
      <c r="J2487" s="5"/>
      <c r="K2487" s="5"/>
      <c r="L2487" s="5" t="s">
        <v>10112</v>
      </c>
    </row>
    <row r="2488" spans="1:12" ht="56.25">
      <c r="A2488" s="88" t="s">
        <v>10051</v>
      </c>
      <c r="B2488" s="8" t="s">
        <v>10107</v>
      </c>
      <c r="C2488" s="5" t="s">
        <v>3914</v>
      </c>
      <c r="D2488" s="2">
        <v>4240</v>
      </c>
      <c r="E2488" s="5" t="s">
        <v>10481</v>
      </c>
      <c r="F2488" s="84" t="s">
        <v>179</v>
      </c>
      <c r="G2488" s="88"/>
      <c r="H2488" s="84" t="s">
        <v>10113</v>
      </c>
      <c r="I2488" s="5" t="s">
        <v>181</v>
      </c>
      <c r="J2488" s="5"/>
      <c r="K2488" s="5"/>
      <c r="L2488" s="5" t="s">
        <v>10112</v>
      </c>
    </row>
    <row r="2489" spans="1:12" ht="56.25">
      <c r="A2489" s="88" t="s">
        <v>10051</v>
      </c>
      <c r="B2489" s="8" t="s">
        <v>10107</v>
      </c>
      <c r="C2489" s="5" t="s">
        <v>10114</v>
      </c>
      <c r="D2489" s="2">
        <v>5600</v>
      </c>
      <c r="E2489" s="5" t="s">
        <v>10481</v>
      </c>
      <c r="F2489" s="84" t="s">
        <v>179</v>
      </c>
      <c r="G2489" s="88"/>
      <c r="H2489" s="84" t="s">
        <v>10115</v>
      </c>
      <c r="I2489" s="8" t="s">
        <v>181</v>
      </c>
      <c r="J2489" s="5"/>
      <c r="K2489" s="5"/>
      <c r="L2489" s="5" t="s">
        <v>10116</v>
      </c>
    </row>
    <row r="2490" spans="1:12" ht="37.5">
      <c r="A2490" s="88" t="s">
        <v>10051</v>
      </c>
      <c r="B2490" s="8" t="s">
        <v>10107</v>
      </c>
      <c r="C2490" s="5" t="s">
        <v>4747</v>
      </c>
      <c r="D2490" s="2">
        <v>37100</v>
      </c>
      <c r="E2490" s="5" t="s">
        <v>10481</v>
      </c>
      <c r="F2490" s="84" t="s">
        <v>179</v>
      </c>
      <c r="G2490" s="88"/>
      <c r="H2490" s="84" t="s">
        <v>10117</v>
      </c>
      <c r="I2490" s="8" t="s">
        <v>181</v>
      </c>
      <c r="J2490" s="5"/>
      <c r="K2490" s="5"/>
      <c r="L2490" s="5" t="s">
        <v>10116</v>
      </c>
    </row>
    <row r="2491" spans="1:12" ht="37.5">
      <c r="A2491" s="88" t="s">
        <v>10051</v>
      </c>
      <c r="B2491" s="8" t="s">
        <v>10107</v>
      </c>
      <c r="C2491" s="5" t="s">
        <v>10118</v>
      </c>
      <c r="D2491" s="2">
        <v>1560</v>
      </c>
      <c r="E2491" s="5" t="s">
        <v>10481</v>
      </c>
      <c r="F2491" s="84" t="s">
        <v>179</v>
      </c>
      <c r="G2491" s="88"/>
      <c r="H2491" s="84" t="s">
        <v>10119</v>
      </c>
      <c r="I2491" s="8" t="s">
        <v>181</v>
      </c>
      <c r="J2491" s="5"/>
      <c r="K2491" s="5"/>
      <c r="L2491" s="5" t="s">
        <v>10116</v>
      </c>
    </row>
    <row r="2492" spans="1:12" ht="75">
      <c r="A2492" s="88" t="s">
        <v>9844</v>
      </c>
      <c r="B2492" s="8" t="s">
        <v>10120</v>
      </c>
      <c r="C2492" s="5" t="s">
        <v>10121</v>
      </c>
      <c r="D2492" s="2">
        <v>28562</v>
      </c>
      <c r="E2492" s="5" t="s">
        <v>10481</v>
      </c>
      <c r="F2492" s="84" t="s">
        <v>179</v>
      </c>
      <c r="G2492" s="88"/>
      <c r="H2492" s="84" t="s">
        <v>10122</v>
      </c>
      <c r="I2492" s="5" t="s">
        <v>10123</v>
      </c>
      <c r="J2492" s="5"/>
      <c r="K2492" s="18" t="s">
        <v>10124</v>
      </c>
      <c r="L2492" s="5" t="s">
        <v>10125</v>
      </c>
    </row>
    <row r="2493" spans="1:12" ht="37.5">
      <c r="A2493" s="88" t="s">
        <v>9844</v>
      </c>
      <c r="B2493" s="8" t="s">
        <v>10126</v>
      </c>
      <c r="C2493" s="5" t="s">
        <v>830</v>
      </c>
      <c r="D2493" s="2">
        <v>23848</v>
      </c>
      <c r="E2493" s="5" t="s">
        <v>10481</v>
      </c>
      <c r="F2493" s="84" t="s">
        <v>179</v>
      </c>
      <c r="G2493" s="88"/>
      <c r="H2493" s="84" t="s">
        <v>10127</v>
      </c>
      <c r="I2493" s="5" t="s">
        <v>181</v>
      </c>
      <c r="J2493" s="5"/>
      <c r="K2493" s="5"/>
      <c r="L2493" s="5" t="s">
        <v>10128</v>
      </c>
    </row>
    <row r="2494" spans="1:12" ht="56.25">
      <c r="A2494" s="88" t="s">
        <v>9844</v>
      </c>
      <c r="B2494" s="8" t="s">
        <v>10126</v>
      </c>
      <c r="C2494" s="5" t="s">
        <v>10129</v>
      </c>
      <c r="D2494" s="2">
        <v>769</v>
      </c>
      <c r="E2494" s="5" t="s">
        <v>10481</v>
      </c>
      <c r="F2494" s="84" t="s">
        <v>179</v>
      </c>
      <c r="G2494" s="88"/>
      <c r="H2494" s="84" t="s">
        <v>10130</v>
      </c>
      <c r="I2494" s="5" t="s">
        <v>908</v>
      </c>
      <c r="J2494" s="5"/>
      <c r="K2494" s="5"/>
      <c r="L2494" s="5" t="s">
        <v>10128</v>
      </c>
    </row>
    <row r="2495" spans="1:12" ht="112.5">
      <c r="A2495" s="84" t="s">
        <v>9879</v>
      </c>
      <c r="B2495" s="5" t="s">
        <v>10131</v>
      </c>
      <c r="C2495" s="5" t="s">
        <v>10132</v>
      </c>
      <c r="D2495" s="2">
        <v>21771</v>
      </c>
      <c r="E2495" s="5" t="s">
        <v>10481</v>
      </c>
      <c r="F2495" s="84" t="s">
        <v>179</v>
      </c>
      <c r="G2495" s="88"/>
      <c r="H2495" s="84" t="s">
        <v>10133</v>
      </c>
      <c r="I2495" s="5" t="s">
        <v>665</v>
      </c>
      <c r="J2495" s="5" t="s">
        <v>10134</v>
      </c>
      <c r="K2495" s="5"/>
      <c r="L2495" s="21" t="s">
        <v>10135</v>
      </c>
    </row>
    <row r="2496" spans="1:12" ht="56.25">
      <c r="A2496" s="88" t="s">
        <v>9844</v>
      </c>
      <c r="B2496" s="8" t="s">
        <v>10136</v>
      </c>
      <c r="C2496" s="5" t="s">
        <v>10137</v>
      </c>
      <c r="D2496" s="2">
        <v>4500</v>
      </c>
      <c r="E2496" s="5" t="s">
        <v>10481</v>
      </c>
      <c r="F2496" s="84" t="s">
        <v>311</v>
      </c>
      <c r="G2496" s="88" t="s">
        <v>10138</v>
      </c>
      <c r="H2496" s="84" t="s">
        <v>10139</v>
      </c>
      <c r="I2496" s="5" t="s">
        <v>908</v>
      </c>
      <c r="J2496" s="5"/>
      <c r="K2496" s="5"/>
      <c r="L2496" s="5" t="s">
        <v>10140</v>
      </c>
    </row>
    <row r="2497" spans="1:12" ht="75">
      <c r="A2497" s="88" t="s">
        <v>9844</v>
      </c>
      <c r="B2497" s="8" t="s">
        <v>10141</v>
      </c>
      <c r="C2497" s="5" t="s">
        <v>10142</v>
      </c>
      <c r="D2497" s="2" t="s">
        <v>10143</v>
      </c>
      <c r="E2497" s="5" t="s">
        <v>10481</v>
      </c>
      <c r="F2497" s="84" t="s">
        <v>179</v>
      </c>
      <c r="G2497" s="88"/>
      <c r="H2497" s="84" t="s">
        <v>10144</v>
      </c>
      <c r="I2497" s="5" t="s">
        <v>1511</v>
      </c>
      <c r="J2497" s="5"/>
      <c r="K2497" s="5" t="s">
        <v>10145</v>
      </c>
      <c r="L2497" s="5" t="s">
        <v>10146</v>
      </c>
    </row>
    <row r="2498" spans="1:12" ht="56.25">
      <c r="A2498" s="88" t="s">
        <v>9930</v>
      </c>
      <c r="B2498" s="8" t="s">
        <v>10147</v>
      </c>
      <c r="C2498" s="5" t="s">
        <v>10148</v>
      </c>
      <c r="D2498" s="6">
        <v>352</v>
      </c>
      <c r="E2498" s="5" t="s">
        <v>10480</v>
      </c>
      <c r="F2498" s="84" t="s">
        <v>311</v>
      </c>
      <c r="G2498" s="88"/>
      <c r="H2498" s="84" t="s">
        <v>10149</v>
      </c>
      <c r="I2498" s="5" t="s">
        <v>665</v>
      </c>
      <c r="J2498" s="5" t="s">
        <v>10150</v>
      </c>
      <c r="K2498" s="5"/>
      <c r="L2498" s="5" t="s">
        <v>10151</v>
      </c>
    </row>
    <row r="2499" spans="1:12" ht="56.25">
      <c r="A2499" s="88" t="s">
        <v>9930</v>
      </c>
      <c r="B2499" s="8" t="s">
        <v>10147</v>
      </c>
      <c r="C2499" s="5" t="s">
        <v>10152</v>
      </c>
      <c r="D2499" s="6">
        <v>9112</v>
      </c>
      <c r="E2499" s="5" t="s">
        <v>10480</v>
      </c>
      <c r="F2499" s="84" t="s">
        <v>311</v>
      </c>
      <c r="G2499" s="88"/>
      <c r="H2499" s="84" t="s">
        <v>10153</v>
      </c>
      <c r="I2499" s="5" t="s">
        <v>181</v>
      </c>
      <c r="J2499" s="5" t="s">
        <v>10154</v>
      </c>
      <c r="K2499" s="5"/>
      <c r="L2499" s="5" t="s">
        <v>10155</v>
      </c>
    </row>
    <row r="2500" spans="1:12" ht="93.75">
      <c r="A2500" s="88" t="s">
        <v>9930</v>
      </c>
      <c r="B2500" s="8" t="s">
        <v>10147</v>
      </c>
      <c r="C2500" s="5" t="s">
        <v>10156</v>
      </c>
      <c r="D2500" s="6">
        <v>1600</v>
      </c>
      <c r="E2500" s="5" t="s">
        <v>10480</v>
      </c>
      <c r="F2500" s="84" t="s">
        <v>671</v>
      </c>
      <c r="G2500" s="88"/>
      <c r="H2500" s="84" t="s">
        <v>10157</v>
      </c>
      <c r="I2500" s="5" t="s">
        <v>665</v>
      </c>
      <c r="J2500" s="5" t="s">
        <v>10158</v>
      </c>
      <c r="K2500" s="5"/>
      <c r="L2500" s="5" t="s">
        <v>10159</v>
      </c>
    </row>
    <row r="2501" spans="1:12" ht="75">
      <c r="A2501" s="88" t="s">
        <v>9930</v>
      </c>
      <c r="B2501" s="8" t="s">
        <v>10147</v>
      </c>
      <c r="C2501" s="5" t="s">
        <v>10160</v>
      </c>
      <c r="D2501" s="6">
        <v>33000</v>
      </c>
      <c r="E2501" s="5" t="s">
        <v>10480</v>
      </c>
      <c r="F2501" s="84" t="s">
        <v>665</v>
      </c>
      <c r="G2501" s="88" t="s">
        <v>10161</v>
      </c>
      <c r="H2501" s="84" t="s">
        <v>10162</v>
      </c>
      <c r="I2501" s="8" t="s">
        <v>665</v>
      </c>
      <c r="J2501" s="5" t="s">
        <v>10163</v>
      </c>
      <c r="K2501" s="5"/>
      <c r="L2501" s="5" t="s">
        <v>10159</v>
      </c>
    </row>
    <row r="2502" spans="1:12" ht="56.25">
      <c r="A2502" s="88" t="s">
        <v>9844</v>
      </c>
      <c r="B2502" s="8" t="s">
        <v>10164</v>
      </c>
      <c r="C2502" s="5" t="s">
        <v>10165</v>
      </c>
      <c r="D2502" s="2">
        <v>3000</v>
      </c>
      <c r="E2502" s="5" t="s">
        <v>10481</v>
      </c>
      <c r="F2502" s="84" t="s">
        <v>311</v>
      </c>
      <c r="G2502" s="88"/>
      <c r="H2502" s="84" t="s">
        <v>10166</v>
      </c>
      <c r="I2502" s="5" t="s">
        <v>313</v>
      </c>
      <c r="J2502" s="5"/>
      <c r="K2502" s="5"/>
      <c r="L2502" s="5" t="s">
        <v>10167</v>
      </c>
    </row>
    <row r="2503" spans="1:12" ht="112.5">
      <c r="A2503" s="88" t="s">
        <v>9844</v>
      </c>
      <c r="B2503" s="8" t="s">
        <v>10168</v>
      </c>
      <c r="C2503" s="5" t="s">
        <v>10169</v>
      </c>
      <c r="D2503" s="2">
        <v>6600</v>
      </c>
      <c r="E2503" s="5" t="s">
        <v>10481</v>
      </c>
      <c r="F2503" s="84" t="s">
        <v>311</v>
      </c>
      <c r="G2503" s="88"/>
      <c r="H2503" s="84" t="s">
        <v>10170</v>
      </c>
      <c r="I2503" s="5" t="s">
        <v>1535</v>
      </c>
      <c r="J2503" s="5"/>
      <c r="K2503" s="18" t="s">
        <v>10171</v>
      </c>
      <c r="L2503" s="5" t="s">
        <v>10172</v>
      </c>
    </row>
    <row r="2504" spans="1:12" ht="56.25">
      <c r="A2504" s="88" t="s">
        <v>9844</v>
      </c>
      <c r="B2504" s="8" t="s">
        <v>10168</v>
      </c>
      <c r="C2504" s="5" t="s">
        <v>10173</v>
      </c>
      <c r="D2504" s="2">
        <v>9600</v>
      </c>
      <c r="E2504" s="5" t="s">
        <v>10481</v>
      </c>
      <c r="F2504" s="84" t="s">
        <v>660</v>
      </c>
      <c r="G2504" s="88"/>
      <c r="H2504" s="84" t="s">
        <v>10174</v>
      </c>
      <c r="I2504" s="5" t="s">
        <v>768</v>
      </c>
      <c r="J2504" s="5"/>
      <c r="K2504" s="18" t="s">
        <v>10175</v>
      </c>
      <c r="L2504" s="5" t="s">
        <v>10172</v>
      </c>
    </row>
    <row r="2505" spans="1:12" ht="37.5">
      <c r="A2505" s="85" t="s">
        <v>10176</v>
      </c>
      <c r="B2505" s="20" t="s">
        <v>10177</v>
      </c>
      <c r="C2505" s="20" t="s">
        <v>10178</v>
      </c>
      <c r="D2505" s="30" t="s">
        <v>10179</v>
      </c>
      <c r="E2505" s="5" t="s">
        <v>10481</v>
      </c>
      <c r="F2505" s="84" t="s">
        <v>311</v>
      </c>
      <c r="G2505" s="88"/>
      <c r="H2505" s="84" t="s">
        <v>10180</v>
      </c>
      <c r="I2505" s="5" t="s">
        <v>908</v>
      </c>
      <c r="J2505" s="5"/>
      <c r="K2505" s="5"/>
      <c r="L2505" s="5" t="s">
        <v>10181</v>
      </c>
    </row>
    <row r="2506" spans="1:12" ht="37.5">
      <c r="A2506" s="88" t="s">
        <v>9930</v>
      </c>
      <c r="B2506" s="8" t="s">
        <v>10182</v>
      </c>
      <c r="C2506" s="5" t="s">
        <v>10183</v>
      </c>
      <c r="D2506" s="2">
        <v>360</v>
      </c>
      <c r="E2506" s="5" t="s">
        <v>10480</v>
      </c>
      <c r="F2506" s="84" t="s">
        <v>179</v>
      </c>
      <c r="G2506" s="88"/>
      <c r="H2506" s="84" t="s">
        <v>10184</v>
      </c>
      <c r="I2506" s="5" t="s">
        <v>181</v>
      </c>
      <c r="J2506" s="5"/>
      <c r="K2506" s="5"/>
      <c r="L2506" s="5" t="s">
        <v>10185</v>
      </c>
    </row>
    <row r="2507" spans="1:12" ht="56.25">
      <c r="A2507" s="88" t="s">
        <v>9844</v>
      </c>
      <c r="B2507" s="8" t="s">
        <v>10186</v>
      </c>
      <c r="C2507" s="5" t="s">
        <v>10187</v>
      </c>
      <c r="D2507" s="2">
        <v>24200</v>
      </c>
      <c r="E2507" s="5" t="s">
        <v>10481</v>
      </c>
      <c r="F2507" s="84" t="s">
        <v>179</v>
      </c>
      <c r="G2507" s="88"/>
      <c r="H2507" s="84" t="s">
        <v>10188</v>
      </c>
      <c r="I2507" s="5" t="s">
        <v>10500</v>
      </c>
      <c r="J2507" s="5" t="s">
        <v>10189</v>
      </c>
      <c r="K2507" s="5"/>
      <c r="L2507" s="5" t="s">
        <v>10190</v>
      </c>
    </row>
    <row r="2508" spans="1:12" ht="37.5">
      <c r="A2508" s="88" t="s">
        <v>9844</v>
      </c>
      <c r="B2508" s="8" t="s">
        <v>10186</v>
      </c>
      <c r="C2508" s="5" t="s">
        <v>10191</v>
      </c>
      <c r="D2508" s="6" t="s">
        <v>10822</v>
      </c>
      <c r="E2508" s="5" t="s">
        <v>5</v>
      </c>
      <c r="F2508" s="84" t="s">
        <v>671</v>
      </c>
      <c r="G2508" s="88"/>
      <c r="H2508" s="84" t="s">
        <v>10192</v>
      </c>
      <c r="I2508" s="5" t="s">
        <v>1565</v>
      </c>
      <c r="J2508" s="5"/>
      <c r="K2508" s="8"/>
      <c r="L2508" s="5" t="s">
        <v>10810</v>
      </c>
    </row>
    <row r="2509" spans="1:12" ht="37.5">
      <c r="A2509" s="88" t="s">
        <v>9844</v>
      </c>
      <c r="B2509" s="8" t="s">
        <v>10193</v>
      </c>
      <c r="C2509" s="5" t="s">
        <v>10194</v>
      </c>
      <c r="D2509" s="2">
        <v>4500</v>
      </c>
      <c r="E2509" s="5" t="s">
        <v>10481</v>
      </c>
      <c r="F2509" s="84" t="s">
        <v>311</v>
      </c>
      <c r="G2509" s="88"/>
      <c r="H2509" s="84" t="s">
        <v>10195</v>
      </c>
      <c r="I2509" s="5" t="s">
        <v>1511</v>
      </c>
      <c r="J2509" s="5"/>
      <c r="K2509" s="5"/>
      <c r="L2509" s="5" t="s">
        <v>10196</v>
      </c>
    </row>
    <row r="2510" spans="1:12" ht="37.5">
      <c r="A2510" s="88" t="s">
        <v>9844</v>
      </c>
      <c r="B2510" s="8" t="s">
        <v>10197</v>
      </c>
      <c r="C2510" s="5" t="s">
        <v>10198</v>
      </c>
      <c r="D2510" s="2">
        <v>1694</v>
      </c>
      <c r="E2510" s="5" t="s">
        <v>10481</v>
      </c>
      <c r="F2510" s="84" t="s">
        <v>179</v>
      </c>
      <c r="G2510" s="88"/>
      <c r="H2510" s="84" t="s">
        <v>10199</v>
      </c>
      <c r="I2510" s="8" t="s">
        <v>1511</v>
      </c>
      <c r="J2510" s="5"/>
      <c r="K2510" s="18" t="s">
        <v>10200</v>
      </c>
      <c r="L2510" s="5" t="s">
        <v>10201</v>
      </c>
    </row>
    <row r="2511" spans="1:12" ht="75">
      <c r="A2511" s="88" t="s">
        <v>10216</v>
      </c>
      <c r="B2511" s="8" t="s">
        <v>10217</v>
      </c>
      <c r="C2511" s="5" t="s">
        <v>10218</v>
      </c>
      <c r="D2511" s="6" t="s">
        <v>10822</v>
      </c>
      <c r="E2511" s="5" t="s">
        <v>5</v>
      </c>
      <c r="F2511" s="84"/>
      <c r="G2511" s="88"/>
      <c r="H2511" s="84" t="s">
        <v>10219</v>
      </c>
      <c r="I2511" s="5" t="s">
        <v>264</v>
      </c>
      <c r="J2511" s="5" t="s">
        <v>10220</v>
      </c>
      <c r="K2511" s="8"/>
      <c r="L2511" s="5" t="s">
        <v>10811</v>
      </c>
    </row>
    <row r="2512" spans="1:12" ht="75">
      <c r="A2512" s="88" t="s">
        <v>10216</v>
      </c>
      <c r="B2512" s="8" t="s">
        <v>10217</v>
      </c>
      <c r="C2512" s="5" t="s">
        <v>10222</v>
      </c>
      <c r="D2512" s="6" t="s">
        <v>10822</v>
      </c>
      <c r="E2512" s="5" t="s">
        <v>5</v>
      </c>
      <c r="F2512" s="84"/>
      <c r="G2512" s="88"/>
      <c r="H2512" s="84" t="s">
        <v>10223</v>
      </c>
      <c r="I2512" s="8" t="s">
        <v>264</v>
      </c>
      <c r="J2512" s="5" t="s">
        <v>10220</v>
      </c>
      <c r="K2512" s="8"/>
      <c r="L2512" s="5" t="s">
        <v>10811</v>
      </c>
    </row>
    <row r="2513" spans="1:12" ht="75">
      <c r="A2513" s="88" t="s">
        <v>10216</v>
      </c>
      <c r="B2513" s="8" t="s">
        <v>10217</v>
      </c>
      <c r="C2513" s="5" t="s">
        <v>9279</v>
      </c>
      <c r="D2513" s="6" t="s">
        <v>10822</v>
      </c>
      <c r="E2513" s="5" t="s">
        <v>5</v>
      </c>
      <c r="F2513" s="84"/>
      <c r="G2513" s="88"/>
      <c r="H2513" s="84" t="s">
        <v>10224</v>
      </c>
      <c r="I2513" s="8" t="s">
        <v>264</v>
      </c>
      <c r="J2513" s="5" t="s">
        <v>10220</v>
      </c>
      <c r="K2513" s="8"/>
      <c r="L2513" s="5" t="s">
        <v>10811</v>
      </c>
    </row>
    <row r="2514" spans="1:12" ht="75">
      <c r="A2514" s="88" t="s">
        <v>10216</v>
      </c>
      <c r="B2514" s="8" t="s">
        <v>10217</v>
      </c>
      <c r="C2514" s="5" t="s">
        <v>10225</v>
      </c>
      <c r="D2514" s="6" t="s">
        <v>10822</v>
      </c>
      <c r="E2514" s="5" t="s">
        <v>5</v>
      </c>
      <c r="F2514" s="84"/>
      <c r="G2514" s="88"/>
      <c r="H2514" s="84" t="s">
        <v>10226</v>
      </c>
      <c r="I2514" s="8" t="s">
        <v>264</v>
      </c>
      <c r="J2514" s="5" t="s">
        <v>10227</v>
      </c>
      <c r="K2514" s="8"/>
      <c r="L2514" s="5" t="s">
        <v>10811</v>
      </c>
    </row>
    <row r="2515" spans="1:12" ht="75">
      <c r="A2515" s="88" t="s">
        <v>10216</v>
      </c>
      <c r="B2515" s="8" t="s">
        <v>10217</v>
      </c>
      <c r="C2515" s="5" t="s">
        <v>10228</v>
      </c>
      <c r="D2515" s="2">
        <v>7859</v>
      </c>
      <c r="E2515" s="5" t="s">
        <v>10481</v>
      </c>
      <c r="F2515" s="84" t="s">
        <v>660</v>
      </c>
      <c r="G2515" s="88"/>
      <c r="H2515" s="84" t="s">
        <v>10229</v>
      </c>
      <c r="I2515" s="8" t="s">
        <v>759</v>
      </c>
      <c r="J2515" s="5"/>
      <c r="K2515" s="5"/>
      <c r="L2515" s="5" t="s">
        <v>10221</v>
      </c>
    </row>
    <row r="2516" spans="1:12" ht="56.25">
      <c r="A2516" s="88" t="s">
        <v>10216</v>
      </c>
      <c r="B2516" s="8" t="s">
        <v>10217</v>
      </c>
      <c r="C2516" s="5" t="s">
        <v>10230</v>
      </c>
      <c r="D2516" s="2">
        <v>76007</v>
      </c>
      <c r="E2516" s="5" t="s">
        <v>10481</v>
      </c>
      <c r="F2516" s="84" t="s">
        <v>660</v>
      </c>
      <c r="G2516" s="88"/>
      <c r="H2516" s="84" t="s">
        <v>10231</v>
      </c>
      <c r="I2516" s="8" t="s">
        <v>665</v>
      </c>
      <c r="J2516" s="5" t="s">
        <v>10232</v>
      </c>
      <c r="K2516" s="18" t="s">
        <v>10233</v>
      </c>
      <c r="L2516" s="5" t="s">
        <v>10234</v>
      </c>
    </row>
    <row r="2517" spans="1:12" ht="75">
      <c r="A2517" s="88" t="s">
        <v>10216</v>
      </c>
      <c r="B2517" s="8" t="s">
        <v>10217</v>
      </c>
      <c r="C2517" s="5" t="s">
        <v>10235</v>
      </c>
      <c r="D2517" s="2">
        <v>24848</v>
      </c>
      <c r="E2517" s="5" t="s">
        <v>10481</v>
      </c>
      <c r="F2517" s="84" t="s">
        <v>179</v>
      </c>
      <c r="G2517" s="88"/>
      <c r="H2517" s="84" t="s">
        <v>10236</v>
      </c>
      <c r="I2517" s="5" t="s">
        <v>181</v>
      </c>
      <c r="J2517" s="5"/>
      <c r="K2517" s="18" t="s">
        <v>10237</v>
      </c>
      <c r="L2517" s="5" t="s">
        <v>10234</v>
      </c>
    </row>
    <row r="2518" spans="1:12" ht="75">
      <c r="A2518" s="88" t="s">
        <v>10216</v>
      </c>
      <c r="B2518" s="8" t="s">
        <v>10217</v>
      </c>
      <c r="C2518" s="5" t="s">
        <v>10238</v>
      </c>
      <c r="D2518" s="2">
        <v>5343</v>
      </c>
      <c r="E2518" s="5" t="s">
        <v>10481</v>
      </c>
      <c r="F2518" s="84" t="s">
        <v>660</v>
      </c>
      <c r="G2518" s="88"/>
      <c r="H2518" s="84" t="s">
        <v>10239</v>
      </c>
      <c r="I2518" s="8" t="s">
        <v>754</v>
      </c>
      <c r="J2518" s="5"/>
      <c r="K2518" s="18" t="s">
        <v>10233</v>
      </c>
      <c r="L2518" s="5" t="s">
        <v>10234</v>
      </c>
    </row>
    <row r="2519" spans="1:12" ht="75">
      <c r="A2519" s="88" t="s">
        <v>10240</v>
      </c>
      <c r="B2519" s="8" t="s">
        <v>10241</v>
      </c>
      <c r="C2519" s="5" t="s">
        <v>10242</v>
      </c>
      <c r="D2519" s="6" t="s">
        <v>10822</v>
      </c>
      <c r="E2519" s="5" t="s">
        <v>5</v>
      </c>
      <c r="F2519" s="84"/>
      <c r="G2519" s="88"/>
      <c r="H2519" s="84" t="s">
        <v>10243</v>
      </c>
      <c r="I2519" s="5" t="s">
        <v>264</v>
      </c>
      <c r="J2519" s="5" t="s">
        <v>10244</v>
      </c>
      <c r="K2519" s="8"/>
      <c r="L2519" s="5" t="s">
        <v>10812</v>
      </c>
    </row>
    <row r="2520" spans="1:12" ht="281.25">
      <c r="A2520" s="88" t="s">
        <v>10216</v>
      </c>
      <c r="B2520" s="8" t="s">
        <v>10245</v>
      </c>
      <c r="C2520" s="5" t="s">
        <v>10247</v>
      </c>
      <c r="D2520" s="2">
        <v>27600</v>
      </c>
      <c r="E2520" s="5" t="s">
        <v>10481</v>
      </c>
      <c r="F2520" s="84" t="s">
        <v>660</v>
      </c>
      <c r="G2520" s="103"/>
      <c r="H2520" s="84" t="s">
        <v>10248</v>
      </c>
      <c r="I2520" s="5" t="s">
        <v>1511</v>
      </c>
      <c r="J2520" s="5"/>
      <c r="K2520" s="5"/>
      <c r="L2520" s="5" t="s">
        <v>10246</v>
      </c>
    </row>
    <row r="2521" spans="1:12" ht="93.75">
      <c r="A2521" s="88" t="s">
        <v>10216</v>
      </c>
      <c r="B2521" s="8" t="s">
        <v>10245</v>
      </c>
      <c r="C2521" s="5" t="s">
        <v>10249</v>
      </c>
      <c r="D2521" s="2">
        <v>3188</v>
      </c>
      <c r="E2521" s="5" t="s">
        <v>10481</v>
      </c>
      <c r="F2521" s="84" t="s">
        <v>311</v>
      </c>
      <c r="G2521" s="84"/>
      <c r="H2521" s="84" t="s">
        <v>10250</v>
      </c>
      <c r="I2521" s="5" t="s">
        <v>1511</v>
      </c>
      <c r="J2521" s="26"/>
      <c r="K2521" s="5"/>
      <c r="L2521" s="5" t="s">
        <v>10246</v>
      </c>
    </row>
    <row r="2522" spans="1:12" ht="112.5">
      <c r="A2522" s="88" t="s">
        <v>10216</v>
      </c>
      <c r="B2522" s="8" t="s">
        <v>10245</v>
      </c>
      <c r="C2522" s="5" t="s">
        <v>10251</v>
      </c>
      <c r="D2522" s="2">
        <v>13126</v>
      </c>
      <c r="E2522" s="5" t="s">
        <v>10481</v>
      </c>
      <c r="F2522" s="84" t="s">
        <v>311</v>
      </c>
      <c r="G2522" s="84"/>
      <c r="H2522" s="84" t="s">
        <v>10252</v>
      </c>
      <c r="I2522" s="26" t="s">
        <v>908</v>
      </c>
      <c r="J2522" s="5"/>
      <c r="K2522" s="5"/>
      <c r="L2522" s="5" t="s">
        <v>10246</v>
      </c>
    </row>
    <row r="2523" spans="1:12" ht="56.25">
      <c r="A2523" s="88" t="s">
        <v>10216</v>
      </c>
      <c r="B2523" s="8" t="s">
        <v>10245</v>
      </c>
      <c r="C2523" s="5" t="s">
        <v>10253</v>
      </c>
      <c r="D2523" s="6">
        <v>1839</v>
      </c>
      <c r="E2523" s="5" t="s">
        <v>10481</v>
      </c>
      <c r="F2523" s="84" t="s">
        <v>665</v>
      </c>
      <c r="G2523" s="84" t="s">
        <v>10254</v>
      </c>
      <c r="H2523" s="84" t="s">
        <v>10255</v>
      </c>
      <c r="I2523" s="5" t="s">
        <v>1580</v>
      </c>
      <c r="J2523" s="5"/>
      <c r="K2523" s="5"/>
      <c r="L2523" s="5" t="s">
        <v>10256</v>
      </c>
    </row>
    <row r="2524" spans="1:12" ht="75">
      <c r="A2524" s="88" t="s">
        <v>10216</v>
      </c>
      <c r="B2524" s="8" t="s">
        <v>10245</v>
      </c>
      <c r="C2524" s="5" t="s">
        <v>10257</v>
      </c>
      <c r="D2524" s="2">
        <v>1160</v>
      </c>
      <c r="E2524" s="5" t="s">
        <v>10481</v>
      </c>
      <c r="F2524" s="84" t="s">
        <v>327</v>
      </c>
      <c r="G2524" s="88"/>
      <c r="H2524" s="84" t="s">
        <v>10258</v>
      </c>
      <c r="I2524" s="5" t="s">
        <v>665</v>
      </c>
      <c r="J2524" s="5" t="s">
        <v>10259</v>
      </c>
      <c r="K2524" s="5"/>
      <c r="L2524" s="5" t="s">
        <v>10260</v>
      </c>
    </row>
    <row r="2525" spans="1:12" ht="75">
      <c r="A2525" s="88" t="s">
        <v>10261</v>
      </c>
      <c r="B2525" s="8" t="s">
        <v>10262</v>
      </c>
      <c r="C2525" s="5" t="s">
        <v>10263</v>
      </c>
      <c r="D2525" s="6" t="s">
        <v>10822</v>
      </c>
      <c r="E2525" s="5" t="s">
        <v>581</v>
      </c>
      <c r="F2525" s="84"/>
      <c r="G2525" s="88"/>
      <c r="H2525" s="84" t="s">
        <v>10264</v>
      </c>
      <c r="I2525" s="5" t="s">
        <v>768</v>
      </c>
      <c r="J2525" s="5"/>
      <c r="K2525" s="5"/>
      <c r="L2525" s="5" t="s">
        <v>10813</v>
      </c>
    </row>
    <row r="2526" spans="1:12" ht="75">
      <c r="A2526" s="88" t="s">
        <v>10261</v>
      </c>
      <c r="B2526" s="8" t="s">
        <v>10262</v>
      </c>
      <c r="C2526" s="11" t="s">
        <v>10265</v>
      </c>
      <c r="D2526" s="6">
        <v>25512</v>
      </c>
      <c r="E2526" s="41" t="s">
        <v>10496</v>
      </c>
      <c r="F2526" s="84" t="s">
        <v>660</v>
      </c>
      <c r="G2526" s="91"/>
      <c r="H2526" s="91" t="s">
        <v>10266</v>
      </c>
      <c r="I2526" s="11" t="s">
        <v>665</v>
      </c>
      <c r="J2526" s="40" t="s">
        <v>10267</v>
      </c>
      <c r="K2526" s="18" t="s">
        <v>10268</v>
      </c>
      <c r="L2526" s="5" t="s">
        <v>10269</v>
      </c>
    </row>
    <row r="2527" spans="1:12" ht="75">
      <c r="A2527" s="88" t="s">
        <v>10261</v>
      </c>
      <c r="B2527" s="8" t="s">
        <v>10262</v>
      </c>
      <c r="C2527" s="11" t="s">
        <v>10270</v>
      </c>
      <c r="D2527" s="6">
        <v>135</v>
      </c>
      <c r="E2527" s="41" t="s">
        <v>10496</v>
      </c>
      <c r="F2527" s="84" t="s">
        <v>660</v>
      </c>
      <c r="G2527" s="91"/>
      <c r="H2527" s="91" t="s">
        <v>10271</v>
      </c>
      <c r="I2527" s="11" t="s">
        <v>754</v>
      </c>
      <c r="J2527" s="40"/>
      <c r="K2527" s="5"/>
      <c r="L2527" s="5" t="s">
        <v>10269</v>
      </c>
    </row>
    <row r="2528" spans="1:12" ht="75">
      <c r="A2528" s="88" t="s">
        <v>10261</v>
      </c>
      <c r="B2528" s="8" t="s">
        <v>10262</v>
      </c>
      <c r="C2528" s="5" t="s">
        <v>10272</v>
      </c>
      <c r="D2528" s="2">
        <v>10902</v>
      </c>
      <c r="E2528" s="5" t="s">
        <v>10480</v>
      </c>
      <c r="F2528" s="84" t="s">
        <v>660</v>
      </c>
      <c r="G2528" s="88"/>
      <c r="H2528" s="84" t="s">
        <v>10273</v>
      </c>
      <c r="I2528" s="8" t="s">
        <v>754</v>
      </c>
      <c r="J2528" s="5"/>
      <c r="K2528" s="18" t="s">
        <v>10268</v>
      </c>
      <c r="L2528" s="5" t="s">
        <v>10269</v>
      </c>
    </row>
    <row r="2529" spans="1:12" ht="75">
      <c r="A2529" s="88" t="s">
        <v>10261</v>
      </c>
      <c r="B2529" s="8" t="s">
        <v>10262</v>
      </c>
      <c r="C2529" s="5" t="s">
        <v>10274</v>
      </c>
      <c r="D2529" s="2">
        <v>54013</v>
      </c>
      <c r="E2529" s="5" t="s">
        <v>10480</v>
      </c>
      <c r="F2529" s="84" t="s">
        <v>179</v>
      </c>
      <c r="G2529" s="84" t="s">
        <v>10275</v>
      </c>
      <c r="H2529" s="84" t="s">
        <v>10276</v>
      </c>
      <c r="I2529" s="5" t="s">
        <v>181</v>
      </c>
      <c r="J2529" s="5"/>
      <c r="K2529" s="5"/>
      <c r="L2529" s="5" t="s">
        <v>10277</v>
      </c>
    </row>
    <row r="2530" spans="1:12" ht="37.5">
      <c r="A2530" s="88" t="s">
        <v>10261</v>
      </c>
      <c r="B2530" s="8" t="s">
        <v>10262</v>
      </c>
      <c r="C2530" s="5" t="s">
        <v>10278</v>
      </c>
      <c r="D2530" s="2">
        <v>2824</v>
      </c>
      <c r="E2530" s="5" t="s">
        <v>10480</v>
      </c>
      <c r="F2530" s="84" t="s">
        <v>660</v>
      </c>
      <c r="G2530" s="88" t="s">
        <v>36</v>
      </c>
      <c r="H2530" s="84" t="s">
        <v>10279</v>
      </c>
      <c r="I2530" s="5" t="s">
        <v>313</v>
      </c>
      <c r="J2530" s="5" t="s">
        <v>36</v>
      </c>
      <c r="K2530" s="5" t="s">
        <v>223</v>
      </c>
      <c r="L2530" s="5" t="s">
        <v>10280</v>
      </c>
    </row>
    <row r="2531" spans="1:12" ht="56.25">
      <c r="A2531" s="88" t="s">
        <v>10261</v>
      </c>
      <c r="B2531" s="8" t="s">
        <v>10262</v>
      </c>
      <c r="C2531" s="5" t="s">
        <v>10281</v>
      </c>
      <c r="D2531" s="2">
        <v>1200</v>
      </c>
      <c r="E2531" s="5" t="s">
        <v>10480</v>
      </c>
      <c r="F2531" s="84" t="s">
        <v>179</v>
      </c>
      <c r="G2531" s="88"/>
      <c r="H2531" s="84" t="s">
        <v>10282</v>
      </c>
      <c r="I2531" s="5" t="s">
        <v>181</v>
      </c>
      <c r="J2531" s="5"/>
      <c r="K2531" s="18" t="s">
        <v>10283</v>
      </c>
      <c r="L2531" s="5" t="s">
        <v>10284</v>
      </c>
    </row>
    <row r="2532" spans="1:12" ht="37.5">
      <c r="A2532" s="88" t="s">
        <v>10216</v>
      </c>
      <c r="B2532" s="8" t="s">
        <v>10285</v>
      </c>
      <c r="C2532" s="5" t="s">
        <v>10286</v>
      </c>
      <c r="D2532" s="2">
        <v>30884</v>
      </c>
      <c r="E2532" s="5" t="s">
        <v>10481</v>
      </c>
      <c r="F2532" s="84" t="s">
        <v>660</v>
      </c>
      <c r="G2532" s="88" t="s">
        <v>10287</v>
      </c>
      <c r="H2532" s="84" t="s">
        <v>10288</v>
      </c>
      <c r="I2532" s="5" t="s">
        <v>665</v>
      </c>
      <c r="J2532" s="5" t="s">
        <v>10289</v>
      </c>
      <c r="K2532" s="5"/>
      <c r="L2532" s="5" t="s">
        <v>10290</v>
      </c>
    </row>
    <row r="2533" spans="1:12" ht="37.5">
      <c r="A2533" s="88" t="s">
        <v>10216</v>
      </c>
      <c r="B2533" s="8" t="s">
        <v>10285</v>
      </c>
      <c r="C2533" s="5" t="s">
        <v>10291</v>
      </c>
      <c r="D2533" s="2">
        <v>13860</v>
      </c>
      <c r="E2533" s="5" t="s">
        <v>10481</v>
      </c>
      <c r="F2533" s="84" t="s">
        <v>660</v>
      </c>
      <c r="G2533" s="88" t="s">
        <v>10287</v>
      </c>
      <c r="H2533" s="84" t="s">
        <v>10292</v>
      </c>
      <c r="I2533" s="5" t="s">
        <v>665</v>
      </c>
      <c r="J2533" s="5" t="s">
        <v>10293</v>
      </c>
      <c r="K2533" s="5"/>
      <c r="L2533" s="5" t="s">
        <v>10290</v>
      </c>
    </row>
    <row r="2534" spans="1:12" ht="37.5">
      <c r="A2534" s="88" t="s">
        <v>10216</v>
      </c>
      <c r="B2534" s="8" t="s">
        <v>10285</v>
      </c>
      <c r="C2534" s="5" t="s">
        <v>451</v>
      </c>
      <c r="D2534" s="2">
        <v>2042</v>
      </c>
      <c r="E2534" s="5" t="s">
        <v>10481</v>
      </c>
      <c r="F2534" s="84" t="s">
        <v>660</v>
      </c>
      <c r="G2534" s="88" t="s">
        <v>10287</v>
      </c>
      <c r="H2534" s="84" t="s">
        <v>10294</v>
      </c>
      <c r="I2534" s="5" t="s">
        <v>665</v>
      </c>
      <c r="J2534" s="5" t="s">
        <v>10295</v>
      </c>
      <c r="K2534" s="5"/>
      <c r="L2534" s="5" t="s">
        <v>10290</v>
      </c>
    </row>
    <row r="2535" spans="1:12" ht="37.5">
      <c r="A2535" s="88" t="s">
        <v>10216</v>
      </c>
      <c r="B2535" s="8" t="s">
        <v>10285</v>
      </c>
      <c r="C2535" s="5" t="s">
        <v>2030</v>
      </c>
      <c r="D2535" s="2">
        <v>19526</v>
      </c>
      <c r="E2535" s="5" t="s">
        <v>10481</v>
      </c>
      <c r="F2535" s="84" t="s">
        <v>665</v>
      </c>
      <c r="G2535" s="88" t="s">
        <v>10287</v>
      </c>
      <c r="H2535" s="84" t="s">
        <v>10296</v>
      </c>
      <c r="I2535" s="5" t="s">
        <v>665</v>
      </c>
      <c r="J2535" s="5" t="s">
        <v>10297</v>
      </c>
      <c r="K2535" s="5"/>
      <c r="L2535" s="5" t="s">
        <v>10290</v>
      </c>
    </row>
    <row r="2536" spans="1:12" ht="168.75">
      <c r="A2536" s="88" t="s">
        <v>10216</v>
      </c>
      <c r="B2536" s="8" t="s">
        <v>10285</v>
      </c>
      <c r="C2536" s="5" t="s">
        <v>10298</v>
      </c>
      <c r="D2536" s="2">
        <v>39831</v>
      </c>
      <c r="E2536" s="5" t="s">
        <v>10481</v>
      </c>
      <c r="F2536" s="84" t="s">
        <v>179</v>
      </c>
      <c r="G2536" s="88" t="s">
        <v>10299</v>
      </c>
      <c r="H2536" s="84" t="s">
        <v>10300</v>
      </c>
      <c r="I2536" s="5" t="s">
        <v>181</v>
      </c>
      <c r="J2536" s="5"/>
      <c r="K2536" s="18" t="s">
        <v>10301</v>
      </c>
      <c r="L2536" s="5" t="s">
        <v>10302</v>
      </c>
    </row>
    <row r="2537" spans="1:12" ht="37.5">
      <c r="A2537" s="88" t="s">
        <v>10216</v>
      </c>
      <c r="B2537" s="8" t="s">
        <v>10303</v>
      </c>
      <c r="C2537" s="5" t="s">
        <v>10304</v>
      </c>
      <c r="D2537" s="2">
        <v>4410</v>
      </c>
      <c r="E2537" s="5" t="s">
        <v>10481</v>
      </c>
      <c r="F2537" s="84" t="s">
        <v>660</v>
      </c>
      <c r="G2537" s="88"/>
      <c r="H2537" s="84" t="s">
        <v>10305</v>
      </c>
      <c r="I2537" s="5" t="s">
        <v>4228</v>
      </c>
      <c r="J2537" s="5"/>
      <c r="K2537" s="5"/>
      <c r="L2537" s="5" t="s">
        <v>10306</v>
      </c>
    </row>
    <row r="2538" spans="1:12" ht="37.5">
      <c r="A2538" s="88" t="s">
        <v>10216</v>
      </c>
      <c r="B2538" s="8" t="s">
        <v>10303</v>
      </c>
      <c r="C2538" s="5" t="s">
        <v>64</v>
      </c>
      <c r="D2538" s="2">
        <v>810</v>
      </c>
      <c r="E2538" s="5" t="s">
        <v>10481</v>
      </c>
      <c r="F2538" s="84" t="s">
        <v>660</v>
      </c>
      <c r="G2538" s="88"/>
      <c r="H2538" s="84" t="s">
        <v>10307</v>
      </c>
      <c r="I2538" s="5" t="s">
        <v>1565</v>
      </c>
      <c r="J2538" s="5"/>
      <c r="K2538" s="5"/>
      <c r="L2538" s="5" t="s">
        <v>10306</v>
      </c>
    </row>
    <row r="2539" spans="1:12" ht="56.25">
      <c r="A2539" s="88" t="s">
        <v>10216</v>
      </c>
      <c r="B2539" s="8" t="s">
        <v>10303</v>
      </c>
      <c r="C2539" s="8" t="s">
        <v>10308</v>
      </c>
      <c r="D2539" s="6" t="s">
        <v>10822</v>
      </c>
      <c r="E2539" s="5" t="s">
        <v>5</v>
      </c>
      <c r="F2539" s="84"/>
      <c r="G2539" s="88"/>
      <c r="H2539" s="84" t="s">
        <v>10309</v>
      </c>
      <c r="I2539" s="5" t="s">
        <v>264</v>
      </c>
      <c r="J2539" s="5" t="s">
        <v>10310</v>
      </c>
      <c r="K2539" s="8"/>
      <c r="L2539" s="5" t="s">
        <v>10814</v>
      </c>
    </row>
    <row r="2540" spans="1:12" ht="37.5">
      <c r="A2540" s="88" t="s">
        <v>10216</v>
      </c>
      <c r="B2540" s="8" t="s">
        <v>10303</v>
      </c>
      <c r="C2540" s="5" t="s">
        <v>3536</v>
      </c>
      <c r="D2540" s="2">
        <v>358</v>
      </c>
      <c r="E2540" s="5" t="s">
        <v>10481</v>
      </c>
      <c r="F2540" s="84" t="s">
        <v>179</v>
      </c>
      <c r="G2540" s="88"/>
      <c r="H2540" s="84" t="s">
        <v>10311</v>
      </c>
      <c r="I2540" s="5" t="s">
        <v>665</v>
      </c>
      <c r="J2540" s="5" t="s">
        <v>10312</v>
      </c>
      <c r="K2540" s="5"/>
      <c r="L2540" s="5" t="s">
        <v>10306</v>
      </c>
    </row>
    <row r="2541" spans="1:12" ht="75">
      <c r="A2541" s="88" t="s">
        <v>10240</v>
      </c>
      <c r="B2541" s="8" t="s">
        <v>10303</v>
      </c>
      <c r="C2541" s="7" t="s">
        <v>10313</v>
      </c>
      <c r="D2541" s="6" t="s">
        <v>10822</v>
      </c>
      <c r="E2541" s="5" t="s">
        <v>5</v>
      </c>
      <c r="F2541" s="84" t="s">
        <v>665</v>
      </c>
      <c r="G2541" s="84" t="s">
        <v>10314</v>
      </c>
      <c r="H2541" s="84" t="s">
        <v>10315</v>
      </c>
      <c r="I2541" s="5" t="s">
        <v>264</v>
      </c>
      <c r="J2541" s="5" t="s">
        <v>10316</v>
      </c>
      <c r="K2541" s="18" t="s">
        <v>10317</v>
      </c>
      <c r="L2541" s="5" t="s">
        <v>10815</v>
      </c>
    </row>
    <row r="2542" spans="1:12" ht="56.25">
      <c r="A2542" s="88" t="s">
        <v>10216</v>
      </c>
      <c r="B2542" s="8" t="s">
        <v>10318</v>
      </c>
      <c r="C2542" s="5" t="s">
        <v>10319</v>
      </c>
      <c r="D2542" s="2">
        <v>8511</v>
      </c>
      <c r="E2542" s="5" t="s">
        <v>10481</v>
      </c>
      <c r="F2542" s="84" t="s">
        <v>660</v>
      </c>
      <c r="G2542" s="88"/>
      <c r="H2542" s="84" t="s">
        <v>10320</v>
      </c>
      <c r="I2542" s="5" t="s">
        <v>10500</v>
      </c>
      <c r="J2542" s="5" t="s">
        <v>8161</v>
      </c>
      <c r="K2542" s="18" t="s">
        <v>10321</v>
      </c>
      <c r="L2542" s="21" t="s">
        <v>10322</v>
      </c>
    </row>
    <row r="2543" spans="1:12" ht="75">
      <c r="A2543" s="88" t="s">
        <v>10216</v>
      </c>
      <c r="B2543" s="8" t="s">
        <v>10318</v>
      </c>
      <c r="C2543" s="5" t="s">
        <v>10323</v>
      </c>
      <c r="D2543" s="2">
        <v>2424</v>
      </c>
      <c r="E2543" s="5" t="s">
        <v>10481</v>
      </c>
      <c r="F2543" s="84" t="s">
        <v>660</v>
      </c>
      <c r="G2543" s="88"/>
      <c r="H2543" s="84" t="s">
        <v>10324</v>
      </c>
      <c r="I2543" s="5" t="s">
        <v>10500</v>
      </c>
      <c r="J2543" s="5" t="s">
        <v>1773</v>
      </c>
      <c r="K2543" s="18" t="s">
        <v>10325</v>
      </c>
      <c r="L2543" s="21" t="s">
        <v>10322</v>
      </c>
    </row>
    <row r="2544" spans="1:12" ht="187.5">
      <c r="A2544" s="88" t="s">
        <v>10216</v>
      </c>
      <c r="B2544" s="8" t="s">
        <v>10318</v>
      </c>
      <c r="C2544" s="5" t="s">
        <v>10326</v>
      </c>
      <c r="D2544" s="2">
        <v>27900</v>
      </c>
      <c r="E2544" s="5" t="s">
        <v>10481</v>
      </c>
      <c r="F2544" s="84" t="s">
        <v>327</v>
      </c>
      <c r="G2544" s="88"/>
      <c r="H2544" s="84" t="s">
        <v>10327</v>
      </c>
      <c r="I2544" s="5" t="s">
        <v>3538</v>
      </c>
      <c r="J2544" s="5"/>
      <c r="K2544" s="18" t="s">
        <v>10328</v>
      </c>
      <c r="L2544" s="21" t="s">
        <v>10322</v>
      </c>
    </row>
    <row r="2545" spans="1:12" ht="37.5">
      <c r="A2545" s="88" t="s">
        <v>10329</v>
      </c>
      <c r="B2545" s="8" t="s">
        <v>10330</v>
      </c>
      <c r="C2545" s="5" t="s">
        <v>2784</v>
      </c>
      <c r="D2545" s="2">
        <v>674</v>
      </c>
      <c r="E2545" s="5" t="s">
        <v>10481</v>
      </c>
      <c r="F2545" s="84" t="s">
        <v>665</v>
      </c>
      <c r="G2545" s="88" t="s">
        <v>3161</v>
      </c>
      <c r="H2545" s="84" t="s">
        <v>10331</v>
      </c>
      <c r="I2545" s="5" t="s">
        <v>754</v>
      </c>
      <c r="J2545" s="5"/>
      <c r="K2545" s="5"/>
      <c r="L2545" s="5" t="s">
        <v>10332</v>
      </c>
    </row>
    <row r="2546" spans="1:12" ht="56.25">
      <c r="A2546" s="88" t="s">
        <v>10329</v>
      </c>
      <c r="B2546" s="8" t="s">
        <v>10330</v>
      </c>
      <c r="C2546" s="5" t="s">
        <v>10333</v>
      </c>
      <c r="D2546" s="2">
        <v>3511</v>
      </c>
      <c r="E2546" s="5" t="s">
        <v>10481</v>
      </c>
      <c r="F2546" s="84" t="s">
        <v>311</v>
      </c>
      <c r="G2546" s="88"/>
      <c r="H2546" s="84" t="s">
        <v>10334</v>
      </c>
      <c r="I2546" s="5" t="s">
        <v>181</v>
      </c>
      <c r="J2546" s="5"/>
      <c r="K2546" s="5"/>
      <c r="L2546" s="5" t="s">
        <v>10332</v>
      </c>
    </row>
    <row r="2547" spans="1:12" ht="37.5">
      <c r="A2547" s="88" t="s">
        <v>10329</v>
      </c>
      <c r="B2547" s="8" t="s">
        <v>10330</v>
      </c>
      <c r="C2547" s="5" t="s">
        <v>10335</v>
      </c>
      <c r="D2547" s="2">
        <v>36000</v>
      </c>
      <c r="E2547" s="5" t="s">
        <v>10481</v>
      </c>
      <c r="F2547" s="84" t="s">
        <v>660</v>
      </c>
      <c r="G2547" s="88"/>
      <c r="H2547" s="84" t="s">
        <v>10336</v>
      </c>
      <c r="I2547" s="5" t="s">
        <v>768</v>
      </c>
      <c r="J2547" s="5"/>
      <c r="K2547" s="5"/>
      <c r="L2547" s="5" t="s">
        <v>10332</v>
      </c>
    </row>
    <row r="2548" spans="1:12" ht="56.25">
      <c r="A2548" s="85" t="s">
        <v>10337</v>
      </c>
      <c r="B2548" s="20" t="s">
        <v>10338</v>
      </c>
      <c r="C2548" s="20" t="s">
        <v>10339</v>
      </c>
      <c r="D2548" s="30">
        <v>1608</v>
      </c>
      <c r="E2548" s="5" t="s">
        <v>10481</v>
      </c>
      <c r="F2548" s="84" t="s">
        <v>660</v>
      </c>
      <c r="G2548" s="88"/>
      <c r="H2548" s="84" t="s">
        <v>10340</v>
      </c>
      <c r="I2548" s="5" t="s">
        <v>1565</v>
      </c>
      <c r="J2548" s="5"/>
      <c r="K2548" s="5"/>
      <c r="L2548" s="5" t="s">
        <v>10341</v>
      </c>
    </row>
    <row r="2549" spans="1:12" ht="56.25">
      <c r="A2549" s="88" t="s">
        <v>10216</v>
      </c>
      <c r="B2549" s="8" t="s">
        <v>10342</v>
      </c>
      <c r="C2549" s="5" t="s">
        <v>10343</v>
      </c>
      <c r="D2549" s="2">
        <v>7346</v>
      </c>
      <c r="E2549" s="5" t="s">
        <v>10481</v>
      </c>
      <c r="F2549" s="84" t="s">
        <v>179</v>
      </c>
      <c r="G2549" s="88"/>
      <c r="H2549" s="84" t="s">
        <v>10344</v>
      </c>
      <c r="I2549" s="5" t="s">
        <v>313</v>
      </c>
      <c r="J2549" s="5"/>
      <c r="K2549" s="18" t="s">
        <v>10345</v>
      </c>
      <c r="L2549" s="5" t="s">
        <v>10346</v>
      </c>
    </row>
    <row r="2550" spans="1:12" ht="56.25">
      <c r="A2550" s="88" t="s">
        <v>10216</v>
      </c>
      <c r="B2550" s="8" t="s">
        <v>10342</v>
      </c>
      <c r="C2550" s="5" t="s">
        <v>10347</v>
      </c>
      <c r="D2550" s="2">
        <v>5000</v>
      </c>
      <c r="E2550" s="5" t="s">
        <v>10481</v>
      </c>
      <c r="F2550" s="84" t="s">
        <v>665</v>
      </c>
      <c r="G2550" s="88" t="s">
        <v>10348</v>
      </c>
      <c r="H2550" s="84" t="s">
        <v>10349</v>
      </c>
      <c r="I2550" s="5" t="s">
        <v>329</v>
      </c>
      <c r="J2550" s="5"/>
      <c r="K2550" s="18" t="s">
        <v>10350</v>
      </c>
      <c r="L2550" s="5" t="s">
        <v>10351</v>
      </c>
    </row>
    <row r="2551" spans="1:12" ht="37.5">
      <c r="A2551" s="88" t="s">
        <v>10216</v>
      </c>
      <c r="B2551" s="8" t="s">
        <v>10352</v>
      </c>
      <c r="C2551" s="5" t="s">
        <v>10353</v>
      </c>
      <c r="D2551" s="2">
        <v>0</v>
      </c>
      <c r="E2551" s="5" t="s">
        <v>10481</v>
      </c>
      <c r="F2551" s="84" t="s">
        <v>671</v>
      </c>
      <c r="G2551" s="88"/>
      <c r="H2551" s="84" t="s">
        <v>10354</v>
      </c>
      <c r="I2551" s="5" t="s">
        <v>768</v>
      </c>
      <c r="J2551" s="5"/>
      <c r="K2551" s="5"/>
      <c r="L2551" s="5" t="s">
        <v>10355</v>
      </c>
    </row>
    <row r="2552" spans="1:12" ht="56.25">
      <c r="A2552" s="88" t="s">
        <v>10216</v>
      </c>
      <c r="B2552" s="8" t="s">
        <v>10356</v>
      </c>
      <c r="C2552" s="5" t="s">
        <v>10357</v>
      </c>
      <c r="D2552" s="2">
        <v>4896</v>
      </c>
      <c r="E2552" s="5" t="s">
        <v>10481</v>
      </c>
      <c r="F2552" s="84" t="s">
        <v>311</v>
      </c>
      <c r="G2552" s="88"/>
      <c r="H2552" s="84" t="s">
        <v>10358</v>
      </c>
      <c r="I2552" s="5" t="s">
        <v>181</v>
      </c>
      <c r="J2552" s="5"/>
      <c r="K2552" s="5"/>
      <c r="L2552" s="5" t="s">
        <v>10359</v>
      </c>
    </row>
    <row r="2553" spans="1:12" ht="56.25">
      <c r="A2553" s="91" t="s">
        <v>10360</v>
      </c>
      <c r="B2553" s="11" t="s">
        <v>10361</v>
      </c>
      <c r="C2553" s="11" t="s">
        <v>8984</v>
      </c>
      <c r="D2553" s="6">
        <v>26562</v>
      </c>
      <c r="E2553" s="5" t="s">
        <v>10481</v>
      </c>
      <c r="F2553" s="84" t="s">
        <v>4136</v>
      </c>
      <c r="G2553" s="88"/>
      <c r="H2553" s="91" t="s">
        <v>10362</v>
      </c>
      <c r="I2553" s="5" t="s">
        <v>768</v>
      </c>
      <c r="J2553" s="5"/>
      <c r="K2553" s="5"/>
      <c r="L2553" s="5" t="s">
        <v>10359</v>
      </c>
    </row>
    <row r="2554" spans="1:12" ht="75">
      <c r="A2554" s="91" t="s">
        <v>10360</v>
      </c>
      <c r="B2554" s="11" t="s">
        <v>10361</v>
      </c>
      <c r="C2554" s="11" t="s">
        <v>10363</v>
      </c>
      <c r="D2554" s="6" t="s">
        <v>10822</v>
      </c>
      <c r="E2554" s="5" t="s">
        <v>5</v>
      </c>
      <c r="F2554" s="84" t="s">
        <v>660</v>
      </c>
      <c r="G2554" s="88"/>
      <c r="H2554" s="91" t="s">
        <v>10364</v>
      </c>
      <c r="I2554" s="5" t="s">
        <v>264</v>
      </c>
      <c r="J2554" s="21" t="s">
        <v>10816</v>
      </c>
      <c r="K2554" s="8"/>
      <c r="L2554" s="5" t="s">
        <v>10817</v>
      </c>
    </row>
    <row r="2555" spans="1:12" ht="150">
      <c r="A2555" s="85" t="s">
        <v>10337</v>
      </c>
      <c r="B2555" s="20" t="s">
        <v>10365</v>
      </c>
      <c r="C2555" s="20" t="s">
        <v>10366</v>
      </c>
      <c r="D2555" s="2">
        <v>4750</v>
      </c>
      <c r="E2555" s="5" t="s">
        <v>10481</v>
      </c>
      <c r="F2555" s="84" t="s">
        <v>660</v>
      </c>
      <c r="G2555" s="84" t="s">
        <v>10367</v>
      </c>
      <c r="H2555" s="84" t="s">
        <v>10367</v>
      </c>
      <c r="I2555" s="5" t="s">
        <v>759</v>
      </c>
      <c r="J2555" s="5"/>
      <c r="K2555" s="5"/>
      <c r="L2555" s="5" t="s">
        <v>10368</v>
      </c>
    </row>
    <row r="2556" spans="1:12" ht="37.5">
      <c r="A2556" s="88" t="s">
        <v>10216</v>
      </c>
      <c r="B2556" s="8" t="s">
        <v>10369</v>
      </c>
      <c r="C2556" s="5" t="s">
        <v>10370</v>
      </c>
      <c r="D2556" s="2">
        <v>4392</v>
      </c>
      <c r="E2556" s="5" t="s">
        <v>10481</v>
      </c>
      <c r="F2556" s="84" t="s">
        <v>660</v>
      </c>
      <c r="G2556" s="88"/>
      <c r="H2556" s="84" t="s">
        <v>10371</v>
      </c>
      <c r="I2556" s="5" t="s">
        <v>313</v>
      </c>
      <c r="J2556" s="5"/>
      <c r="K2556" s="5"/>
      <c r="L2556" s="5" t="s">
        <v>10372</v>
      </c>
    </row>
    <row r="2557" spans="1:12" ht="37.5">
      <c r="A2557" s="88" t="s">
        <v>10216</v>
      </c>
      <c r="B2557" s="8" t="s">
        <v>10373</v>
      </c>
      <c r="C2557" s="5" t="s">
        <v>10374</v>
      </c>
      <c r="D2557" s="2">
        <v>2000</v>
      </c>
      <c r="E2557" s="5" t="s">
        <v>10481</v>
      </c>
      <c r="F2557" s="84" t="s">
        <v>311</v>
      </c>
      <c r="G2557" s="84"/>
      <c r="H2557" s="84" t="s">
        <v>10375</v>
      </c>
      <c r="I2557" s="5" t="s">
        <v>313</v>
      </c>
      <c r="J2557" s="5"/>
      <c r="K2557" s="5"/>
      <c r="L2557" s="5" t="s">
        <v>10376</v>
      </c>
    </row>
    <row r="2558" spans="1:12" ht="56.25">
      <c r="A2558" s="88" t="s">
        <v>10216</v>
      </c>
      <c r="B2558" s="8" t="s">
        <v>10377</v>
      </c>
      <c r="C2558" s="8" t="s">
        <v>10378</v>
      </c>
      <c r="D2558" s="2">
        <v>97</v>
      </c>
      <c r="E2558" s="5" t="s">
        <v>10481</v>
      </c>
      <c r="F2558" s="84" t="s">
        <v>671</v>
      </c>
      <c r="G2558" s="88"/>
      <c r="H2558" s="84" t="s">
        <v>10379</v>
      </c>
      <c r="I2558" s="5" t="s">
        <v>10</v>
      </c>
      <c r="J2558" s="5"/>
      <c r="K2558" s="83"/>
      <c r="L2558" s="5" t="s">
        <v>10818</v>
      </c>
    </row>
    <row r="2559" spans="1:12" ht="56.25">
      <c r="A2559" s="88" t="s">
        <v>10216</v>
      </c>
      <c r="B2559" s="8" t="s">
        <v>10377</v>
      </c>
      <c r="C2559" s="5" t="s">
        <v>4815</v>
      </c>
      <c r="D2559" s="6">
        <v>9477</v>
      </c>
      <c r="E2559" s="5" t="s">
        <v>10481</v>
      </c>
      <c r="F2559" s="84" t="s">
        <v>660</v>
      </c>
      <c r="G2559" s="88"/>
      <c r="H2559" s="84" t="s">
        <v>10380</v>
      </c>
      <c r="I2559" s="5" t="s">
        <v>8</v>
      </c>
      <c r="J2559" s="5"/>
      <c r="K2559" s="5" t="s">
        <v>10381</v>
      </c>
      <c r="L2559" s="5" t="s">
        <v>10382</v>
      </c>
    </row>
    <row r="2560" spans="1:12" ht="75">
      <c r="A2560" s="88" t="s">
        <v>10216</v>
      </c>
      <c r="B2560" s="8" t="s">
        <v>10377</v>
      </c>
      <c r="C2560" s="5" t="s">
        <v>10383</v>
      </c>
      <c r="D2560" s="6">
        <v>2934</v>
      </c>
      <c r="E2560" s="5" t="s">
        <v>10481</v>
      </c>
      <c r="F2560" s="84" t="s">
        <v>660</v>
      </c>
      <c r="G2560" s="84" t="s">
        <v>10384</v>
      </c>
      <c r="H2560" s="84" t="s">
        <v>10385</v>
      </c>
      <c r="I2560" s="5" t="s">
        <v>560</v>
      </c>
      <c r="J2560" s="5"/>
      <c r="K2560" s="5" t="s">
        <v>10381</v>
      </c>
      <c r="L2560" s="5" t="s">
        <v>10382</v>
      </c>
    </row>
    <row r="2561" spans="1:12" ht="93.75">
      <c r="A2561" s="88" t="s">
        <v>10216</v>
      </c>
      <c r="B2561" s="8" t="s">
        <v>10377</v>
      </c>
      <c r="C2561" s="5" t="s">
        <v>10450</v>
      </c>
      <c r="D2561" s="2">
        <v>1203803</v>
      </c>
      <c r="E2561" s="5" t="s">
        <v>10481</v>
      </c>
      <c r="F2561" s="84" t="s">
        <v>660</v>
      </c>
      <c r="G2561" s="88"/>
      <c r="H2561" s="84" t="s">
        <v>10386</v>
      </c>
      <c r="I2561" s="5" t="s">
        <v>560</v>
      </c>
      <c r="J2561" s="5"/>
      <c r="K2561" s="18" t="s">
        <v>10387</v>
      </c>
      <c r="L2561" s="21" t="s">
        <v>10388</v>
      </c>
    </row>
    <row r="2562" spans="1:12" ht="75">
      <c r="A2562" s="88" t="s">
        <v>10216</v>
      </c>
      <c r="B2562" s="8" t="s">
        <v>10377</v>
      </c>
      <c r="C2562" s="5" t="s">
        <v>10389</v>
      </c>
      <c r="D2562" s="2">
        <v>8324</v>
      </c>
      <c r="E2562" s="5" t="s">
        <v>10481</v>
      </c>
      <c r="F2562" s="84" t="s">
        <v>660</v>
      </c>
      <c r="G2562" s="88"/>
      <c r="H2562" s="84" t="s">
        <v>10390</v>
      </c>
      <c r="I2562" s="5" t="s">
        <v>560</v>
      </c>
      <c r="J2562" s="5"/>
      <c r="K2562" s="26" t="s">
        <v>10391</v>
      </c>
      <c r="L2562" s="21" t="s">
        <v>10388</v>
      </c>
    </row>
    <row r="2563" spans="1:12" ht="187.5">
      <c r="A2563" s="88" t="s">
        <v>10216</v>
      </c>
      <c r="B2563" s="8" t="s">
        <v>10392</v>
      </c>
      <c r="C2563" s="5" t="s">
        <v>10393</v>
      </c>
      <c r="D2563" s="2">
        <v>6120</v>
      </c>
      <c r="E2563" s="5" t="s">
        <v>10481</v>
      </c>
      <c r="F2563" s="84" t="s">
        <v>311</v>
      </c>
      <c r="G2563" s="88"/>
      <c r="H2563" s="105" t="s">
        <v>10394</v>
      </c>
      <c r="I2563" s="5" t="s">
        <v>181</v>
      </c>
      <c r="J2563" s="5"/>
      <c r="K2563" s="5"/>
      <c r="L2563" s="5" t="s">
        <v>10395</v>
      </c>
    </row>
    <row r="2564" spans="1:12" ht="112.5">
      <c r="A2564" s="88" t="s">
        <v>10216</v>
      </c>
      <c r="B2564" s="8" t="s">
        <v>10392</v>
      </c>
      <c r="C2564" s="5" t="s">
        <v>10396</v>
      </c>
      <c r="D2564" s="2">
        <v>59</v>
      </c>
      <c r="E2564" s="5" t="s">
        <v>10481</v>
      </c>
      <c r="F2564" s="84" t="s">
        <v>660</v>
      </c>
      <c r="G2564" s="88"/>
      <c r="H2564" s="84" t="s">
        <v>10397</v>
      </c>
      <c r="I2564" s="5" t="s">
        <v>768</v>
      </c>
      <c r="J2564" s="5"/>
      <c r="K2564" s="5"/>
      <c r="L2564" s="5" t="s">
        <v>10395</v>
      </c>
    </row>
    <row r="2565" spans="1:12" ht="56.25">
      <c r="A2565" s="84" t="s">
        <v>10398</v>
      </c>
      <c r="B2565" s="5" t="s">
        <v>10399</v>
      </c>
      <c r="C2565" s="5" t="s">
        <v>10400</v>
      </c>
      <c r="D2565" s="6">
        <v>3300</v>
      </c>
      <c r="E2565" s="5" t="s">
        <v>10481</v>
      </c>
      <c r="F2565" s="84" t="s">
        <v>671</v>
      </c>
      <c r="G2565" s="88"/>
      <c r="H2565" s="84" t="s">
        <v>10401</v>
      </c>
      <c r="I2565" s="5" t="s">
        <v>665</v>
      </c>
      <c r="J2565" s="5" t="s">
        <v>10402</v>
      </c>
      <c r="K2565" s="5"/>
      <c r="L2565" s="5" t="s">
        <v>10403</v>
      </c>
    </row>
    <row r="2566" spans="1:12" ht="93.75">
      <c r="A2566" s="84" t="s">
        <v>10398</v>
      </c>
      <c r="B2566" s="5" t="s">
        <v>10399</v>
      </c>
      <c r="C2566" s="5" t="s">
        <v>10404</v>
      </c>
      <c r="D2566" s="6">
        <v>29056</v>
      </c>
      <c r="E2566" s="5" t="s">
        <v>10481</v>
      </c>
      <c r="F2566" s="84" t="s">
        <v>179</v>
      </c>
      <c r="G2566" s="88" t="s">
        <v>4772</v>
      </c>
      <c r="H2566" s="84" t="s">
        <v>10405</v>
      </c>
      <c r="I2566" s="5" t="s">
        <v>768</v>
      </c>
      <c r="J2566" s="5"/>
      <c r="K2566" s="5" t="s">
        <v>10406</v>
      </c>
      <c r="L2566" s="5" t="s">
        <v>10407</v>
      </c>
    </row>
    <row r="2567" spans="1:12" ht="37.5">
      <c r="A2567" s="88" t="s">
        <v>10408</v>
      </c>
      <c r="B2567" s="8" t="s">
        <v>10409</v>
      </c>
      <c r="C2567" s="8" t="s">
        <v>10410</v>
      </c>
      <c r="D2567" s="6" t="s">
        <v>10822</v>
      </c>
      <c r="E2567" s="5" t="s">
        <v>5</v>
      </c>
      <c r="F2567" s="84" t="s">
        <v>179</v>
      </c>
      <c r="G2567" s="88"/>
      <c r="H2567" s="84" t="s">
        <v>10411</v>
      </c>
      <c r="I2567" s="5" t="s">
        <v>768</v>
      </c>
      <c r="J2567" s="5" t="s">
        <v>10412</v>
      </c>
      <c r="K2567" s="8"/>
      <c r="L2567" s="5" t="s">
        <v>10819</v>
      </c>
    </row>
    <row r="2568" spans="1:12" ht="75">
      <c r="A2568" s="88" t="s">
        <v>10216</v>
      </c>
      <c r="B2568" s="8" t="s">
        <v>10413</v>
      </c>
      <c r="C2568" s="5" t="s">
        <v>10414</v>
      </c>
      <c r="D2568" s="6" t="s">
        <v>10822</v>
      </c>
      <c r="E2568" s="5" t="s">
        <v>5</v>
      </c>
      <c r="F2568" s="84" t="s">
        <v>665</v>
      </c>
      <c r="G2568" s="88" t="s">
        <v>3182</v>
      </c>
      <c r="H2568" s="84" t="s">
        <v>10415</v>
      </c>
      <c r="I2568" s="5" t="s">
        <v>10416</v>
      </c>
      <c r="J2568" s="5" t="s">
        <v>10417</v>
      </c>
      <c r="K2568" s="8"/>
      <c r="L2568" s="5" t="s">
        <v>10820</v>
      </c>
    </row>
    <row r="2569" spans="1:12" ht="56.25">
      <c r="A2569" s="88" t="s">
        <v>10216</v>
      </c>
      <c r="B2569" s="8" t="s">
        <v>10418</v>
      </c>
      <c r="C2569" s="5" t="s">
        <v>751</v>
      </c>
      <c r="D2569" s="2">
        <v>1026</v>
      </c>
      <c r="E2569" s="5" t="s">
        <v>10481</v>
      </c>
      <c r="F2569" s="84" t="s">
        <v>660</v>
      </c>
      <c r="G2569" s="88"/>
      <c r="H2569" s="84" t="s">
        <v>10419</v>
      </c>
      <c r="I2569" s="5" t="s">
        <v>1006</v>
      </c>
      <c r="J2569" s="5"/>
      <c r="K2569" s="5"/>
      <c r="L2569" s="21" t="s">
        <v>10420</v>
      </c>
    </row>
    <row r="2570" spans="1:12" ht="56.25">
      <c r="A2570" s="88" t="s">
        <v>10216</v>
      </c>
      <c r="B2570" s="8" t="s">
        <v>10418</v>
      </c>
      <c r="C2570" s="5" t="s">
        <v>10421</v>
      </c>
      <c r="D2570" s="6" t="s">
        <v>10422</v>
      </c>
      <c r="E2570" s="5" t="s">
        <v>10481</v>
      </c>
      <c r="F2570" s="84" t="s">
        <v>660</v>
      </c>
      <c r="G2570" s="88"/>
      <c r="H2570" s="84" t="s">
        <v>10423</v>
      </c>
      <c r="I2570" s="5" t="s">
        <v>759</v>
      </c>
      <c r="J2570" s="5"/>
      <c r="K2570" s="5" t="s">
        <v>10424</v>
      </c>
      <c r="L2570" s="21" t="s">
        <v>10425</v>
      </c>
    </row>
    <row r="2571" spans="1:12" ht="56.25">
      <c r="A2571" s="88" t="s">
        <v>10216</v>
      </c>
      <c r="B2571" s="8" t="s">
        <v>10418</v>
      </c>
      <c r="C2571" s="5" t="s">
        <v>10426</v>
      </c>
      <c r="D2571" s="2">
        <v>2304</v>
      </c>
      <c r="E2571" s="5" t="s">
        <v>10481</v>
      </c>
      <c r="F2571" s="84" t="s">
        <v>311</v>
      </c>
      <c r="G2571" s="88"/>
      <c r="H2571" s="84" t="s">
        <v>10427</v>
      </c>
      <c r="I2571" s="5" t="s">
        <v>313</v>
      </c>
      <c r="J2571" s="5"/>
      <c r="K2571" s="5"/>
      <c r="L2571" s="21" t="s">
        <v>10420</v>
      </c>
    </row>
    <row r="2572" spans="1:12" ht="75">
      <c r="A2572" s="88" t="s">
        <v>10216</v>
      </c>
      <c r="B2572" s="8" t="s">
        <v>10418</v>
      </c>
      <c r="C2572" s="5" t="s">
        <v>10428</v>
      </c>
      <c r="D2572" s="6" t="s">
        <v>10822</v>
      </c>
      <c r="E2572" s="5" t="s">
        <v>5</v>
      </c>
      <c r="F2572" s="84"/>
      <c r="G2572" s="88"/>
      <c r="H2572" s="84" t="s">
        <v>10429</v>
      </c>
      <c r="I2572" s="5" t="s">
        <v>4312</v>
      </c>
      <c r="J2572" s="5"/>
      <c r="K2572" s="8"/>
      <c r="L2572" s="21" t="s">
        <v>10821</v>
      </c>
    </row>
    <row r="2573" spans="1:12" ht="75">
      <c r="A2573" s="88" t="s">
        <v>10216</v>
      </c>
      <c r="B2573" s="8" t="s">
        <v>10430</v>
      </c>
      <c r="C2573" s="5" t="s">
        <v>10431</v>
      </c>
      <c r="D2573" s="2">
        <v>5504</v>
      </c>
      <c r="E2573" s="5" t="s">
        <v>10481</v>
      </c>
      <c r="F2573" s="84" t="s">
        <v>671</v>
      </c>
      <c r="G2573" s="88" t="s">
        <v>10432</v>
      </c>
      <c r="H2573" s="84" t="s">
        <v>10433</v>
      </c>
      <c r="I2573" s="5" t="s">
        <v>768</v>
      </c>
      <c r="J2573" s="5"/>
      <c r="K2573" s="5"/>
      <c r="L2573" s="21" t="s">
        <v>10434</v>
      </c>
    </row>
    <row r="2574" spans="1:12" ht="56.25">
      <c r="A2574" s="88" t="s">
        <v>10216</v>
      </c>
      <c r="B2574" s="8" t="s">
        <v>10430</v>
      </c>
      <c r="C2574" s="5" t="s">
        <v>10435</v>
      </c>
      <c r="D2574" s="2">
        <v>32807</v>
      </c>
      <c r="E2574" s="5" t="s">
        <v>10481</v>
      </c>
      <c r="F2574" s="84" t="s">
        <v>179</v>
      </c>
      <c r="G2574" s="84" t="s">
        <v>10436</v>
      </c>
      <c r="H2574" s="84" t="s">
        <v>10437</v>
      </c>
      <c r="I2574" s="5" t="s">
        <v>313</v>
      </c>
      <c r="J2574" s="5"/>
      <c r="K2574" s="23" t="s">
        <v>10438</v>
      </c>
      <c r="L2574" s="5" t="s">
        <v>10439</v>
      </c>
    </row>
    <row r="2575" spans="1:12" ht="56.25">
      <c r="A2575" s="88" t="s">
        <v>10216</v>
      </c>
      <c r="B2575" s="8" t="s">
        <v>10440</v>
      </c>
      <c r="C2575" s="5" t="s">
        <v>10441</v>
      </c>
      <c r="D2575" s="2">
        <v>4700</v>
      </c>
      <c r="E2575" s="5" t="s">
        <v>10481</v>
      </c>
      <c r="F2575" s="84" t="s">
        <v>665</v>
      </c>
      <c r="G2575" s="88" t="s">
        <v>10442</v>
      </c>
      <c r="H2575" s="84" t="s">
        <v>10443</v>
      </c>
      <c r="I2575" s="5" t="s">
        <v>665</v>
      </c>
      <c r="J2575" s="5" t="s">
        <v>10444</v>
      </c>
      <c r="K2575" s="5"/>
      <c r="L2575" s="5" t="s">
        <v>10445</v>
      </c>
    </row>
    <row r="2576" spans="1:12" ht="56.25">
      <c r="A2576" s="88" t="s">
        <v>10216</v>
      </c>
      <c r="B2576" s="8" t="s">
        <v>10440</v>
      </c>
      <c r="C2576" s="5" t="s">
        <v>406</v>
      </c>
      <c r="D2576" s="2">
        <v>10425</v>
      </c>
      <c r="E2576" s="5" t="s">
        <v>10481</v>
      </c>
      <c r="F2576" s="84" t="s">
        <v>660</v>
      </c>
      <c r="G2576" s="88" t="s">
        <v>10442</v>
      </c>
      <c r="H2576" s="84" t="s">
        <v>10446</v>
      </c>
      <c r="I2576" s="5" t="s">
        <v>768</v>
      </c>
      <c r="J2576" s="5"/>
      <c r="K2576" s="5"/>
      <c r="L2576" s="5" t="s">
        <v>10445</v>
      </c>
    </row>
    <row r="2577" spans="1:12" ht="75">
      <c r="A2577" s="88" t="s">
        <v>10216</v>
      </c>
      <c r="B2577" s="8" t="s">
        <v>10440</v>
      </c>
      <c r="C2577" s="5" t="s">
        <v>10447</v>
      </c>
      <c r="D2577" s="2">
        <v>20</v>
      </c>
      <c r="E2577" s="5" t="s">
        <v>10481</v>
      </c>
      <c r="F2577" s="84" t="s">
        <v>660</v>
      </c>
      <c r="G2577" s="88" t="s">
        <v>10442</v>
      </c>
      <c r="H2577" s="84" t="s">
        <v>10448</v>
      </c>
      <c r="I2577" s="5" t="s">
        <v>665</v>
      </c>
      <c r="J2577" s="5" t="s">
        <v>10449</v>
      </c>
      <c r="K2577" s="5"/>
      <c r="L2577" s="5" t="s">
        <v>10445</v>
      </c>
    </row>
  </sheetData>
  <autoFilter ref="A2:L2577" xr:uid="{CA927283-E974-4564-BF9F-03E32907A6C0}"/>
  <sortState xmlns:xlrd2="http://schemas.microsoft.com/office/spreadsheetml/2017/richdata2" ref="A5:L151">
    <sortCondition ref="B5:B151" customList="赤平市,芦別市,岩見沢市,歌志内市,浦臼町,雨竜町,上砂川町,栗山町,新十津川町,砂川市,滝川市,秩父別町,月形町,奈井江町,長沼町,南幌町,沼田町,美唄市,深川市,北竜町,三笠市,妹背牛町,夕張市,由仁町,石狩市,恵庭市,江別市,北広島市,札幌市,新篠津村,千歳市,当別町,赤井川村,岩内町,小樽市,神恵内村,喜茂別町,京極町,共和町,倶知安町,黒松内町,島牧村,積丹町,寿都町,泊村,仁木町,ニセコ町,古平町,真狩村,余市町,蘭越町,留寿都村,厚真町,安平町,白老町,壮瞥町,伊達市,洞爺湖町,苫小牧市,豊浦町,登別市,むかわ町,室蘭市,浦河町,えりも町,様似町,新ひだか町,新冠町,日高町,平取町,長万部町,木古内町,鹿部町,知内町,七飯町,函館市,福島町,北斗市,松前町,森町,八雲町,厚沢部町,今金町,江差町,奥尻町,乙部町,上ノ国町,せたな町,愛別町,旭川市,音威子府村,上川町,上富良野町,剣淵町,士別市,占冠村,下川町,鷹栖町,当麻町,中川町,中富良野町,名寄市,美瑛町,東神楽町,東川町,比布町,美深町,富良野市,幌加内町,南富良野町,和寒町,遠別町,小平町,初山別村,天塩町,苫前町,羽幌町,増毛町,留萌市,枝幸町,猿払村,豊富町,中頓別町,浜頓別町,幌延町,利尻町,利尻富士町,礼文町,稚内市,網走市,遠軽町,雄武町,大空町,置戸町,興部町,北見市,清里町,訓子府町,小清水町,佐呂間町,斜里町,滝上町,津別町,西興部村,美幌町,紋別市,湧別町,足寄町,池田町,浦幌町,音更町,帯広市,上士幌町,更別村,鹿追町,士幌町,清水町,新得町,大樹町,豊頃町,中札内村,広尾町,本別町,幕別町,芽室町,陸別町,厚岸町,釧路市,釧路町,標茶町,白糠町,鶴居村,弟子屈町,浜中町,標津町,中標津町,根室市,別海町,羅臼町"/>
  </sortState>
  <mergeCells count="2">
    <mergeCell ref="L1239:L1240"/>
    <mergeCell ref="A1:L1"/>
  </mergeCells>
  <phoneticPr fontId="1"/>
  <dataValidations count="6">
    <dataValidation type="list" allowBlank="1" showErrorMessage="1" sqref="E424:E425" xr:uid="{E211241A-FC00-482A-9933-B4B811BD2B28}">
      <formula1>#REF!</formula1>
    </dataValidation>
    <dataValidation type="list" allowBlank="1" showInputMessage="1" showErrorMessage="1" sqref="I431:I433 I447:I449" xr:uid="{105B5D5C-D560-4DA1-AC81-03396C54D242}">
      <formula1>"自治体,事業者,社会福祉協議会,商工会・商工会議所,NPO法人,シルバー人材センター,タクシー、バス事業者等,その他【→11へ】"</formula1>
    </dataValidation>
    <dataValidation type="list" showInputMessage="1" showErrorMessage="1" sqref="F432" xr:uid="{8184D23D-51D0-439A-9983-202CA3A9E3EE}">
      <formula1>"タクシー、バス等による送迎,住民への交通費交付,買物支援（代行、送迎、宅配等）、配食サービス,公設民営店舗の整備、運営,新規出店事業、空き家利用,移動販売事業,その他【→8-2へ】"</formula1>
    </dataValidation>
    <dataValidation type="list" allowBlank="1" showInputMessage="1" showErrorMessage="1" sqref="E431:E433 E869:E873 E1443:E1444 E1422 E1388:E1393 E1379:E1380 E1398:E1420 E1424:E1427 E1429 E2292 E2247:E2249 E2525:E2531 I426:I429 E1041:E1044 E1046:E1052 E1073:E1083 E1435:E1441 E1357:E1375 E1055:E1071" xr:uid="{357423F6-0D11-4E07-8C3B-D4467C8CED00}">
      <formula1>#REF!</formula1>
    </dataValidation>
    <dataValidation type="list" allowBlank="1" showInputMessage="1" showErrorMessage="1" sqref="I1193:I1195" xr:uid="{48990722-DD83-45D0-BE7A-ADBEF1EAA73A}">
      <formula1>$O$4:$O$10</formula1>
    </dataValidation>
    <dataValidation type="list" allowBlank="1" showInputMessage="1" showErrorMessage="1" sqref="J1389:J1392" xr:uid="{6A42F2EF-957E-41C6-A611-0209A81E939F}">
      <formula1>$I$28:$I$35</formula1>
    </dataValidation>
  </dataValidations>
  <hyperlinks>
    <hyperlink ref="K93" r:id="rId1" xr:uid="{00000000-0004-0000-0100-000000000000}"/>
    <hyperlink ref="K104" r:id="rId2" xr:uid="{519CC6ED-4DC0-49E2-AA8D-A990D262A7F9}"/>
    <hyperlink ref="K56" r:id="rId3" xr:uid="{C3F59358-712B-4D18-9B11-8704AF725B3B}"/>
    <hyperlink ref="K17" r:id="rId4" xr:uid="{461912C6-7E4F-4F3B-811C-17C399CDB305}"/>
    <hyperlink ref="K20" r:id="rId5" xr:uid="{00000000-0004-0000-0100-000000000000}"/>
    <hyperlink ref="K21" r:id="rId6" xr:uid="{00000000-0004-0000-0100-000001000000}"/>
    <hyperlink ref="K22" r:id="rId7" xr:uid="{00000000-0004-0000-0100-000002000000}"/>
    <hyperlink ref="K23" r:id="rId8" xr:uid="{00000000-0004-0000-0100-000003000000}"/>
    <hyperlink ref="K141" r:id="rId9" xr:uid="{00000000-0004-0000-0100-000000000000}"/>
    <hyperlink ref="K42" r:id="rId10" xr:uid="{4ACDD404-C6F8-4E6D-920C-3FFB1C4F5112}"/>
    <hyperlink ref="K60" r:id="rId11" xr:uid="{00000000-0004-0000-0100-000000000000}"/>
    <hyperlink ref="K74" r:id="rId12" display="https://ryohin-keikaku.jp/news/2021_0623.html" xr:uid="{2E7F24EA-4BD5-451F-B5BB-4748A9887F78}"/>
    <hyperlink ref="K12" r:id="rId13" xr:uid="{FB275A61-6719-4244-BB53-A9DB1CA1C1FF}"/>
    <hyperlink ref="K7" r:id="rId14" xr:uid="{28F46CBE-5257-43EF-99A0-2A9659F3D121}"/>
    <hyperlink ref="K8" r:id="rId15" xr:uid="{2CA91C28-23D1-4DA4-A32F-999B774899B1}"/>
    <hyperlink ref="K9" r:id="rId16" xr:uid="{60725933-5366-4DA3-89AF-CB9C1886B484}"/>
    <hyperlink ref="K11" r:id="rId17" xr:uid="{6694E447-E430-4E21-89C9-BD32A98981BB}"/>
    <hyperlink ref="K129" r:id="rId18" xr:uid="{56ED272E-1D77-4729-889F-6D53B45E641F}"/>
    <hyperlink ref="K128" r:id="rId19" xr:uid="{AF4EBA60-8A03-4C2E-AEAF-1BBD13DCDCF1}"/>
    <hyperlink ref="K148" r:id="rId20" xr:uid="{00000000-0004-0000-0100-000000000000}"/>
    <hyperlink ref="K149" r:id="rId21" xr:uid="{00000000-0004-0000-0100-000001000000}"/>
    <hyperlink ref="K150" r:id="rId22" xr:uid="{00000000-0004-0000-0100-000002000000}"/>
    <hyperlink ref="K25" r:id="rId23" xr:uid="{1EE964EA-AFFE-43CD-9AD6-7DA2A8108160}"/>
    <hyperlink ref="K117" r:id="rId24" xr:uid="{55587E09-09C0-4B59-B24E-A2B68DB0A7D5}"/>
    <hyperlink ref="K118" r:id="rId25" xr:uid="{5AADA575-A069-4EDC-A01B-2A9E1F842002}"/>
    <hyperlink ref="K52" r:id="rId26" xr:uid="{9BFBD04F-0AA8-4F54-B1FF-B8C599C0182F}"/>
    <hyperlink ref="K133" r:id="rId27" xr:uid="{00000000-0004-0000-0100-000000000000}"/>
    <hyperlink ref="K63" r:id="rId28" xr:uid="{00000000-0004-0000-0100-000000000000}"/>
    <hyperlink ref="K64" r:id="rId29" xr:uid="{00000000-0004-0000-0100-000001000000}"/>
    <hyperlink ref="K67" r:id="rId30" xr:uid="{9A9F4221-A80E-4B04-B95B-DA1CDFBA6C32}"/>
    <hyperlink ref="K44" r:id="rId31" xr:uid="{00000000-0004-0000-0100-000000000000}"/>
    <hyperlink ref="K45" r:id="rId32" xr:uid="{00000000-0004-0000-0100-000001000000}"/>
    <hyperlink ref="K99" r:id="rId33" xr:uid="{00000000-0004-0000-0100-000000000000}"/>
    <hyperlink ref="K100" r:id="rId34" xr:uid="{00000000-0004-0000-0100-000001000000}"/>
    <hyperlink ref="K101" r:id="rId35" xr:uid="{00000000-0004-0000-0100-000002000000}"/>
    <hyperlink ref="K145" r:id="rId36" xr:uid="{FFE4365E-51E2-4DA8-B108-F19A32F22A37}"/>
    <hyperlink ref="K112" r:id="rId37" xr:uid="{F9750B72-36AD-4AD0-B937-CCF44CF5972C}"/>
    <hyperlink ref="K91" r:id="rId38" xr:uid="{00000000-0004-0000-0000-000000000000}"/>
    <hyperlink ref="K78" r:id="rId39" xr:uid="{D00010DA-1552-46F4-9148-3AB32E0421CB}"/>
    <hyperlink ref="K10" r:id="rId40" xr:uid="{C1237556-4372-4CE2-B665-10267463A65C}"/>
    <hyperlink ref="K13" r:id="rId41" xr:uid="{077D3FF1-F5B1-4061-B8B4-110C18D3FA00}"/>
    <hyperlink ref="K14" r:id="rId42" xr:uid="{F3AB0952-47E2-4E40-8646-BC1A21B81081}"/>
    <hyperlink ref="K79" r:id="rId43" xr:uid="{00000000-0004-0000-0100-000000000000}"/>
    <hyperlink ref="K18" r:id="rId44" xr:uid="{00000000-0004-0000-0100-000000000000}"/>
    <hyperlink ref="K19" r:id="rId45" xr:uid="{00000000-0004-0000-0100-000001000000}"/>
    <hyperlink ref="K95" r:id="rId46" xr:uid="{00000000-0004-0000-0100-000000000000}"/>
    <hyperlink ref="K84" r:id="rId47" xr:uid="{72AA084F-0A6F-4CAB-96A5-D19F62C4E5D9}"/>
    <hyperlink ref="K85" r:id="rId48" xr:uid="{255848B9-02C8-41DD-A506-B0965396DED9}"/>
    <hyperlink ref="K38" r:id="rId49" xr:uid="{00000000-0004-0000-0100-000000000000}"/>
    <hyperlink ref="K27" r:id="rId50" xr:uid="{0C735474-CC32-4366-9CDD-682D1642DA8E}"/>
    <hyperlink ref="K28" r:id="rId51" xr:uid="{D263BAE8-B20A-4512-8BDB-B51CB7623AE4}"/>
    <hyperlink ref="K29" r:id="rId52" xr:uid="{00000000-0004-0000-0100-000000000000}"/>
    <hyperlink ref="K30" r:id="rId53" xr:uid="{00000000-0004-0000-0100-000001000000}"/>
    <hyperlink ref="K97" r:id="rId54" xr:uid="{96E9B973-D4CB-41CC-B582-2FE8BDA0ED25}"/>
    <hyperlink ref="K58" r:id="rId55" display="https://kizuna-shakyo.jp/chiiki/aerustation" xr:uid="{00000000-0004-0000-0100-000000000000}"/>
    <hyperlink ref="K120" r:id="rId56" xr:uid="{BDB34AFA-F4F9-49E6-9498-D77A2AA92EA8}"/>
    <hyperlink ref="K121" r:id="rId57" xr:uid="{5AB0CA4B-F158-4021-99AF-BA60BE58FDD1}"/>
    <hyperlink ref="K5" r:id="rId58" xr:uid="{00000000-0004-0000-0100-000000000000}"/>
    <hyperlink ref="K4" r:id="rId59" xr:uid="{00000000-0004-0000-0100-000001000000}"/>
    <hyperlink ref="K153" r:id="rId60" xr:uid="{3D0FCB12-6781-42ED-A300-BCFF6CF9AD82}"/>
    <hyperlink ref="K183" r:id="rId61" xr:uid="{1E6EA7FA-8F50-436F-A9EC-29D73DA7F7E8}"/>
    <hyperlink ref="K189" r:id="rId62" xr:uid="{EB811027-51C6-45B9-893B-3F63F8663230}"/>
    <hyperlink ref="K179" r:id="rId63" xr:uid="{6C4534B0-2E96-4B80-BD15-3BD1091032AB}"/>
    <hyperlink ref="K180" r:id="rId64" xr:uid="{1771F7B8-E57B-4731-B39B-636784DC18BE}"/>
    <hyperlink ref="K181" r:id="rId65" xr:uid="{3CD9D2D9-14DE-40A9-AAEC-9202D89276C2}"/>
    <hyperlink ref="K182" r:id="rId66" xr:uid="{7DDA7BFA-CFDB-41A3-8E0A-DBEB497379B8}"/>
    <hyperlink ref="K186" r:id="rId67" xr:uid="{A032E7D9-6EFA-4860-BF71-D23ED155E46D}"/>
    <hyperlink ref="K192" r:id="rId68" xr:uid="{D8FAA1C0-48D8-4BBC-AFA4-C90816250F92}"/>
    <hyperlink ref="K172" r:id="rId69" xr:uid="{4A809F70-1886-4B0B-9EDC-F70A82B819A4}"/>
    <hyperlink ref="K173" r:id="rId70" xr:uid="{1EC8CE41-EDE6-4EE0-9202-75AF774F119D}"/>
    <hyperlink ref="K171" r:id="rId71" xr:uid="{E11532A9-470B-4CE6-9D36-68AEC6DD29C6}"/>
    <hyperlink ref="K157" r:id="rId72" xr:uid="{74891F98-5833-4E07-8376-8B0C85CF0FF2}"/>
    <hyperlink ref="K163" r:id="rId73" xr:uid="{758959FD-7FAB-4FD5-A1C4-F1EB6FE7D980}"/>
    <hyperlink ref="K164" r:id="rId74" xr:uid="{418F2AA0-355C-4D97-9242-3C9DEECCFEB0}"/>
    <hyperlink ref="K187" r:id="rId75" xr:uid="{E94C4249-A0A8-4038-8314-2D16A1090AC6}"/>
    <hyperlink ref="K177" r:id="rId76" xr:uid="{8A433FBB-FC2C-4AF2-BA1E-2A86111CC15A}"/>
    <hyperlink ref="K176" r:id="rId77" xr:uid="{96C94943-CE1C-449D-A8DF-E6B88BEA8A45}"/>
    <hyperlink ref="K178" r:id="rId78" xr:uid="{CB72195E-0295-4DD0-BCAB-565E5347D2B3}"/>
    <hyperlink ref="K195" r:id="rId79" xr:uid="{B36704E0-756A-4559-A304-D6BECADE7681}"/>
    <hyperlink ref="K196" r:id="rId80" xr:uid="{83F8929C-A7EF-4BCE-9FBB-1B519E374109}"/>
    <hyperlink ref="K197" r:id="rId81" xr:uid="{059FB540-E504-4B4D-AF39-B644C44747AE}"/>
    <hyperlink ref="K154" r:id="rId82" xr:uid="{8DAC8CE5-EB21-4F9B-B1DF-37FBFF74FE99}"/>
    <hyperlink ref="K155" r:id="rId83" xr:uid="{47D564AE-DE01-4C23-B0AD-D9A68B0F1C7D}"/>
    <hyperlink ref="K165" r:id="rId84" xr:uid="{24559A46-7FA1-41ED-AEFC-3BF6CF3FB833}"/>
    <hyperlink ref="K166" r:id="rId85" xr:uid="{B46623DA-529A-4B15-A21B-1B9DAA5C2D34}"/>
    <hyperlink ref="K167" r:id="rId86" xr:uid="{3FDBB177-B28F-45FE-B3A6-D146974CD7DB}"/>
    <hyperlink ref="K234" r:id="rId87" xr:uid="{ED94A2C9-7B30-4436-9C0F-B7007E39D9D5}"/>
    <hyperlink ref="K235" r:id="rId88" xr:uid="{331F164B-EE58-4D14-A099-ACF5E57D9BBA}"/>
    <hyperlink ref="K206" r:id="rId89" xr:uid="{52BF03F8-8CB7-445B-B638-F45631F9B1E3}"/>
    <hyperlink ref="K207" r:id="rId90" xr:uid="{2E6EC342-976C-4E68-B8DD-5BA99D8B43B4}"/>
    <hyperlink ref="K208" r:id="rId91" xr:uid="{0B9D091A-3DCE-492B-8A46-FB7C6CE68B25}"/>
    <hyperlink ref="K209" r:id="rId92" xr:uid="{67CAD449-2D34-4A5C-BACE-84477A82C732}"/>
    <hyperlink ref="K240" r:id="rId93" xr:uid="{59209191-7F78-4619-84FB-1A5874491C6E}"/>
    <hyperlink ref="K210" r:id="rId94" xr:uid="{835A7850-DC46-4145-8753-B65D71D48A10}"/>
    <hyperlink ref="K204" r:id="rId95" xr:uid="{3120212C-C176-4291-8DD4-BD1B21E444F4}"/>
    <hyperlink ref="K205" r:id="rId96" xr:uid="{5E2938E5-BDD5-4AF8-AE73-37D151BE1DF1}"/>
    <hyperlink ref="K202" r:id="rId97" xr:uid="{B37084FB-6ACF-474A-A5A6-34528DA35090}"/>
    <hyperlink ref="K250" r:id="rId98" xr:uid="{3341C33A-0453-44D2-8D7B-84C4E7270EB0}"/>
    <hyperlink ref="K251" r:id="rId99" xr:uid="{08721E4E-88F0-4321-B647-75E84F97485E}"/>
    <hyperlink ref="K249" r:id="rId100" xr:uid="{5F6280E8-C62E-45EF-B899-01A045B7481F}"/>
    <hyperlink ref="K246" r:id="rId101" xr:uid="{30440588-6636-456A-B672-C7F2B753D619}"/>
    <hyperlink ref="K247" r:id="rId102" xr:uid="{DFB5F3D4-C2E3-488A-B393-33E172BB8B24}"/>
    <hyperlink ref="K248" r:id="rId103" xr:uid="{C42078DD-5424-4064-95BA-6631491443E3}"/>
    <hyperlink ref="K243" r:id="rId104" xr:uid="{A3CA68BC-6AB2-4032-8D3C-70414CF0EDD0}"/>
    <hyperlink ref="K241" r:id="rId105" xr:uid="{5B97B6E7-7B25-499D-88C7-99ACFE5FA993}"/>
    <hyperlink ref="K242" r:id="rId106" xr:uid="{FC307E04-3578-4246-933C-F02A1C7E6B68}"/>
    <hyperlink ref="K269" r:id="rId107" xr:uid="{3EA90361-039F-4C9D-8E51-75537E547433}"/>
    <hyperlink ref="K256" r:id="rId108" xr:uid="{D84F3355-3BDA-4E8D-97DA-19609418B9FC}"/>
    <hyperlink ref="K263" r:id="rId109" xr:uid="{4B167F2F-3087-4800-92C0-8317458DD5C6}"/>
    <hyperlink ref="K255" r:id="rId110" xr:uid="{3EE213CC-063D-4F63-BDDD-92A2072B398D}"/>
    <hyperlink ref="K259" r:id="rId111" xr:uid="{37528E35-A200-424E-A369-099E2CB09626}"/>
    <hyperlink ref="K260" r:id="rId112" xr:uid="{0CA54B56-065F-477A-8E07-A7B799A5BC43}"/>
    <hyperlink ref="K270" r:id="rId113" xr:uid="{AB75C064-A0B1-40B2-BEAA-612C88C9BC42}"/>
    <hyperlink ref="K257" r:id="rId114" xr:uid="{56DD14A9-EF20-4D68-AC8F-1235F09C403A}"/>
    <hyperlink ref="K277" r:id="rId115" xr:uid="{9F5ACC83-37E2-4D01-8536-7EA056061322}"/>
    <hyperlink ref="K296" r:id="rId116" xr:uid="{10776E35-D21A-407A-88DB-0535B7CD52A5}"/>
    <hyperlink ref="K299" r:id="rId117" xr:uid="{B174D2B7-0393-4E0E-AC6D-5B785C6292CA}"/>
    <hyperlink ref="K273" r:id="rId118" xr:uid="{BAAFE643-4865-4E92-9BC7-A8C3C970C677}"/>
    <hyperlink ref="K275" r:id="rId119" xr:uid="{7D91A898-B807-40DA-9F58-3B2B38A452B2}"/>
    <hyperlink ref="K280" r:id="rId120" xr:uid="{EE458622-55BF-4C75-9831-A8D9EBC639E9}"/>
    <hyperlink ref="K284" r:id="rId121" xr:uid="{D3694206-7FCF-499A-93C9-21A00AFE90FA}"/>
    <hyperlink ref="K289" r:id="rId122" xr:uid="{15A35D9C-A128-4997-A2B9-4CC35D03B474}"/>
    <hyperlink ref="K285" r:id="rId123" xr:uid="{2CADAF0C-2E02-4BE5-A795-A0E4D0C29C55}"/>
    <hyperlink ref="K286" r:id="rId124" xr:uid="{3642B496-CC2E-4665-A16B-C77AE5FCEC22}"/>
    <hyperlink ref="K287" r:id="rId125" xr:uid="{21B901AE-651B-4D95-9776-2513C43BEEDA}"/>
    <hyperlink ref="K314" r:id="rId126" xr:uid="{68BCC5ED-11A6-45EF-A0AF-22BD4C7C249F}"/>
    <hyperlink ref="K311" r:id="rId127" xr:uid="{4791C3FC-A19F-43CD-9D0C-754198221B30}"/>
    <hyperlink ref="K310" r:id="rId128" xr:uid="{80F7BA50-76A2-430E-8BB1-43404F315DFD}"/>
    <hyperlink ref="K335" r:id="rId129" xr:uid="{C049E09F-8505-41E6-9BF2-BA97E4892867}"/>
    <hyperlink ref="K336" r:id="rId130" xr:uid="{A6C8D62B-78A0-4935-B9ED-079EFE3CD1A0}"/>
    <hyperlink ref="K333" r:id="rId131" xr:uid="{3E283F7E-53A4-42EC-B846-8AB6150A8B5C}"/>
    <hyperlink ref="K330" r:id="rId132" xr:uid="{3A45E80A-8ED3-4117-B478-3C7C1B853AE2}"/>
    <hyperlink ref="K326" r:id="rId133" xr:uid="{6921DA54-6A23-4C5B-9CEA-C3AF1C614C30}"/>
    <hyperlink ref="K327" r:id="rId134" xr:uid="{EC5CE129-2D7C-4B2E-82F8-D1735D1BEF5A}"/>
    <hyperlink ref="K328" r:id="rId135" display="https://www.city.motomiya.lg.jp/soshiki/10/machitaku1.html" xr:uid="{0F738D80-67D6-4889-9457-58293A8291F7}"/>
    <hyperlink ref="K329" r:id="rId136" display="https://www.city.motomiya.lg.jp/soshiki/10/choisoko.html" xr:uid="{B4039B05-B63B-4CC3-B43C-59D8B16A9BCF}"/>
    <hyperlink ref="K331" r:id="rId137" xr:uid="{68BEF84A-1357-4849-9EB0-DBE85285267A}"/>
    <hyperlink ref="K332" r:id="rId138" xr:uid="{E74A06CA-E7F3-4C1C-B477-93FC3DCA1805}"/>
    <hyperlink ref="K305" r:id="rId139" xr:uid="{64B1CC24-C92E-4A8D-BFF2-C353FF3BF7F3}"/>
    <hyperlink ref="K304" r:id="rId140" xr:uid="{B036ABC7-6FC3-4499-891E-26EB5B5E1FF4}"/>
    <hyperlink ref="K316" r:id="rId141" xr:uid="{5F3B2FFF-05F4-425C-A48F-A2159D888A75}"/>
    <hyperlink ref="K315" r:id="rId142" xr:uid="{B3ED7BB4-7F33-4AF9-98C5-7FD4B742840A}"/>
    <hyperlink ref="K337" r:id="rId143" xr:uid="{126B9554-015C-4176-9D12-B5DC1D21A649}"/>
    <hyperlink ref="K308" r:id="rId144" xr:uid="{F6E8795E-EAA6-4911-B71E-E45F5E5901BC}"/>
    <hyperlink ref="K309" r:id="rId145" xr:uid="{44A83287-9803-48FD-A75B-DA7D0676BE39}"/>
    <hyperlink ref="K215" r:id="rId146" display="http://www.kuji-shakyo.jp/info/kaigo.html" xr:uid="{8AA8C74E-C802-415D-8134-6A82A5D0154B}"/>
    <hyperlink ref="K548" xr:uid="{37FD0296-7BA7-4DD7-B540-47091B280E4C}"/>
    <hyperlink ref="K951" r:id="rId147" xr:uid="{8B502CE1-4A1D-4B6E-AC9C-F04F02ECFE46}"/>
    <hyperlink ref="K952" r:id="rId148" xr:uid="{229BC8E6-EFF2-4EC3-8982-C8CD691F9113}"/>
    <hyperlink ref="K953" r:id="rId149" xr:uid="{646AA96D-5626-4345-BD10-40BBF468FD79}"/>
    <hyperlink ref="K954" r:id="rId150" display="https://www.city.odawara.kanagawa.jp/field/c-planning/traffic/trafficdemo/p37853.html" xr:uid="{8369AEE0-EA5C-4F50-93C7-E1F5DA6DDF4C}"/>
    <hyperlink ref="K955" r:id="rId151" xr:uid="{858A8837-E054-45A4-90FE-11B726EA865D}"/>
    <hyperlink ref="K956" r:id="rId152" xr:uid="{055656A2-F75B-47AF-B578-F9E8A17B553C}"/>
    <hyperlink ref="K957" r:id="rId153" xr:uid="{61FDAFE5-719A-463B-90C3-BC277C9BF980}"/>
    <hyperlink ref="K960" r:id="rId154" xr:uid="{BBD9859B-A80E-4C8A-975E-7091D6426972}"/>
    <hyperlink ref="K965" r:id="rId155" xr:uid="{D6CA369C-12A0-4BAA-8911-9AA342779254}"/>
    <hyperlink ref="K966" r:id="rId156" xr:uid="{81C8710F-3C1F-415D-8D86-F61D9F0F1D50}"/>
    <hyperlink ref="K967" r:id="rId157" xr:uid="{0F27C17F-3F1D-43C6-9369-6520601FD685}"/>
    <hyperlink ref="K968" r:id="rId158" xr:uid="{4FBD41CF-431A-491F-9FD9-99079C07BDA3}"/>
    <hyperlink ref="K964" r:id="rId159" xr:uid="{5BCFC1A1-F800-449D-9767-581782BABDC5}"/>
    <hyperlink ref="K961" r:id="rId160" xr:uid="{18228F34-187C-4CC6-89D3-49240E78D32B}"/>
    <hyperlink ref="K971" r:id="rId161" xr:uid="{99A5EB7D-7F7F-4731-A3A9-263145720253}"/>
    <hyperlink ref="K972" r:id="rId162" xr:uid="{D431E103-8EEF-461F-B556-E362324777E8}"/>
    <hyperlink ref="K973" r:id="rId163" xr:uid="{69D59E09-9DB2-4314-9545-F9AB598B36FA}"/>
    <hyperlink ref="K976" r:id="rId164" xr:uid="{210C1747-52F6-44BE-8BD5-A520E3163D69}"/>
    <hyperlink ref="K983" r:id="rId165" xr:uid="{D34AAB7D-92E0-4F19-A676-6026D184F63E}"/>
    <hyperlink ref="K984" r:id="rId166" xr:uid="{5376DA48-9206-46F1-AC06-ABBBD1A725B4}"/>
    <hyperlink ref="K985" r:id="rId167" xr:uid="{DD95B178-A3BB-41DA-9FB5-F86A9B996728}"/>
    <hyperlink ref="K986" r:id="rId168" xr:uid="{54BFC0DB-9E8A-465C-B415-C328C6E3775F}"/>
    <hyperlink ref="K988" r:id="rId169" xr:uid="{C73263D7-4DB6-4F3E-9312-E7C277A7B88D}"/>
    <hyperlink ref="K989" r:id="rId170" xr:uid="{73E943B8-8828-4B37-874A-748B46C55D9E}"/>
    <hyperlink ref="K990" r:id="rId171" xr:uid="{7CD8E2C4-008B-438C-A1A8-A2115BA227C6}"/>
    <hyperlink ref="K992" r:id="rId172" xr:uid="{F783446E-3B20-43B4-8CB2-B985F05B6EBC}"/>
    <hyperlink ref="K993" r:id="rId173" xr:uid="{4F368176-5E40-4221-936D-0A0B500BF88C}"/>
    <hyperlink ref="K991" r:id="rId174" xr:uid="{FF462DDF-FD41-4B9A-860B-AB63E572442F}"/>
    <hyperlink ref="K994" r:id="rId175" xr:uid="{8657AB0E-80ED-45DA-A571-4167B0AB7250}"/>
    <hyperlink ref="K1008" r:id="rId176" xr:uid="{99DC83D1-4D82-41EB-98C3-533A31E9540F}"/>
    <hyperlink ref="K1015" r:id="rId177" xr:uid="{99A1645F-5262-4D2C-BE35-16580312731F}"/>
    <hyperlink ref="K426" r:id="rId178" xr:uid="{CA554F10-FDA9-4383-98EF-D8C28CD99674}"/>
    <hyperlink ref="K427" r:id="rId179" xr:uid="{752067E1-896C-4D0C-8F6B-4F9F178C10E2}"/>
    <hyperlink ref="K429" r:id="rId180" xr:uid="{546B42D0-09DB-49A5-B690-1358702EF198}"/>
    <hyperlink ref="K432" r:id="rId181" display="https://www.city.kanuma.tochigi.jp/0627/info-0000007514-1.html" xr:uid="{78A214C3-73A9-4902-8CAB-9522BE086E98}"/>
    <hyperlink ref="K441" r:id="rId182" xr:uid="{A8DF5FB0-03B6-48A4-A74D-918A42BFC37F}"/>
    <hyperlink ref="K442" r:id="rId183" xr:uid="{237A54D7-0A49-4351-A3F1-C4A619BFF80A}"/>
    <hyperlink ref="K443" r:id="rId184" xr:uid="{67895A9C-5BAA-4445-8B75-FF3C3E7247B0}"/>
    <hyperlink ref="K444" r:id="rId185" xr:uid="{5E9405B5-A5D7-461A-9276-58DF4D62852A}"/>
    <hyperlink ref="K445" r:id="rId186" xr:uid="{FC6A6977-D3C4-4C3E-97B2-FD114914BB25}"/>
    <hyperlink ref="K446" r:id="rId187" xr:uid="{EB8CA91E-82D8-4929-BE6A-AE462C1B9B88}"/>
    <hyperlink ref="K447" r:id="rId188" xr:uid="{1D6B9F70-E527-43B2-A45C-C89141E1B60E}"/>
    <hyperlink ref="K450" r:id="rId189" xr:uid="{18A4B6A1-A66C-445C-9148-D43BFFD243F1}"/>
    <hyperlink ref="K451" r:id="rId190" xr:uid="{5939D8AE-A4AC-4C54-B5AD-92BD6F0D21D2}"/>
    <hyperlink ref="K453" r:id="rId191" xr:uid="{C00F198A-3600-4CDD-8E00-1C745F2017FB}"/>
    <hyperlink ref="K456" r:id="rId192" xr:uid="{0158F850-0073-43A8-83A3-B13776AE6E78}"/>
    <hyperlink ref="K457" r:id="rId193" xr:uid="{903271D7-C8E1-46B0-B591-28CB570854A4}"/>
    <hyperlink ref="K458" r:id="rId194" xr:uid="{ED57C67F-E520-44F8-B8A5-1BA7336343D0}"/>
    <hyperlink ref="K454" r:id="rId195" xr:uid="{8D62448A-75B0-438D-B9BC-7E61EB863867}"/>
    <hyperlink ref="K461" r:id="rId196" xr:uid="{39D088E8-9EA4-4E90-AC35-C012BA073B12}"/>
    <hyperlink ref="K462" r:id="rId197" xr:uid="{7C2BCB16-1CC1-4E91-BAC8-F762D44272C9}"/>
    <hyperlink ref="K465" r:id="rId198" xr:uid="{98F21E45-07F9-4514-9871-EFA0D89A780C}"/>
    <hyperlink ref="K467" r:id="rId199" xr:uid="{12B32C38-241B-4EB1-BA4B-44C348106DF8}"/>
    <hyperlink ref="K472" r:id="rId200" xr:uid="{101D8430-4DDE-4CA6-8F91-6808B4D1D1DD}"/>
    <hyperlink ref="K945" r:id="rId201" xr:uid="{123C90B6-C7C6-4977-AA55-34F7627672F0}"/>
    <hyperlink ref="K947" r:id="rId202" xr:uid="{0771342F-883C-4DE4-8503-87DDFADF1467}"/>
    <hyperlink ref="K946" r:id="rId203" xr:uid="{D05BE569-5BEE-423D-9AD6-3CACD37C7D09}"/>
    <hyperlink ref="K944" r:id="rId204" xr:uid="{F96EE84E-E232-43AB-B4BB-3E642F6F3983}"/>
    <hyperlink ref="K941" r:id="rId205" xr:uid="{A45B1E03-B515-4211-9309-E3CA19220AA2}"/>
    <hyperlink ref="K940" r:id="rId206" xr:uid="{B9B03CC0-BA5A-4B43-9467-F41EF81BA1BF}"/>
    <hyperlink ref="K937" r:id="rId207" xr:uid="{3501A98E-73F9-4B29-9FF9-DF6657293DD1}"/>
    <hyperlink ref="K936" display="https://www.city.kawasaki.jp/280/page/0000139108.html" xr:uid="{0B9D0E6A-8FBD-4EA4-836C-A0FCECAA746D}"/>
    <hyperlink ref="K935" r:id="rId208" xr:uid="{EFCEF121-094E-45DD-A7B1-71325B0DD704}"/>
    <hyperlink ref="I851" r:id="rId209" display="https://www.city.inzai.lg.jp/0000000684.html" xr:uid="{8185019F-69B5-44DD-A289-F4AF33C34DB9}"/>
    <hyperlink ref="I852" r:id="rId210" display="https://www.city.inzai.lg.jp/0000011126.html" xr:uid="{6B4823B0-DD9D-4F71-8304-2204E1CE7A57}"/>
    <hyperlink ref="K931" r:id="rId211" xr:uid="{04487479-DB1C-4707-A601-4BF77F4DDE84}"/>
    <hyperlink ref="K934" r:id="rId212" display="https://www.city.higashimurayama.tokyo.jp/kurashi/shigoto/shoko/shinko/idou.html" xr:uid="{162F0545-323E-4FD4-8888-2D4DFDD123D0}"/>
    <hyperlink ref="K440" r:id="rId213" xr:uid="{EFCEB02C-67FB-49BF-90C1-F0F33D65A32A}"/>
    <hyperlink ref="K1028" r:id="rId214" xr:uid="{C46F8AA2-EE1C-4C3F-82BF-A7B285066A60}"/>
    <hyperlink ref="K1073" r:id="rId215" xr:uid="{5E5A3695-2C86-4E6A-90CF-B3A262648B4E}"/>
    <hyperlink ref="K1036" r:id="rId216" xr:uid="{F60D4C45-EAAC-4E12-B12F-C314F658E782}"/>
    <hyperlink ref="K1038" r:id="rId217" xr:uid="{5FB76ADC-D37F-41A1-A6E5-C229A2A9FBAE}"/>
    <hyperlink ref="K1035" r:id="rId218" xr:uid="{9EA215B6-69F0-4CC2-BB3A-0BDB30B09D1C}"/>
    <hyperlink ref="K1034" r:id="rId219" xr:uid="{1DEC284D-4926-4FFE-8494-650F9F612CFF}"/>
    <hyperlink ref="K1033" r:id="rId220" xr:uid="{6AA6BAA1-736A-4C78-9A33-5643450D72BF}"/>
    <hyperlink ref="K1031" r:id="rId221" xr:uid="{19E213C8-BBC7-43E6-976B-A13337393B4D}"/>
    <hyperlink ref="K1032" r:id="rId222" xr:uid="{23ED4BD9-BA2F-45E2-84DD-44751F4B534D}"/>
    <hyperlink ref="K1018" r:id="rId223" xr:uid="{F756D4DD-52A7-469B-AB67-76269F08352E}"/>
    <hyperlink ref="K1067" r:id="rId224" xr:uid="{01C47D59-84C5-4CE4-BB69-E53E7791AC4B}"/>
    <hyperlink ref="K1068" r:id="rId225" xr:uid="{AB30464B-0AB1-4C18-935D-E95507A89EB4}"/>
    <hyperlink ref="K1024" r:id="rId226" xr:uid="{5DA6AE64-1CB6-4365-A14D-306B48378229}"/>
    <hyperlink ref="K1025" r:id="rId227" xr:uid="{1FA27C81-7FBC-4800-8546-BAA80D33BFBA}"/>
    <hyperlink ref="K1026" r:id="rId228" xr:uid="{FDFF9813-8810-4C7B-852D-451BD72F134E}"/>
    <hyperlink ref="K1044" r:id="rId229" xr:uid="{3FE7AA1B-7784-4DEC-A2EE-654A4064F1F5}"/>
    <hyperlink ref="K1045" r:id="rId230" xr:uid="{4A61B383-6232-40B8-8C8F-615C6FCD86C6}"/>
    <hyperlink ref="K1046" r:id="rId231" xr:uid="{1EAE4071-265A-418A-BCBA-7E021A227E3A}"/>
    <hyperlink ref="K1056" r:id="rId232" xr:uid="{50D9E987-B24F-4AAD-8AC5-F72A60B27710}"/>
    <hyperlink ref="K1057" r:id="rId233" xr:uid="{41AD6AD3-BE09-45FB-B8F1-9721110A0D1C}"/>
    <hyperlink ref="K1058" r:id="rId234" display="https://www.city.sado.niigata.jp/soshiki/2012/4174.html" xr:uid="{2B53CAF3-CED7-4C8B-83F0-D77B0EC97102}"/>
    <hyperlink ref="K1059" r:id="rId235" display="https://www.city.sado.niigata.jp/soshiki/2012/4174.html" xr:uid="{07587581-72E5-4DD9-AA6A-7FFF643D0FA3}"/>
    <hyperlink ref="K1069" r:id="rId236" xr:uid="{5B1450D0-EE87-4B34-94AF-6279EBA8B303}"/>
    <hyperlink ref="K1070" r:id="rId237" xr:uid="{90F34EE4-CB49-4DEC-B8B0-F8452851F39E}"/>
    <hyperlink ref="K1071" r:id="rId238" xr:uid="{4183688A-6DD5-42A4-A75C-51770598B296}"/>
    <hyperlink ref="K1072" r:id="rId239" xr:uid="{2E787A9C-AF6A-479A-996E-4557D2384DFB}"/>
    <hyperlink ref="K1085" r:id="rId240" xr:uid="{8CDB7FD7-0559-4F0E-8AE0-6DE491DFD156}"/>
    <hyperlink ref="K1077" r:id="rId241" xr:uid="{07A4D55E-71E1-4882-BA59-A311DAAD14A2}"/>
    <hyperlink ref="K1065" r:id="rId242" xr:uid="{FEC343B9-5D77-4653-95D6-F823D5737730}"/>
    <hyperlink ref="K1066" r:id="rId243" xr:uid="{8642D409-DB61-4A35-A67C-17B812E2FD87}"/>
    <hyperlink ref="K1027" r:id="rId244" xr:uid="{EF63C8A8-38AF-4354-8C84-A1B8C41CA9F8}"/>
    <hyperlink ref="K1016" r:id="rId245" xr:uid="{87AB0564-161E-472C-9F0F-CAA62D59F447}"/>
    <hyperlink ref="K1017" r:id="rId246" xr:uid="{83A8C5DB-864B-4EDC-8BD4-913909A4FD36}"/>
    <hyperlink ref="K1091" r:id="rId247" xr:uid="{F2E090EB-C805-4333-A45D-A1B8DC205A7A}"/>
    <hyperlink ref="K1095" r:id="rId248" xr:uid="{FAA640F0-5E81-47A6-8445-833767370B40}"/>
    <hyperlink ref="K1096" r:id="rId249" xr:uid="{7A72B327-296E-47FE-984D-BBE40EB4F5F8}"/>
    <hyperlink ref="K1098" r:id="rId250" xr:uid="{C94818D5-298A-4845-828D-B7C79A27D080}"/>
    <hyperlink ref="K1097" r:id="rId251" xr:uid="{7C7970BE-8201-41D6-B03B-6E5ACB2223C5}"/>
    <hyperlink ref="K1103" r:id="rId252" xr:uid="{9928FC35-9DEF-45B5-8582-835079DB423A}"/>
    <hyperlink ref="K1104" r:id="rId253" xr:uid="{3AE04F91-1355-496B-8DD1-D56A5694ABE3}"/>
    <hyperlink ref="K1086" r:id="rId254" xr:uid="{B263CAEB-49DE-4E60-8437-2527E68F91B4}"/>
    <hyperlink ref="K1114" r:id="rId255" xr:uid="{287BD461-FC84-4C62-9BF3-4A15FC00F63A}"/>
    <hyperlink ref="K1115" r:id="rId256" xr:uid="{35918458-5F31-43C5-B81D-92A8434A9248}"/>
    <hyperlink ref="K1121" r:id="rId257" xr:uid="{073D92F4-57E6-465D-8894-161165AFBCDE}"/>
    <hyperlink ref="K1123" r:id="rId258" location="group13" xr:uid="{D4C0B37A-FEEF-44B4-A79F-D12EAFDDD23D}"/>
    <hyperlink ref="K1124" r:id="rId259" xr:uid="{482B7E0F-A3F8-4BF6-BC99-CC691CA91971}"/>
    <hyperlink ref="K1126" r:id="rId260" xr:uid="{5A553C3D-6FA7-439A-8212-30994ECF8384}"/>
    <hyperlink ref="K1127" r:id="rId261" xr:uid="{080747EA-8CD1-4A17-8056-456BF5A01486}"/>
    <hyperlink ref="K1122" r:id="rId262" location="group13" xr:uid="{889DFFE0-1DF1-4613-A39F-0F61A9DBCAA7}"/>
    <hyperlink ref="K1125" r:id="rId263" xr:uid="{B6D40741-FFAA-4E82-AD60-3A17F43D7E26}"/>
    <hyperlink ref="K1129" r:id="rId264" xr:uid="{6D56C885-21CF-4140-9BE7-5CBFF7277F2D}"/>
    <hyperlink ref="K1131" r:id="rId265" xr:uid="{5A09F263-DE7F-40B6-85B1-E0D3CDF9E4C7}"/>
    <hyperlink ref="K1137" r:id="rId266" xr:uid="{06EBFBDF-332B-4287-B18E-6AB4FF7A3F1E}"/>
    <hyperlink ref="K1150" r:id="rId267" xr:uid="{88A34DB5-40F1-412C-BF4B-530625F454C0}"/>
    <hyperlink ref="K1110" r:id="rId268" xr:uid="{C041C35F-7FBD-4A72-B4B6-9766D17B251D}"/>
    <hyperlink ref="K1112" r:id="rId269" xr:uid="{001A2F13-0B3B-4FFD-8D5D-6882BEEC1486}"/>
    <hyperlink ref="K1135" display="https://www.town.tsubata.lg.jp/division/fukushi/josei.html" xr:uid="{ACF82287-F3E8-40D2-BBC9-E7C0130A52EE}"/>
    <hyperlink ref="K1136" display="https://www.town.tsubata.lg.jp/division/fukushi/zaitaku.html" xr:uid="{F4B9BCF6-F7EF-408E-9963-EEA2E107B998}"/>
    <hyperlink ref="K1133" r:id="rId270" xr:uid="{81B1C423-486F-4AE7-A82E-E099365086ED}"/>
    <hyperlink ref="K1134" r:id="rId271" xr:uid="{FC465BDE-29B5-43B7-9B4D-22E335FE8A2F}"/>
    <hyperlink ref="K1172" xr:uid="{F89DE030-62E4-49FB-84C6-0A2BF1551EF4}"/>
    <hyperlink ref="K1173" xr:uid="{DFFABAC4-8FB0-4160-BA05-B651B4712D8D}"/>
    <hyperlink ref="K1174" xr:uid="{528FEE50-B759-4B91-99D8-E571AF059BBA}"/>
    <hyperlink ref="K1179" xr:uid="{900D5E02-AD65-4A2B-B06B-BF0F1EE3629A}"/>
    <hyperlink ref="K1186" xr:uid="{3A4F6D4B-B8FB-4C4A-81D5-AE12C589EC45}"/>
    <hyperlink ref="K1187" xr:uid="{C1EF68F1-54FA-4EBC-B2A8-1B416DE33644}"/>
    <hyperlink ref="K1188" xr:uid="{0C5F220A-4EF9-461A-9F85-9E39DD07A097}"/>
    <hyperlink ref="K1189" xr:uid="{AEC2B841-A6FC-45BD-925C-450E0FBCC7C3}"/>
    <hyperlink ref="K1190" xr:uid="{95E041A6-7592-40F7-9CD5-8BF1DB0A3E4F}"/>
    <hyperlink ref="K1191" xr:uid="{BC383B55-0AE3-403F-925F-0D0D213A756D}"/>
    <hyperlink ref="K1192" xr:uid="{C5EFF2BE-7CFF-49DE-90BF-1F6186A9DFC5}"/>
    <hyperlink ref="K1195" xr:uid="{75CA2436-6639-47D1-8CE0-3B8BBF948166}"/>
    <hyperlink ref="K1193" xr:uid="{78D94DAF-42C5-42FD-8CE7-185EE44FBBBF}"/>
    <hyperlink ref="K1196" display="%23" xr:uid="{3AE7E37D-613F-47BB-9FDF-F8E9843C2AA4}"/>
    <hyperlink ref="K1197" display="%23" xr:uid="{6F0BA6CA-CC4B-4690-80A2-CF56B1138FC6}"/>
    <hyperlink ref="K1218" xr:uid="{614D6164-2F30-4359-A9A9-EC65F76E07D7}"/>
    <hyperlink ref="K1219" xr:uid="{AABE8C13-CA6F-49CA-8B9D-4DFE902707C4}"/>
    <hyperlink ref="K1220" xr:uid="{7CE59720-282A-4BFE-B56D-425A30268B54}"/>
    <hyperlink ref="K1221" xr:uid="{B38475F0-D6EF-46B8-8031-651DCFFE7552}"/>
    <hyperlink ref="K1230" xr:uid="{502949B0-2D63-4AC9-83E9-F4024B789826}"/>
    <hyperlink ref="K1232" xr:uid="{C3BA8017-AC0F-4023-A34B-5669A2CAC6EA}"/>
    <hyperlink ref="K1233" xr:uid="{7163AEA2-47D6-457A-9330-0A67B6097B3D}"/>
    <hyperlink ref="K1166" r:id="rId272" xr:uid="{51CF40D6-4C8D-40F6-887F-E3606BDD54E1}"/>
    <hyperlink ref="K1167" r:id="rId273" xr:uid="{03D0C638-BDFB-414A-8669-845A82BE8222}"/>
    <hyperlink ref="K1155" r:id="rId274" xr:uid="{41321DE6-DA4D-4CA4-ADD4-921DA55C075D}"/>
    <hyperlink ref="K1161" r:id="rId275" xr:uid="{888A6B7A-84FC-4293-8F2E-873213AAA143}"/>
    <hyperlink ref="K1162" r:id="rId276" xr:uid="{333647E7-8A3E-446C-AE9F-32BCF08CD171}"/>
    <hyperlink ref="K1151" r:id="rId277" xr:uid="{68848175-6AD3-4DF7-9211-DADA79768BE4}"/>
    <hyperlink ref="K1153" r:id="rId278" xr:uid="{82342E2F-8340-4687-9CD8-C000E99CC7C4}"/>
    <hyperlink ref="K1154" r:id="rId279" xr:uid="{41823A13-D534-47D6-ABDF-DC3A265E79CD}"/>
    <hyperlink ref="K1237" r:id="rId280" xr:uid="{002F0AA2-5F4A-40CD-90CE-3CA309DA4468}"/>
    <hyperlink ref="K1238" r:id="rId281" xr:uid="{221CB057-D3E7-4414-B6A5-ADC44D0E9CBB}"/>
    <hyperlink ref="K1243" r:id="rId282" xr:uid="{01070DA5-C7C8-451C-A405-A4537C10421D}"/>
    <hyperlink ref="K1242" r:id="rId283" xr:uid="{C89EB3D4-33BB-4910-A212-8D39E2BEE31A}"/>
    <hyperlink ref="K1244" r:id="rId284" xr:uid="{BE36D514-24AD-4825-95EA-8446CD976A49}"/>
    <hyperlink ref="K1245" r:id="rId285" xr:uid="{A01763C0-92A8-45D0-8CAE-7DEAA5438D4F}"/>
    <hyperlink ref="K1252" r:id="rId286" xr:uid="{26B90630-5823-422C-914A-9FC10C6B8B0E}"/>
    <hyperlink ref="K1253" r:id="rId287" xr:uid="{E15658FB-30FA-4A57-8436-A0DC04A918CE}"/>
    <hyperlink ref="K1254" r:id="rId288" xr:uid="{E84E93D2-21CE-45CB-87E9-31CD7FE59EAB}"/>
    <hyperlink ref="K1255:K1256" r:id="rId289" display="https://www.city.komagane.nagano.jp" xr:uid="{C31CF1EA-7686-4326-BBC7-2D93FDBFB26E}"/>
    <hyperlink ref="K1257" r:id="rId290" xr:uid="{45DED596-6D4D-4622-83CD-5B05EC13F38B}"/>
    <hyperlink ref="K1258" r:id="rId291" xr:uid="{B1B3A68C-0F89-4DBE-A24F-77F343B75F31}"/>
    <hyperlink ref="K1261" r:id="rId292" xr:uid="{399A5F58-E49E-4957-89EA-5DBBDB5B19C5}"/>
    <hyperlink ref="K1298" r:id="rId293" xr:uid="{555F7C42-F78D-4EEC-86B4-4E5E1088245E}"/>
    <hyperlink ref="K1301" r:id="rId294" xr:uid="{55C3EEDB-0F21-437D-B729-A8F3F8210BC5}"/>
    <hyperlink ref="K1302" r:id="rId295" xr:uid="{353E7C21-FC59-45A2-A545-CE9156E72204}"/>
    <hyperlink ref="K1303" r:id="rId296" xr:uid="{3B2C291B-45DB-4AFE-BE27-FF020BF9F423}"/>
    <hyperlink ref="K1313" r:id="rId297" xr:uid="{AFD1D23D-2E30-47A4-AE2A-AC18C87F0F22}"/>
    <hyperlink ref="K1314" r:id="rId298" xr:uid="{F25D9271-936F-4C1C-BC3A-57A096E74FA8}"/>
    <hyperlink ref="K1315" r:id="rId299" xr:uid="{95161FD4-1353-4280-9537-1405ED0D32C8}"/>
    <hyperlink ref="K1317" r:id="rId300" xr:uid="{6BE7E3C6-4B14-4EA8-8768-2A7FB9186B13}"/>
    <hyperlink ref="K1316" r:id="rId301" xr:uid="{7EBF1E1C-E838-436D-9991-B2915CB58944}"/>
    <hyperlink ref="K1319" r:id="rId302" xr:uid="{9B4FB743-6FA2-4E7D-ABB7-49D807B94659}"/>
    <hyperlink ref="K1322" r:id="rId303" xr:uid="{1A8E51F0-CA49-4094-B8CF-1AF229EA1861}"/>
    <hyperlink ref="K1323" r:id="rId304" xr:uid="{26747EDA-9EA0-4625-876D-DA2CB600CB29}"/>
    <hyperlink ref="K1331" r:id="rId305" xr:uid="{33EA0C85-DF94-401F-A993-214E21CFEE6F}"/>
    <hyperlink ref="K1334" r:id="rId306" display="https://www.town.mitake.lg.jp/portal/health-welfare/elderly-welfare/business-for-elderly/post0009076/" xr:uid="{C1F792E7-B73F-4FF4-B5FF-5D4E1C2FEB8D}"/>
    <hyperlink ref="K1333" r:id="rId307" xr:uid="{A33E6A23-0B95-4A5D-BC8D-962575D8D951}"/>
    <hyperlink ref="K1346" display="https://www.city.takayama.lg.jp/kurashi/1000023/1000126/1001165.html" xr:uid="{09175BE2-4464-4AB1-AE29-184AE13E1C39}"/>
    <hyperlink ref="K1339" r:id="rId308" xr:uid="{FFB035F1-1CEB-4633-AEDD-CFE50357405F}"/>
    <hyperlink ref="K1340" r:id="rId309" xr:uid="{4B4C9F0A-BE07-4918-BF64-F2C56386940C}"/>
    <hyperlink ref="K1354" r:id="rId310" xr:uid="{10A63EDA-0C4F-49A1-BF0F-BB481EC31FF7}"/>
    <hyperlink ref="K1335" r:id="rId311" xr:uid="{79AE187F-B9D4-4C1A-A526-C92C0AB45ACD}"/>
    <hyperlink ref="K1336" r:id="rId312" xr:uid="{BB7A7904-DCD0-4CCD-BEB7-A9E51E8D5361}"/>
    <hyperlink ref="K1326" r:id="rId313" xr:uid="{8D1FABB1-FF2B-499C-A2B1-358639ABA065}"/>
    <hyperlink ref="K1299" r:id="rId314" xr:uid="{D2AC7D89-0690-4826-97C6-73DAF7A2725A}"/>
    <hyperlink ref="K1300" r:id="rId315" xr:uid="{A0A855F7-FFE2-4A5B-8AFD-466DDD1A7AB8}"/>
    <hyperlink ref="K1307" r:id="rId316" xr:uid="{C6B07A10-58ED-45AB-85CD-EAB1095A9ED9}"/>
    <hyperlink ref="K1309" r:id="rId317" xr:uid="{103BBCBC-DCD8-4062-97C9-F7D4B6759F50}"/>
    <hyperlink ref="K1310" r:id="rId318" xr:uid="{030DA8AD-0501-425B-80CD-3C37A3A517E9}"/>
    <hyperlink ref="K1306" r:id="rId319" xr:uid="{CD192337-F61D-4756-A5B0-BDA2F6E36659}"/>
    <hyperlink ref="K1312" r:id="rId320" display="https://www.gifu-toyopet.jp/sp/market" xr:uid="{FD49D791-AF79-45CC-A822-EB19B8B57A81}"/>
    <hyperlink ref="K1447" r:id="rId321" xr:uid="{8BDF4869-E5FE-4BCD-9151-7BF88C064B47}"/>
    <hyperlink ref="K1452" r:id="rId322" xr:uid="{3E8A4238-0DD6-4AED-97A2-FA49AAEBB26D}"/>
    <hyperlink ref="K1466" r:id="rId323" xr:uid="{E49A1980-062A-47C8-A235-910D9BCDA87E}"/>
    <hyperlink ref="K1467" r:id="rId324" xr:uid="{1B2FDF99-6A16-4408-9F8D-9272E4D5DECC}"/>
    <hyperlink ref="K1468" r:id="rId325" xr:uid="{B2930C5B-9CEA-474B-BB01-30E0AE0820CD}"/>
    <hyperlink ref="K1469" r:id="rId326" xr:uid="{F6D57E61-0B88-45B8-A0EC-E231016063F8}"/>
    <hyperlink ref="K1470" r:id="rId327" xr:uid="{2DC76DEC-97D6-4F95-9868-E9056B47C5BF}"/>
    <hyperlink ref="K1475" r:id="rId328" xr:uid="{A347CC46-953F-4954-A14C-AC9F899AE12A}"/>
    <hyperlink ref="I1476" r:id="rId329" display="https://www.city.nishio.aichi.jp/kenkofukushi/kourei/1001451/1002501.html" xr:uid="{6E3893A0-E9E9-45B3-986B-BB5FF57393DB}"/>
    <hyperlink ref="K1476" r:id="rId330" xr:uid="{18ECC48F-FDAE-4206-8D94-CF0C8C81E387}"/>
    <hyperlink ref="K1477" r:id="rId331" xr:uid="{D549EB71-F37D-4AD3-8ACF-D86BB84904E6}"/>
    <hyperlink ref="K1478" r:id="rId332" xr:uid="{FB9BC82D-579D-4190-A433-5479B1374C22}"/>
    <hyperlink ref="K1479" r:id="rId333" xr:uid="{1A9EB52C-959C-4A73-9B8A-E956B394105A}"/>
    <hyperlink ref="K1480" r:id="rId334" xr:uid="{9BB5A1A8-4FD9-4A3D-92E3-B754C9DCEFB7}"/>
    <hyperlink ref="K1481" r:id="rId335" xr:uid="{E5648D7A-48B3-4483-8F2C-90FA75DFDA9D}"/>
    <hyperlink ref="K1483" r:id="rId336" xr:uid="{245EB7F6-9612-4E83-8243-D6756A6D470F}"/>
    <hyperlink ref="K1484" r:id="rId337" xr:uid="{5C96DFDE-DA83-4A3C-B035-478E42EA755D}"/>
    <hyperlink ref="K1482" r:id="rId338" xr:uid="{E4FD274B-D99E-4446-A65F-549810BE8681}"/>
    <hyperlink ref="K1485" r:id="rId339" xr:uid="{1B316E04-1BD1-49CA-ABE9-27C8E6E27AD1}"/>
    <hyperlink ref="K1486" r:id="rId340" xr:uid="{EF0DA5A8-14B7-4131-9CA0-49C6A38641E9}"/>
    <hyperlink ref="K1487" r:id="rId341" xr:uid="{3F5236D8-9A89-423E-93A6-8558449A5B46}"/>
    <hyperlink ref="K1492" r:id="rId342" xr:uid="{82D24771-D97E-46B3-8737-313404E45BE3}"/>
    <hyperlink ref="K1494" r:id="rId343" xr:uid="{98804ABB-E97C-45B2-98B6-7AB184AB0AD3}"/>
    <hyperlink ref="K1495" r:id="rId344" xr:uid="{0DE3DB57-3617-4CF2-8886-E1139CD0D9E4}"/>
    <hyperlink ref="K1497" r:id="rId345" xr:uid="{09A397E6-4D5B-420D-9ABD-02E45868B538}"/>
    <hyperlink ref="K1498" r:id="rId346" xr:uid="{33CF5729-9466-4243-B601-976AA65950A1}"/>
    <hyperlink ref="K1499" r:id="rId347" xr:uid="{AE8EE3F4-12FD-447D-87FC-34D78653F29B}"/>
    <hyperlink ref="K1500" r:id="rId348" xr:uid="{1CD83E59-F608-4E5D-BFF3-1411FB277683}"/>
    <hyperlink ref="K1501" r:id="rId349" xr:uid="{B4B1A92F-3453-4C76-91D6-8BBD2362C3D8}"/>
    <hyperlink ref="K1502" r:id="rId350" xr:uid="{F89B1F27-61DF-44EC-B3CB-857EA9E5447C}"/>
    <hyperlink ref="K1503" r:id="rId351" xr:uid="{1D8534FB-2825-42FA-A013-8FD511E4F142}"/>
    <hyperlink ref="K1509" r:id="rId352" xr:uid="{5574F8EB-77B8-48DB-B1BC-EAED1430408B}"/>
    <hyperlink ref="K1511" r:id="rId353" xr:uid="{09405C06-70E1-4460-A1CC-ADB9A66B8BF7}"/>
    <hyperlink ref="K1512" r:id="rId354" xr:uid="{62465779-EFAA-4D74-B391-259B0F288312}"/>
    <hyperlink ref="K1513" r:id="rId355" xr:uid="{714F16AE-91FD-475B-A82C-9AA4D490A255}"/>
    <hyperlink ref="K1514" r:id="rId356" xr:uid="{13A36576-A40D-4973-B232-1ED3B15C96B6}"/>
    <hyperlink ref="K1515" r:id="rId357" xr:uid="{BFE20A3E-94A1-49FE-A1CB-F552860AFECF}"/>
    <hyperlink ref="K1518" r:id="rId358" xr:uid="{F158287B-9EB5-4130-B7AB-0862359DE413}"/>
    <hyperlink ref="K1519" r:id="rId359" xr:uid="{E5D8D71B-7D60-4B82-B6DF-2087B3063C81}"/>
    <hyperlink ref="K1520" r:id="rId360" xr:uid="{302820D7-743E-440A-805D-CC5AEBEC6E09}"/>
    <hyperlink ref="K1521" r:id="rId361" xr:uid="{AC44E9D3-1E6B-43C1-918F-D0CCAD111E4F}"/>
    <hyperlink ref="K1525" display="https://www.ama-syakyo.jp/katsudo/entry-569.html" xr:uid="{C5BA907E-C438-49A4-A2C7-7530530AFC01}"/>
    <hyperlink ref="K1523" r:id="rId362" xr:uid="{E04AA2FB-A0F5-4FF2-8BE7-01DD3268614D}"/>
    <hyperlink ref="K1524" r:id="rId363" xr:uid="{255B3E4F-D2EB-42AC-A0CE-E4C3C3A522B5}"/>
    <hyperlink ref="K1528" r:id="rId364" xr:uid="{5AECC6AC-A30B-4E19-8A73-5E556CBF14B2}"/>
    <hyperlink ref="K1529" r:id="rId365" xr:uid="{71069E9B-7B8A-46D2-ADF8-BBCCE13FC577}"/>
    <hyperlink ref="K1530" r:id="rId366" xr:uid="{F0A551C1-D688-477A-99E2-71F027A2BEFD}"/>
    <hyperlink ref="K1531" r:id="rId367" display="https://www.town.aichi-togo.lg.jp/soshikikarasagasu/sangyoshinkoka/gyomuannai/6/1_1/nousakubututyokubai/2623.html" xr:uid="{8CCDF599-197B-4DD3-8E8C-3D21CA76D27D}"/>
    <hyperlink ref="K1535" r:id="rId368" xr:uid="{627272CD-1D8A-414C-8E3D-D29777171083}"/>
    <hyperlink ref="K1536" r:id="rId369" xr:uid="{379C247A-F3BB-4701-B96D-25D640CA6726}"/>
    <hyperlink ref="K1539" r:id="rId370" xr:uid="{CB0C0700-2271-4964-B2FF-0D511D35B28B}"/>
    <hyperlink ref="K1540" r:id="rId371" xr:uid="{F53A53C5-BDC3-4A24-A4BE-B3F99F4DE65B}"/>
    <hyperlink ref="K1537" r:id="rId372" xr:uid="{DB8959F4-0058-457F-9DFA-C15398C92779}"/>
    <hyperlink ref="K1538" r:id="rId373" xr:uid="{4980A192-EBE0-4520-999F-184C2190D40C}"/>
    <hyperlink ref="K1542" r:id="rId374" xr:uid="{3E852112-06E8-47AA-8E8A-07D1C14EDA1E}"/>
    <hyperlink ref="K1550" r:id="rId375" display="https://www.tobishima-syakyo.jp/src/index.cgi?mode=detail&amp;no=000021&amp;cate=5" xr:uid="{65ABCF7A-21EE-4149-AA3D-DCC7D5979901}"/>
    <hyperlink ref="K1551" r:id="rId376" display="https://www.tobishima-syakyo.jp/src/index.cgi?mode=detail&amp;no=000034&amp;cate=0" xr:uid="{1DC66142-45C4-42D9-9584-6C11B27CA158}"/>
    <hyperlink ref="K1558" r:id="rId377" display="https://www.town.aichi-mihama.lg.jp/docs/2013100805541/" xr:uid="{2BE0356B-E7F0-4E4F-B122-99594F5AB6F6}"/>
    <hyperlink ref="K1559" r:id="rId378" display="https://www.town.aichi-mihama.lg.jp/docs/2013100802502/" xr:uid="{36E6A160-440B-4496-A0EE-B1CC304CCABB}"/>
    <hyperlink ref="K1560" r:id="rId379" display="https://www.town.aichi-mihama.lg.jp/docs/2013100806418/" xr:uid="{095FA708-8D7B-42C1-BDB9-9FCFC4F5A70F}"/>
    <hyperlink ref="K1561" r:id="rId380" xr:uid="{3DF07F0F-975E-419E-8A94-68AE11818A96}"/>
    <hyperlink ref="K1563" r:id="rId381" xr:uid="{9597C19F-50B9-4DC1-9537-4C4AE8CE726D}"/>
    <hyperlink ref="K1552" r:id="rId382" xr:uid="{0923BA5A-A1F8-4E20-97F3-50CD030015DA}"/>
    <hyperlink ref="K1553" r:id="rId383" xr:uid="{F458FDEB-03E2-44FF-B28E-3265E6D36181}"/>
    <hyperlink ref="K1555" r:id="rId384" xr:uid="{0B26C6F4-B807-4E20-AC0B-2A6BA0DD1D70}"/>
    <hyperlink ref="K1556" r:id="rId385" xr:uid="{3F1C8123-58B8-4CFD-9FE8-344868C652A1}"/>
    <hyperlink ref="K1449" r:id="rId386" xr:uid="{DB778102-9BC5-421E-B62F-CAAFC059A8F5}"/>
    <hyperlink ref="K1450" r:id="rId387" xr:uid="{D3C3097B-E0E5-4B46-816C-242DDBFA5AF8}"/>
    <hyperlink ref="K1474" r:id="rId388" xr:uid="{18B6FEB1-AB98-4E88-9A68-48C602A983D0}"/>
    <hyperlink ref="K1491" r:id="rId389" xr:uid="{D7205A90-710D-40BD-A6BA-25240ABC0DC0}"/>
    <hyperlink ref="K1504" r:id="rId390" xr:uid="{EEB0E9AD-5F5C-4089-8B6C-6011A3CD746A}"/>
    <hyperlink ref="K1505" r:id="rId391" xr:uid="{4D9E1689-42C5-43CC-B3A0-BF0D966DF177}"/>
    <hyperlink ref="K1506" r:id="rId392" xr:uid="{4F8CC195-3189-4B23-BDD7-70A6A3ACDE84}"/>
    <hyperlink ref="K1507" r:id="rId393" xr:uid="{0333F87C-597F-4C2F-BAB5-03B7542AC53D}"/>
    <hyperlink ref="K1508" r:id="rId394" xr:uid="{7FC22576-10F9-4510-AEBF-0CA4B9526454}"/>
    <hyperlink ref="K1577" r:id="rId395" xr:uid="{1AD55F47-FA0B-4A41-AA75-DC69DDC70144}"/>
    <hyperlink ref="K1576" r:id="rId396" xr:uid="{A22838F3-002F-4B0B-AA3C-9B6A7B7AC4B0}"/>
    <hyperlink ref="K1579" r:id="rId397" xr:uid="{09DA7165-BFCA-4762-B6D7-DB55B0D3C72B}"/>
    <hyperlink ref="K1578" r:id="rId398" xr:uid="{5F1E7FE3-31DF-4AF2-82DE-7FAE89A802B2}"/>
    <hyperlink ref="K1581" r:id="rId399" xr:uid="{B7D14D0D-3D8F-4B17-A9CD-0D94EC4092F8}"/>
    <hyperlink ref="K1583" r:id="rId400" xr:uid="{6CA01181-67D8-4E8A-870F-49C34CBA73C4}"/>
    <hyperlink ref="K1584" r:id="rId401" xr:uid="{E55B6A5C-6DFC-47BB-BBF2-9E07D85F456F}"/>
    <hyperlink ref="K1589" r:id="rId402" xr:uid="{17F53FD7-ABEF-47E1-B502-00421FC706E8}"/>
    <hyperlink ref="K1590" r:id="rId403" xr:uid="{F468BCD1-AA32-40E5-8B26-2B97105B5EC5}"/>
    <hyperlink ref="K1591" r:id="rId404" xr:uid="{FC0BF39F-43CC-4D25-9080-210FB613733E}"/>
    <hyperlink ref="K1592" r:id="rId405" xr:uid="{DF166F8B-F813-4ADA-8F0E-3045F1727731}"/>
    <hyperlink ref="K1593" r:id="rId406" xr:uid="{EDDE7C48-4784-4C43-819C-6BCA4D34F4F8}"/>
    <hyperlink ref="K1594" r:id="rId407" xr:uid="{AD5FAFEA-8CEB-478D-AE9C-DAD44D848E63}"/>
    <hyperlink ref="K1595" r:id="rId408" xr:uid="{350D952F-3C3D-4DF9-B429-9A0DC6AB558A}"/>
    <hyperlink ref="K1597" r:id="rId409" xr:uid="{AF1961C3-D52E-45C0-9200-339704BDD536}"/>
    <hyperlink ref="K1598" r:id="rId410" xr:uid="{88A0079E-1694-44DE-83D2-F69B59BC3914}"/>
    <hyperlink ref="K1599" r:id="rId411" xr:uid="{DAC6ED49-D972-4C9B-BA33-4150AF73B263}"/>
    <hyperlink ref="K1600" r:id="rId412" xr:uid="{9F9FBA26-CAC1-4BDB-A5BB-9AD5846C8807}"/>
    <hyperlink ref="K1601" r:id="rId413" xr:uid="{5A7E0437-D2E5-4B65-B1D6-C6B8B1C1BBA1}"/>
    <hyperlink ref="K1602" r:id="rId414" display="https://en3-jg.d1-law.com/taiki/d1w_reiki/H505902500029/H505902500029.html" xr:uid="{25976A20-3F14-4B09-BAD3-624A5A9EA6E5}"/>
    <hyperlink ref="K1607" r:id="rId415" xr:uid="{5AA03B9A-2EF6-48ED-91C7-B8C8551779C4}"/>
    <hyperlink ref="K1608" r:id="rId416" xr:uid="{D1297A64-F63F-44E5-B6F3-1E2B9ACE68D4}"/>
    <hyperlink ref="K1752" r:id="rId417" xr:uid="{FE37B1FC-8425-47A5-8CB3-C05B4020A3BD}"/>
    <hyperlink ref="K1757" r:id="rId418" xr:uid="{668DEB1D-4BC9-4714-94C2-D6843FD078F6}"/>
    <hyperlink ref="K1764" r:id="rId419" xr:uid="{96BAD492-85A2-4768-B450-7354B6D82E7E}"/>
    <hyperlink ref="K1769" r:id="rId420" xr:uid="{A159C665-8456-4E2F-B614-8DB531874FD6}"/>
    <hyperlink ref="K1653" r:id="rId421" xr:uid="{E1B98A4E-5799-4ACE-9CDF-A4149C6805B7}"/>
    <hyperlink ref="K1654" r:id="rId422" xr:uid="{820BE29C-A68C-4085-9F7C-7843E999F415}"/>
    <hyperlink ref="K1617" r:id="rId423" xr:uid="{D4936A01-C56B-421B-9EAE-35E9655848E1}"/>
    <hyperlink ref="K1721" r:id="rId424" xr:uid="{45F9B62C-6625-4DFD-8DF2-9E052E481C4E}"/>
    <hyperlink ref="K1693" r:id="rId425" xr:uid="{D945B950-7915-4E52-8708-3C59E3F7EDEA}"/>
    <hyperlink ref="K1694" r:id="rId426" xr:uid="{86200634-EC56-4BEE-81C7-55BD57EFE64C}"/>
    <hyperlink ref="K1685" r:id="rId427" xr:uid="{5838DE82-4DF7-41D6-B5BE-457A743CA364}"/>
    <hyperlink ref="K1686" r:id="rId428" xr:uid="{10DB648C-4731-4065-8077-DEFE081C23FE}"/>
    <hyperlink ref="K1687" r:id="rId429" xr:uid="{FD871AE3-549B-4D4E-920A-038FD1AC7010}"/>
    <hyperlink ref="K1688" r:id="rId430" xr:uid="{D5EEDBEA-B1D8-4244-B099-2C20F8B16ECC}"/>
    <hyperlink ref="K1720" r:id="rId431" xr:uid="{F840C796-9C8B-4D79-B092-812E3A5FCDEF}"/>
    <hyperlink ref="K1681" r:id="rId432" xr:uid="{855F5B84-1CB9-4A85-A8F3-383C3CFBBC9B}"/>
    <hyperlink ref="K1702" r:id="rId433" xr:uid="{61F9883E-89F9-4F9B-BE7C-C41BD38E7CDB}"/>
    <hyperlink ref="K1609" r:id="rId434" xr:uid="{27B7E2E9-1B8D-4ECD-9F15-62EBCD264D2C}"/>
    <hyperlink ref="K1766" r:id="rId435" xr:uid="{1F445DD6-CFA4-4371-ACBB-5EE8B646BCE0}"/>
    <hyperlink ref="K1678" r:id="rId436" xr:uid="{7CAD1C81-3148-4E8F-A94D-0CC8248838E8}"/>
    <hyperlink ref="K1748" r:id="rId437" xr:uid="{2427BB20-0357-4985-B430-8A0592074FD1}"/>
    <hyperlink ref="K1699" r:id="rId438" xr:uid="{BC67F64B-760C-4E3A-B43D-1CCEBF1D684B}"/>
    <hyperlink ref="K1701" r:id="rId439" xr:uid="{CC9A1728-33F6-4EE9-8F4A-BB4DB23D47D9}"/>
    <hyperlink ref="K1710" r:id="rId440" xr:uid="{C36987F0-783B-4902-80B2-6CB91FEFBCA1}"/>
    <hyperlink ref="K1711" r:id="rId441" xr:uid="{FA9E2F32-A670-4BC1-A5B5-CE42727169FB}"/>
    <hyperlink ref="K1666" r:id="rId442" xr:uid="{382C4ABE-109F-4743-8319-3409E8FE2F4D}"/>
    <hyperlink ref="K1682" r:id="rId443" xr:uid="{421C4DC2-335D-42A3-A811-F5C4D22666CD}"/>
    <hyperlink ref="K1738" r:id="rId444" xr:uid="{F89C0B1B-F9B0-4F4D-8713-663031068E68}"/>
    <hyperlink ref="K1704" r:id="rId445" xr:uid="{B37649EA-0C40-47F7-8867-86E559FDB29F}"/>
    <hyperlink ref="K1656" r:id="rId446" xr:uid="{3048E99D-878C-4E6D-95E4-ECEE05EFE7B6}"/>
    <hyperlink ref="K1676" r:id="rId447" xr:uid="{3C9BF6B6-53B8-4B36-9B53-E68100884D36}"/>
    <hyperlink ref="K1675" r:id="rId448" xr:uid="{6C786C1C-D8D3-4597-863F-40754FEAF58C}"/>
    <hyperlink ref="K1620" r:id="rId449" xr:uid="{32CBDD60-6948-4108-829F-12A3455E79B4}"/>
    <hyperlink ref="K1672" r:id="rId450" xr:uid="{E9CE2271-C19B-4EB2-B4D9-676E22495BD1}"/>
    <hyperlink ref="K1673:K1674" r:id="rId451" display="https://www.city.katano.osaka.jp/docs/2020032700080/" xr:uid="{A3B485A5-2D79-407A-9D76-85AA6C784420}"/>
    <hyperlink ref="K1643" r:id="rId452" xr:uid="{3BAC805F-6E98-4D5A-A5CF-732DA9CC31EA}"/>
    <hyperlink ref="K1644" r:id="rId453" xr:uid="{9791A2AE-3AD0-4A82-8EA3-06C0A58590A8}"/>
    <hyperlink ref="K1623" r:id="rId454" xr:uid="{160E3996-5D8E-406D-8CF4-558426DA9EA5}"/>
    <hyperlink ref="K1771" r:id="rId455" xr:uid="{3FE98B71-CBF4-43DB-A338-1CD30B7C27CE}"/>
    <hyperlink ref="K1770" r:id="rId456" xr:uid="{5739BFE8-8E7F-45F9-A233-601D704614E9}"/>
    <hyperlink ref="K1650" r:id="rId457" xr:uid="{D62C1C87-25AF-430C-BD65-643ECC4E897E}"/>
    <hyperlink ref="K1651" r:id="rId458" xr:uid="{1DB3CE48-C2AC-443C-8EF1-A4579A24483A}"/>
    <hyperlink ref="K1652" r:id="rId459" xr:uid="{28580E86-4DEF-46EF-B514-218ABFE4840D}"/>
    <hyperlink ref="K1657" r:id="rId460" xr:uid="{E161907F-480D-4B6A-AFCC-61B0F0B820A6}"/>
    <hyperlink ref="K1658" r:id="rId461" xr:uid="{D1BDF2D8-7910-46FA-89F5-3EE59CD4BAA5}"/>
    <hyperlink ref="K1659" r:id="rId462" xr:uid="{19114544-AB7C-4B94-B677-0F9D6246DB49}"/>
    <hyperlink ref="K1716" r:id="rId463" xr:uid="{AF829502-D660-4D91-82DE-B095E3D7B172}"/>
    <hyperlink ref="K1717" r:id="rId464" xr:uid="{6EA7BA0A-769A-48AE-8172-3CF11A1FAD89}"/>
    <hyperlink ref="K1718" r:id="rId465" xr:uid="{DD3EC7B6-E04E-4445-A830-FE80FB781F97}"/>
    <hyperlink ref="K1719" r:id="rId466" xr:uid="{985A64D8-93B9-4387-9C1E-EBAB49EEB937}"/>
    <hyperlink ref="K1703" r:id="rId467" xr:uid="{504A5B52-723A-4E01-954F-41B185656A0A}"/>
    <hyperlink ref="K1775" r:id="rId468" xr:uid="{452FC5AC-85A0-459D-BE42-A568E5128133}"/>
    <hyperlink ref="K1776" r:id="rId469" xr:uid="{06D2C78B-9857-4274-A9E9-8F4FB7B730D6}"/>
    <hyperlink ref="K1793" r:id="rId470" xr:uid="{FCF4595F-356B-43C3-8DF0-11ED80F4277F}"/>
    <hyperlink ref="K1792" r:id="rId471" xr:uid="{DB31F361-2A3B-4A73-BF20-B41E64144564}"/>
    <hyperlink ref="K1791" r:id="rId472" xr:uid="{E2D638C3-44F9-4030-B4CE-B43850306B8B}"/>
    <hyperlink ref="K1790" r:id="rId473" xr:uid="{C90C427B-4508-4E56-92AC-A5D3AC57F416}"/>
    <hyperlink ref="K1789" r:id="rId474" xr:uid="{B0DD6468-97F2-4025-8969-1062776AF8E9}"/>
    <hyperlink ref="K1801" r:id="rId475" xr:uid="{F86E2F3C-1A60-428C-84B7-07064E17B469}"/>
    <hyperlink ref="K1800" r:id="rId476" xr:uid="{386BA437-68BB-4251-B1A6-6FA4D5A23497}"/>
    <hyperlink ref="K1813" r:id="rId477" xr:uid="{69BCFA90-6D1E-4AA4-9699-90BB26CA40BD}"/>
    <hyperlink ref="K1814" r:id="rId478" xr:uid="{BF4964AB-A735-4E65-9299-565224667D56}"/>
    <hyperlink ref="K1782" r:id="rId479" xr:uid="{1EFEAE00-8B6F-4EED-868F-7687B281AC2B}"/>
    <hyperlink ref="K1783" r:id="rId480" xr:uid="{3DB636FE-092F-4981-BA34-9E48C614C4E5}"/>
    <hyperlink ref="K1785" r:id="rId481" xr:uid="{C7F252EB-B77F-4ECF-92C5-D653F00E36E9}"/>
    <hyperlink ref="K1810" r:id="rId482" xr:uid="{7EA22CED-B5E0-4644-8C24-22691F361F64}"/>
    <hyperlink ref="K1774" r:id="rId483" xr:uid="{C5D2860A-6BCC-4F54-BDDC-7E2E35861BFE}"/>
    <hyperlink ref="K1842" r:id="rId484" xr:uid="{12FDCECB-737F-4135-89AD-9174858A99F5}"/>
    <hyperlink ref="K1843" display="https://www.city.akaiwa.lg.jp/annai/hokenfukushi/shakaifukushi/iryou/kaigo/koreishafukushi/koreishafukushi/1185.html" xr:uid="{5080FDDB-E787-4FCD-A469-85417669498E}"/>
    <hyperlink ref="K1844" display="https://www.city.akaiwa.lg.jp/annai/hokenfukushi/shakaifukushi/iryou/kaigo/koreishafukushi/koreishafukushi/1187.html" xr:uid="{0157D3BA-7F06-4FBA-8D41-E78D8A6C696D}"/>
    <hyperlink ref="K1846" r:id="rId485" xr:uid="{3025AFBE-7141-4DAD-92E4-0ACB326DBBEF}"/>
    <hyperlink ref="K1847" r:id="rId486" xr:uid="{BC730BA1-199B-4303-B1E4-80316F87366D}"/>
    <hyperlink ref="K1848" r:id="rId487" xr:uid="{6A934D79-D4CC-4DDE-B362-8BB6075BECD0}"/>
    <hyperlink ref="K1854" r:id="rId488" xr:uid="{BC9AA8E6-62B0-4D89-9FB4-2EF25B3CD4DB}"/>
    <hyperlink ref="K1853" r:id="rId489" xr:uid="{62218E30-89FC-4D27-B267-01A88ABB7536}"/>
    <hyperlink ref="K1856" r:id="rId490" xr:uid="{00167507-B213-4CA2-B3CB-E3631E2F3EE6}"/>
    <hyperlink ref="K1858" r:id="rId491" xr:uid="{28505318-B8DD-49A4-803C-23B1FF9BB779}"/>
    <hyperlink ref="K1866" r:id="rId492" xr:uid="{FD7845E4-B47E-4E8F-972C-5CCA65B6E49C}"/>
    <hyperlink ref="K1859" r:id="rId493" xr:uid="{01246A0A-2662-4922-A570-3E9325658207}"/>
    <hyperlink ref="K1860" r:id="rId494" xr:uid="{C5361659-4598-46D8-9A77-021318540C5B}"/>
    <hyperlink ref="K1864" r:id="rId495" xr:uid="{1488D877-D932-4B89-BF93-620DB5CD8603}"/>
    <hyperlink ref="K1871" r:id="rId496" xr:uid="{3D3469E8-CBB0-40F8-BEBD-D131322B0CB3}"/>
    <hyperlink ref="K1872" r:id="rId497" xr:uid="{B46D29AE-EAF6-4D8C-A060-559113272B41}"/>
    <hyperlink ref="K1873" r:id="rId498" xr:uid="{4E5D5E4C-E017-49AD-9375-E079D99FA27C}"/>
    <hyperlink ref="K1879" r:id="rId499" xr:uid="{C3081661-78B2-4503-A65F-A2BDD1F48233}"/>
    <hyperlink ref="K1880" r:id="rId500" xr:uid="{B63B5F9C-2F80-4320-9B1A-56C4D17FEC89}"/>
    <hyperlink ref="K1881" r:id="rId501" xr:uid="{7DBC51F9-4456-4555-B6DD-046CC5FC95D8}"/>
    <hyperlink ref="K1882" r:id="rId502" xr:uid="{35817A2F-9ABF-4D76-B9E1-28E11A6EC11F}"/>
    <hyperlink ref="K1883" r:id="rId503" xr:uid="{1AA32C77-9058-4731-9E4D-E9C3AEA3040D}"/>
    <hyperlink ref="K1884" r:id="rId504" xr:uid="{A9E68F8E-59DF-44AE-9CA5-89046A875C25}"/>
    <hyperlink ref="K1886" r:id="rId505" xr:uid="{EBF571CB-F457-4A57-8F8E-AFA59AD8DB1F}"/>
    <hyperlink ref="K1890" r:id="rId506" xr:uid="{2A5928C3-5D28-4D88-A1F1-A73F01326FA5}"/>
    <hyperlink ref="K1891" r:id="rId507" xr:uid="{7114BD44-378F-4662-9B23-8622FEC4871F}"/>
    <hyperlink ref="K1889" r:id="rId508" display="https://www.city.miyoshi.hiroshima.jp/soshiki/9/9722.html" xr:uid="{6622F665-D0EB-4C08-A3C1-1B09B7EACEDB}"/>
    <hyperlink ref="K1896" r:id="rId509" xr:uid="{16009FC5-3D34-4668-9E5A-7B57752D0FFD}"/>
    <hyperlink ref="K1894" r:id="rId510" xr:uid="{FC063CB3-5017-484B-84E7-18B8E027964D}"/>
    <hyperlink ref="K1895" r:id="rId511" xr:uid="{65252676-79BA-441E-9DA8-059FC78B60E4}"/>
    <hyperlink ref="K1875" r:id="rId512" xr:uid="{B6302558-B94C-47A6-A3FD-6F2C1CCFCBD8}"/>
    <hyperlink ref="K1874" r:id="rId513" xr:uid="{06D7B1E3-9829-445D-8ABB-324F947B60D1}"/>
    <hyperlink ref="K1876" r:id="rId514" xr:uid="{24074158-FDB7-4912-ADBD-9918910A5FAC}"/>
    <hyperlink ref="K1877" r:id="rId515" xr:uid="{86E0C934-4283-4522-B2D9-AE6E6C9E7DE6}"/>
    <hyperlink ref="K1878" r:id="rId516" xr:uid="{6551B5E8-95AE-4F24-A26B-1A7CBB4A8A2C}"/>
    <hyperlink ref="K1897" r:id="rId517" xr:uid="{C31EE30E-8AD9-48F0-BF24-C4D7A17DE207}"/>
    <hyperlink ref="K1906" r:id="rId518" xr:uid="{7D56FAD3-CAD0-47D0-85A3-6A67ADB05BAF}"/>
    <hyperlink ref="K1904" r:id="rId519" xr:uid="{8E58DE6B-7705-4C9B-AB3B-747FF94B0F9F}"/>
    <hyperlink ref="K1901" r:id="rId520" xr:uid="{3A21E45D-6D19-4DB3-97EB-3418512CD520}"/>
    <hyperlink ref="K1900" r:id="rId521" xr:uid="{4C56A48C-5762-44C2-9292-FC0C76147A1C}"/>
    <hyperlink ref="K1899" r:id="rId522" xr:uid="{F8B739A4-A7EC-4151-9000-BB0AC711E0D1}"/>
    <hyperlink ref="K1898" r:id="rId523" xr:uid="{A59B326F-75C0-4426-8BCB-583B0EFAD6D7}"/>
    <hyperlink ref="K1909" r:id="rId524" xr:uid="{CD6958B3-0DB7-42A5-AE0B-6E50B8A9812D}"/>
    <hyperlink ref="K1910" r:id="rId525" xr:uid="{5FF303E1-93EF-4648-A2D5-1366D97D4939}"/>
    <hyperlink ref="K1923" r:id="rId526" xr:uid="{7EE2C9BE-4C43-4C4C-8887-607130EC9C84}"/>
    <hyperlink ref="K1920" r:id="rId527" xr:uid="{4768BEED-F746-456A-97B3-C82BD4B0900F}"/>
    <hyperlink ref="K1921" r:id="rId528" xr:uid="{53A637E1-0960-45BD-96CB-EDD1E08D44A6}"/>
    <hyperlink ref="K1919" r:id="rId529" xr:uid="{C6E49851-FD89-4199-A4F3-068238F72E82}"/>
    <hyperlink ref="K1918" r:id="rId530" xr:uid="{E84EDFEF-8090-4B28-A006-0A44DCC0EF35}"/>
    <hyperlink ref="K1917" r:id="rId531" xr:uid="{E5F0215B-FC7F-4014-80C9-BF0A62E4838A}"/>
    <hyperlink ref="K1916" r:id="rId532" xr:uid="{A1477492-7F79-4487-9FFB-418D44B0FD48}"/>
    <hyperlink ref="K1931" r:id="rId533" xr:uid="{A5B23F56-67FB-4345-AF99-4E592E35B9CB}"/>
    <hyperlink ref="K1932" r:id="rId534" xr:uid="{F2D70EF6-3714-40D3-83A0-1631EBD97B67}"/>
    <hyperlink ref="K1933" r:id="rId535" xr:uid="{7CB45B92-FBC1-4070-AE62-7894C7F88D7E}"/>
    <hyperlink ref="K1935" r:id="rId536" xr:uid="{91B093B5-A947-4930-B96C-58F4C41C805E}"/>
    <hyperlink ref="K1934" r:id="rId537" xr:uid="{F7DCC8B6-D65F-4567-8677-6AE434894628}"/>
    <hyperlink ref="K1936" r:id="rId538" xr:uid="{EF66C157-A1AC-4104-9638-7C46BE832941}"/>
    <hyperlink ref="K2010" r:id="rId539" xr:uid="{74198AA9-C982-4181-BEDA-B47C33D755C4}"/>
    <hyperlink ref="K2031" r:id="rId540" xr:uid="{39CB0F5D-6026-4A33-8E02-70CF8484628C}"/>
    <hyperlink ref="K2060" r:id="rId541" xr:uid="{717C91E8-0C2F-40B2-A292-8B4169401A5E}"/>
    <hyperlink ref="K2078" r:id="rId542" xr:uid="{2E6AE0E3-6B99-4A5F-B483-C705614D3F13}"/>
    <hyperlink ref="K1976" r:id="rId543" xr:uid="{461300B5-5ACD-43EF-9A99-6333D805E039}"/>
    <hyperlink ref="K1979" r:id="rId544" xr:uid="{977C3199-A95E-4D56-9367-DB07A8F0C61C}"/>
    <hyperlink ref="K1974" r:id="rId545" xr:uid="{F1ED75DF-9BB3-45B9-B9A8-076725EFD9CD}"/>
    <hyperlink ref="K1975" r:id="rId546" xr:uid="{68A492E9-9A5A-4AB5-8EE9-7B2BD62EEF41}"/>
    <hyperlink ref="K1998" r:id="rId547" xr:uid="{BE5D4B85-B3B4-4BED-8A16-6B580CE64FE0}"/>
    <hyperlink ref="K2013" r:id="rId548" xr:uid="{9F8D9C14-B871-422E-ACF2-3600F7888768}"/>
    <hyperlink ref="K1997" r:id="rId549" xr:uid="{D1D3D4C0-53EF-4CE6-8BFF-44D699EB5575}"/>
    <hyperlink ref="K2082" r:id="rId550" xr:uid="{AEE060E4-5D9E-4FCB-A234-0DECD73FBFB4}"/>
    <hyperlink ref="K2034" r:id="rId551" xr:uid="{723E1F12-833B-4000-B24A-70EE0CF91718}"/>
    <hyperlink ref="K2035" r:id="rId552" xr:uid="{E87C497A-E0C8-40F1-9892-1C3F45A4645B}"/>
    <hyperlink ref="K2037" r:id="rId553" xr:uid="{61FD67A0-04F6-4D6E-B436-6C88A7EDA8B8}"/>
    <hyperlink ref="K2038" r:id="rId554" xr:uid="{83095113-1991-41CA-8DC9-E09AD6EFDEE6}"/>
    <hyperlink ref="K2040" r:id="rId555" location="10-1" xr:uid="{BBB2324D-BD43-45FC-BA7A-15ADB52E5FA4}"/>
    <hyperlink ref="K2032" r:id="rId556" xr:uid="{7896C7B2-E9C1-4212-A448-521B8AAD86C2}"/>
    <hyperlink ref="K2033" r:id="rId557" xr:uid="{278B373C-FBB1-49F6-9CAF-32F838A80071}"/>
    <hyperlink ref="K2001" r:id="rId558" xr:uid="{62FB5709-ADC4-4A23-AF0E-888F0819121F}"/>
    <hyperlink ref="K2061" r:id="rId559" xr:uid="{F5D6893E-0063-4780-A0E4-CF43DA84A679}"/>
    <hyperlink ref="K2014" r:id="rId560" xr:uid="{675359B9-E0F2-44D9-AEED-37A78AA26ECE}"/>
    <hyperlink ref="K1992" r:id="rId561" xr:uid="{65868560-223C-430F-B189-72E9A8A0E5AE}"/>
    <hyperlink ref="K1983" r:id="rId562" xr:uid="{91D46759-B8C3-491E-8FD1-3A1ED6F18D39}"/>
    <hyperlink ref="K1984" r:id="rId563" xr:uid="{E16AA011-2F85-413A-ACC9-9E81DAC54CFC}"/>
    <hyperlink ref="K1985" r:id="rId564" xr:uid="{4B7ACC12-0C40-4A61-A1CC-9D8EE71733F7}"/>
    <hyperlink ref="K2003" r:id="rId565" xr:uid="{C1233056-FD4C-44E9-9FC8-4E1DF91E1FEC}"/>
    <hyperlink ref="K2004" r:id="rId566" display="https://www.city.takamatsu.kagawa.jp/kurashi/kenkou/koreisha_shien/mimamori/hashoku_mimamori.html_x000a_" xr:uid="{902B33FC-75D4-4FAB-B932-541C46212A05}"/>
    <hyperlink ref="K2048" r:id="rId567" xr:uid="{7E6867D7-14A6-4B3A-ADD3-78287EE3BA22}"/>
    <hyperlink ref="K2049" r:id="rId568" xr:uid="{B5ED7E40-AF3E-4592-A7F8-4045E8DE3410}"/>
    <hyperlink ref="K1963" r:id="rId569" xr:uid="{83171C0D-3958-4CF3-BCBE-2B271F9DBC6D}"/>
    <hyperlink ref="K1964" r:id="rId570" xr:uid="{36F8B24A-F646-4319-AD4B-AB53E9FB8724}"/>
    <hyperlink ref="K1965" r:id="rId571" xr:uid="{B015B1D1-D893-4CA8-9F05-CE67698C0E4C}"/>
    <hyperlink ref="K1966" r:id="rId572" xr:uid="{E5AF9CB8-B624-406E-BDF5-3B300254F710}"/>
    <hyperlink ref="K1970" r:id="rId573" xr:uid="{25B78149-F58C-4526-92D5-F83321926572}"/>
    <hyperlink ref="K1959" r:id="rId574" xr:uid="{64881BCE-FC20-4AFB-904A-B416AD9C9542}"/>
    <hyperlink ref="K2075" r:id="rId575" xr:uid="{0F4D9650-694F-4A2C-AF5D-AD4FDE51B03C}"/>
    <hyperlink ref="K2076" r:id="rId576" xr:uid="{9EF59978-0949-4A8E-B153-C96DE27471BB}"/>
    <hyperlink ref="K1971" r:id="rId577" xr:uid="{6A01085C-C2F8-474B-957C-732CDA8DC06D}"/>
    <hyperlink ref="K2002" r:id="rId578" xr:uid="{6060550E-6666-44BC-B8FB-F22539F23B36}"/>
    <hyperlink ref="K2018" r:id="rId579" xr:uid="{F963FCFC-1C88-4FB4-9822-BA3BAA9C32B0}"/>
    <hyperlink ref="K2019" r:id="rId580" xr:uid="{374713D0-BCEA-475F-A21F-A493E8EC38B3}"/>
    <hyperlink ref="K2020" r:id="rId581" xr:uid="{CBC84922-C3F4-4F16-83E4-1F7277CCD275}"/>
    <hyperlink ref="K2046" r:id="rId582" xr:uid="{C9A4938F-9737-4DB2-ABE1-2FCB20C34B4F}"/>
    <hyperlink ref="K1957" r:id="rId583" xr:uid="{472A12B5-C55E-40B9-8A26-8FDE7DF04D1C}"/>
    <hyperlink ref="K2027" r:id="rId584" xr:uid="{A2FE62B1-C38A-4519-9F42-C3155824E709}"/>
    <hyperlink ref="K2028" r:id="rId585" xr:uid="{BF35CF4D-359A-4EEF-839D-3E7E3DFAFBAB}"/>
    <hyperlink ref="K2029" r:id="rId586" xr:uid="{E3127DDB-2FAA-4C2F-8F44-C00AEAFDE8B6}"/>
    <hyperlink ref="K2030" r:id="rId587" xr:uid="{CAE78DF7-2A26-4D99-B6D0-415614845D3F}"/>
    <hyperlink ref="K2042" r:id="rId588" xr:uid="{F4B07A82-D7EC-4EDD-AA7F-637093384D58}"/>
    <hyperlink ref="K2043" r:id="rId589" xr:uid="{A8A5B145-FDD7-474B-824D-CDBFF18870A5}"/>
    <hyperlink ref="K2007" r:id="rId590" xr:uid="{04AD0045-E880-455D-B005-E961F4B21840}"/>
    <hyperlink ref="K1980" r:id="rId591" xr:uid="{98D3D738-AA8F-4C70-BB6C-827E0A7BA6A7}"/>
    <hyperlink ref="K1981" r:id="rId592" xr:uid="{38BB21F2-0116-4B0E-B0E2-563666CC6156}"/>
    <hyperlink ref="K2022" r:id="rId593" xr:uid="{814EEC4C-D223-4AD9-B9CC-B0C310052CF7}"/>
    <hyperlink ref="K2023" r:id="rId594" xr:uid="{1D0C299A-2E82-4961-A973-1FA81E94CB28}"/>
    <hyperlink ref="K2024" r:id="rId595" xr:uid="{0AFA372F-67D1-4B21-B4E1-A929E7DF9A54}"/>
    <hyperlink ref="K2025" r:id="rId596" xr:uid="{6DB5FDAB-0206-4C46-ABF4-205A9A91E2BD}"/>
    <hyperlink ref="K2026" r:id="rId597" xr:uid="{762AE5B1-A7D1-4720-B29B-683F370651C8}"/>
    <hyperlink ref="K2064" r:id="rId598" xr:uid="{26D01631-80D2-442E-B0D6-F7B84F8173A7}"/>
    <hyperlink ref="K2065" r:id="rId599" xr:uid="{A9CD3A91-7894-4B49-81C7-0D13276EFE79}"/>
    <hyperlink ref="K2066" r:id="rId600" xr:uid="{A71E9C6B-761F-41FC-A171-4B3C5AAE19FB}"/>
    <hyperlink ref="K2067" r:id="rId601" xr:uid="{EDEEE6AB-D3D8-42EC-A9EF-DB16B1C727A1}"/>
    <hyperlink ref="K2070" r:id="rId602" xr:uid="{E929AE01-AE51-4B57-A65D-AAC14538A7E7}"/>
    <hyperlink ref="K2071" r:id="rId603" xr:uid="{1292BA6A-CFF9-4FCB-AD9C-360E30D6FC06}"/>
    <hyperlink ref="K2015" r:id="rId604" xr:uid="{C1F62593-A1B5-4A43-BE9C-34718BCEBE52}"/>
    <hyperlink ref="K1960" r:id="rId605" xr:uid="{B7FA201F-0EB5-41CC-B4B0-7F753A3A1E76}"/>
    <hyperlink ref="K1961" r:id="rId606" xr:uid="{1B0CF679-9559-4D43-926A-163FECB69509}"/>
    <hyperlink ref="K2056" r:id="rId607" xr:uid="{B348A81B-F72F-497A-9115-3B7B9495FAC2}"/>
    <hyperlink ref="K2112" r:id="rId608" xr:uid="{4E287C89-6954-4659-B6F0-A479F9B0FE06}"/>
    <hyperlink ref="K2155" r:id="rId609" xr:uid="{31C8F72D-7DCF-4726-9E3F-E79DB0142A82}"/>
    <hyperlink ref="K2086" r:id="rId610" xr:uid="{66E892EA-1605-43CD-BE94-505E251818AC}"/>
    <hyperlink ref="K2087" r:id="rId611" xr:uid="{9BF6730C-4E14-4FC2-9889-EC029921EE86}"/>
    <hyperlink ref="K2130" r:id="rId612" xr:uid="{2B912AA6-9F50-400A-A7C8-5B187AE4EF93}"/>
    <hyperlink ref="K2167" r:id="rId613" xr:uid="{BFD781DB-D809-4E89-A263-021766FA8DF4}"/>
    <hyperlink ref="K2170" r:id="rId614" xr:uid="{E883D882-0AB0-48FC-AF7C-763E075751FF}"/>
    <hyperlink ref="K2174" r:id="rId615" xr:uid="{8D8286DF-B3DE-4BDD-9255-8813AFE219D1}"/>
    <hyperlink ref="K2182" r:id="rId616" xr:uid="{BBCBEA0C-495B-47A0-A02E-408A66BB3261}"/>
    <hyperlink ref="K2187" r:id="rId617" xr:uid="{991167B7-5C3B-4DB7-BC04-8F5A49279728}"/>
    <hyperlink ref="I2188" r:id="rId618" xr:uid="{1356DA5C-4BFA-43FF-955A-C3C7FA3DB914}"/>
    <hyperlink ref="K2189" r:id="rId619" xr:uid="{9E14433D-22C4-49AC-8DB0-C1C14565410C}"/>
    <hyperlink ref="K2190" r:id="rId620" display="https://www.arita-shakyo.com" xr:uid="{B6FDBDA3-406C-4BD0-93D2-54522D736EB6}"/>
    <hyperlink ref="K2193" r:id="rId621" xr:uid="{ACD8C0A3-B845-4CF0-BA90-C6AC901164FA}"/>
    <hyperlink ref="K2192" r:id="rId622" display="https://www.arita-shakyo.com" xr:uid="{AB012CCA-26C9-45FA-AEAE-089178B4C861}"/>
    <hyperlink ref="K2196" r:id="rId623" display="https://www.arita-shakyo.com" xr:uid="{603A4E91-3A01-4A29-A779-8FE16D506107}"/>
    <hyperlink ref="K2191" r:id="rId624" xr:uid="{C1C68BF6-F5AA-4C31-BEC7-01F58F7C9A9E}"/>
    <hyperlink ref="K2194" r:id="rId625" xr:uid="{73AF1E7D-E8FE-4D7E-A278-393D4B5286E7}"/>
    <hyperlink ref="K2195" r:id="rId626" xr:uid="{EA780F32-BE24-4160-B458-95E47B4A478D}"/>
    <hyperlink ref="K2198" r:id="rId627" xr:uid="{720431CF-9A93-4C68-986C-5AB0225EA787}"/>
    <hyperlink ref="K2211" r:id="rId628" xr:uid="{B8B646BE-9873-429C-9F53-1A06CCD49D71}"/>
    <hyperlink ref="K2212" r:id="rId629" xr:uid="{11C1A8AD-1905-4B61-9C71-C918572FD5DE}"/>
    <hyperlink ref="K2210" r:id="rId630" xr:uid="{3E4A763B-B201-4DE8-B84D-DD5F382D60D9}"/>
    <hyperlink ref="K2199" r:id="rId631" xr:uid="{9C709BA5-67A0-4554-9075-BC47CC41667A}"/>
    <hyperlink ref="K2200" r:id="rId632" xr:uid="{BD42877D-1D42-4364-8B4A-44088C31B3DA}"/>
    <hyperlink ref="K2204" r:id="rId633" xr:uid="{7EE01C7D-C512-4986-9671-DCE2A5770AC2}"/>
    <hyperlink ref="K2206" r:id="rId634" xr:uid="{98EFD90E-67C1-4965-BCFC-3435AA25CBBD}"/>
    <hyperlink ref="K2223" r:id="rId635" xr:uid="{5748378F-7727-4515-A578-0BE950D23AF5}"/>
    <hyperlink ref="K2229" r:id="rId636" xr:uid="{1E4EC079-0197-4C67-BE06-99DF53DFC940}"/>
    <hyperlink ref="K2280" r:id="rId637" xr:uid="{FC221DD1-9BE0-45A5-AF7C-08AD78AF25CD}"/>
    <hyperlink ref="K2281" r:id="rId638" xr:uid="{A685ED1A-B4E2-49B1-8D97-9CEC9CF0AC7F}"/>
    <hyperlink ref="K2282" r:id="rId639" xr:uid="{46E35886-CE89-40F3-A606-01C8B50F6559}"/>
    <hyperlink ref="K2279" r:id="rId640" xr:uid="{2FEDCC8C-EBDF-4A64-B84A-77EB4235E2FB}"/>
    <hyperlink ref="K2275" r:id="rId641" xr:uid="{D36B9593-CF67-463E-A8A4-CFAC133173A3}"/>
    <hyperlink ref="K2233" r:id="rId642" xr:uid="{1EC5E90A-5C10-48A4-AA67-4B2B012C4D26}"/>
    <hyperlink ref="K2271" r:id="rId643" xr:uid="{A7B652B6-B371-4BB2-8786-6751E13CE220}"/>
    <hyperlink ref="K2273" r:id="rId644" xr:uid="{A9229869-D040-4DF8-8DBA-1C0E0974C635}"/>
    <hyperlink ref="K2274" r:id="rId645" xr:uid="{2C6AB9E5-F67E-4E11-A254-85F4312E84A9}"/>
    <hyperlink ref="K2260" r:id="rId646" xr:uid="{AB1A007B-C193-4686-9E15-9DEBA5001EA1}"/>
    <hyperlink ref="K2235" r:id="rId647" xr:uid="{B13DD4AC-67BF-4104-A891-397A6D0DAC90}"/>
    <hyperlink ref="K2236" r:id="rId648" xr:uid="{D3F6AC7B-0B85-4E4E-9809-3E463C9A56D4}"/>
    <hyperlink ref="K2237" r:id="rId649" display="https://www.city.arao.lg.jp/kenko/korei/koreisha-fukushi/page1001.html" xr:uid="{308977F7-2CAE-4F80-A031-9BDF630923CE}"/>
    <hyperlink ref="K2241" r:id="rId650" xr:uid="{A1C0158C-3328-4D03-9B4D-85B7808A5DBA}"/>
    <hyperlink ref="K2252" r:id="rId651" display="https://jakikuchi.jp/service/kobai-jigyo/ido-kobai-car" xr:uid="{4D0E6AF7-847F-41CD-B064-CA5D6A98A91B}"/>
    <hyperlink ref="K2231" r:id="rId652" display="https://www.city.kumamoto.jp/hpKiji/pub/detail.aspx?c_id=5&amp;id=17366&amp;class_set_id=2&amp;class_id=61" xr:uid="{113A66B7-8D93-45AC-890B-30337F7493BC}"/>
    <hyperlink ref="K2283" r:id="rId653" xr:uid="{0D3B1A63-1377-47BB-AE5A-4D5ABC21B026}"/>
    <hyperlink ref="K2259" r:id="rId654" xr:uid="{CDE132F9-6E57-4BAA-A856-1681C49F2747}"/>
    <hyperlink ref="K2256" r:id="rId655" xr:uid="{79339261-CE4D-4A7C-BE10-6265BDE6EC90}"/>
    <hyperlink ref="K2269" r:id="rId656" xr:uid="{0D03F71C-65DE-4A9C-B315-16AD67D1DA53}"/>
    <hyperlink ref="K2270" r:id="rId657" xr:uid="{3BB589B0-4A11-45B6-A655-5269C5D8CD00}"/>
    <hyperlink ref="K2266" r:id="rId658" xr:uid="{9ECB150C-C66B-4B4B-B670-CA2D209EE11A}"/>
    <hyperlink ref="K2267" r:id="rId659" xr:uid="{D3CD658A-7104-4B5E-B09A-A5C86BD3A9D1}"/>
    <hyperlink ref="K2268" r:id="rId660" xr:uid="{63CB5C5C-038F-4EDB-B1D0-57498E451B4E}"/>
    <hyperlink ref="K2290" r:id="rId661" xr:uid="{59CF9925-68E4-46D0-A806-88CFCB40EA3D}"/>
    <hyperlink ref="K2309" r:id="rId662" xr:uid="{1B537C99-CCB5-44E8-8F46-E2060BA4FF97}"/>
    <hyperlink ref="K2315" r:id="rId663" xr:uid="{C5418826-A175-46B7-8D69-FFDA20505C8A}"/>
    <hyperlink ref="K2316" r:id="rId664" xr:uid="{E6EACAAD-2EA9-4220-8DE2-FAD5FD5CCFA4}"/>
    <hyperlink ref="K2317" r:id="rId665" xr:uid="{8244D459-32E0-4427-8260-F2480D91A16D}"/>
    <hyperlink ref="K2318" r:id="rId666" xr:uid="{0897FCD5-7995-4816-B5C7-8EF7D9778860}"/>
    <hyperlink ref="K2320" r:id="rId667" xr:uid="{7A380386-79F6-48A4-859E-8EF87A5641D0}"/>
    <hyperlink ref="K2322" r:id="rId668" xr:uid="{C85C9E54-1AC3-486D-87F1-2F4B446A0CF7}"/>
    <hyperlink ref="K2323" r:id="rId669" xr:uid="{D48ED070-FAF9-45BF-9E88-F4378CA59AAC}"/>
    <hyperlink ref="K2324" r:id="rId670" xr:uid="{192CF0FA-4852-494C-BDCD-50A118658F56}"/>
    <hyperlink ref="K2327" r:id="rId671" xr:uid="{AE343B30-0515-4556-BC23-E5C3DE8E290E}"/>
    <hyperlink ref="K2329" r:id="rId672" xr:uid="{F23F3FF2-5155-48DE-B8E0-DD967C0C610C}"/>
    <hyperlink ref="K2337" r:id="rId673" xr:uid="{35B1EB78-954F-4533-B606-6657B69E943F}"/>
    <hyperlink ref="K2330" r:id="rId674" xr:uid="{F612D5C8-DC81-47E6-99A0-7740F63EEFA6}"/>
    <hyperlink ref="K2406" r:id="rId675" xr:uid="{CF83BBCE-DCDE-41D1-AEB5-3AC93750C131}"/>
    <hyperlink ref="K2344" r:id="rId676" xr:uid="{E138C78A-2F06-427B-8D61-F799D31CDB92}"/>
    <hyperlink ref="K2345" r:id="rId677" xr:uid="{3183CBA4-F455-4736-9710-0A03242C86BC}"/>
    <hyperlink ref="K2347" r:id="rId678" xr:uid="{88DD69DA-F890-4B6A-AEBF-B132684C8E98}"/>
    <hyperlink ref="K2346" r:id="rId679" xr:uid="{75B99A4E-49FA-4368-85F9-F07A142E219D}"/>
    <hyperlink ref="K2348" r:id="rId680" xr:uid="{A6C47EAA-6898-4131-A42C-3103FAE72EE6}"/>
    <hyperlink ref="K2389" r:id="rId681" xr:uid="{89470428-DEDA-4E71-82DC-67D69A5710F9}"/>
    <hyperlink ref="K2390" r:id="rId682" xr:uid="{185D1752-A8D5-42E7-AFCB-5CA8F1CDDACE}"/>
    <hyperlink ref="K2375" r:id="rId683" xr:uid="{4088F6EC-32CF-4B06-9D6C-16CEB3C00328}"/>
    <hyperlink ref="K2380" r:id="rId684" xr:uid="{37409BF1-5CC1-4CE7-AE70-E7E44BDC5C89}"/>
    <hyperlink ref="K2331" r:id="rId685" xr:uid="{7656C767-2B69-4880-BA0F-C40DCD9E7DF4}"/>
    <hyperlink ref="K2364" r:id="rId686" xr:uid="{131A9FAA-4B01-4F87-8AB1-63CEA9DD74BF}"/>
    <hyperlink ref="K2363" r:id="rId687" xr:uid="{A12AC753-BB88-4059-894E-9B45172AFC41}"/>
    <hyperlink ref="K2365" r:id="rId688" xr:uid="{2AFF931A-1FEE-4F0C-A3B6-BAF288BBCECF}"/>
    <hyperlink ref="K2445" r:id="rId689" xr:uid="{D6868D37-BA13-437E-9206-32F71BCCFBBD}"/>
    <hyperlink ref="K2470" r:id="rId690" xr:uid="{21E082C4-3980-4CE8-B3E1-8D07050C33A9}"/>
    <hyperlink ref="K2472" r:id="rId691" xr:uid="{65888196-A4A7-44FB-9849-5C06D3069D3F}"/>
    <hyperlink ref="K2471" r:id="rId692" xr:uid="{CE6AD059-7F96-44A2-9C4B-C33BE3723386}"/>
    <hyperlink ref="K2477" r:id="rId693" xr:uid="{2D3B5DD3-D9B5-4AC8-A921-4E933973C552}"/>
    <hyperlink ref="K2510" r:id="rId694" xr:uid="{A02431D2-2DA6-4D20-A550-669292C73726}"/>
    <hyperlink ref="K2462" r:id="rId695" xr:uid="{84A4EFEF-F2EA-4AC9-9862-F841246819DF}"/>
    <hyperlink ref="K2463" r:id="rId696" xr:uid="{B4821E20-7210-42CF-B521-EE7A0B541523}"/>
    <hyperlink ref="K2421" r:id="rId697" xr:uid="{271B520D-1916-4FEE-A87A-93FF67249DAC}"/>
    <hyperlink ref="K2422" r:id="rId698" xr:uid="{48D178FD-BA19-4262-B700-192604F37FDE}"/>
    <hyperlink ref="K2452" r:id="rId699" xr:uid="{32606296-0CD2-4005-A7FD-AA4DDFD52064}"/>
    <hyperlink ref="K2503" r:id="rId700" display="https://www.town.kikai.lg.jp/fukushi/syogai001.html" xr:uid="{704C74CC-CDFE-49C6-85B0-C9F2A83BAFD4}"/>
    <hyperlink ref="K2504" r:id="rId701" xr:uid="{6E32B7B3-22C3-48CC-AA59-1D53662B3765}"/>
    <hyperlink ref="K2492" r:id="rId702" xr:uid="{265E4DBF-3027-48FB-BBD1-C8CB9652D111}"/>
    <hyperlink ref="K2426" r:id="rId703" xr:uid="{91AE42DC-0863-491E-A9AD-7319A7C56851}"/>
    <hyperlink ref="K2432" r:id="rId704" xr:uid="{0D8BBA69-5214-4478-A90B-53A83249458C}"/>
    <hyperlink ref="K2433" r:id="rId705" xr:uid="{E1911604-335E-4C2B-BAC5-B060CDA8900F}"/>
    <hyperlink ref="K2434" r:id="rId706" xr:uid="{65CCE03D-5C21-4EF6-BE40-F83B8113EC0C}"/>
    <hyperlink ref="K2436" r:id="rId707" xr:uid="{966964CC-F87F-4991-97CB-B76FBA6ED76B}"/>
    <hyperlink ref="K2431" r:id="rId708" xr:uid="{258C6898-3C3E-4F0B-B924-D917A4B2A7CB}"/>
    <hyperlink ref="K2429" r:id="rId709" xr:uid="{0F251714-FD30-411F-9CF6-F82BC49B118A}"/>
    <hyperlink ref="K2430" r:id="rId710" xr:uid="{FC0C5620-2354-432E-A1D2-7663E32DB577}"/>
    <hyperlink ref="K2447" r:id="rId711" xr:uid="{8FD8FD18-1AAC-4AF8-9CE8-F7C75A0932C0}"/>
    <hyperlink ref="K2448" r:id="rId712" xr:uid="{86E99FF4-0939-4AE9-A637-2B66A672E8AB}"/>
    <hyperlink ref="K2449" r:id="rId713" xr:uid="{217E0028-07F3-44B0-B92A-0604B8A4928A}"/>
    <hyperlink ref="K2450" r:id="rId714" xr:uid="{145ADA2A-3691-4BCA-B3FF-6A86F6D02FCC}"/>
    <hyperlink ref="K2459" r:id="rId715" xr:uid="{2AAFBDA9-C337-4C58-84F6-94DF8B6E9455}"/>
    <hyperlink ref="K2460" r:id="rId716" xr:uid="{599409FF-5DC3-44D8-825B-D78430CECB22}"/>
    <hyperlink ref="K2457" r:id="rId717" xr:uid="{DA10D40C-A9C1-4F8C-9D30-1FD97FD4EA93}"/>
    <hyperlink ref="K2458" r:id="rId718" xr:uid="{E31F9DD7-7B49-4685-AA3F-71F8B7767D78}"/>
    <hyperlink ref="K2465" r:id="rId719" xr:uid="{98F79CA9-E5C1-42AD-B0FE-21D00099C581}"/>
    <hyperlink ref="K2466" r:id="rId720" xr:uid="{9AA69A98-CE8A-4CDA-BE02-0D107CC634A2}"/>
    <hyperlink ref="K2453" r:id="rId721" xr:uid="{76ACB377-A26C-4C96-A159-C5A96AD500E9}"/>
    <hyperlink ref="K2454" r:id="rId722" xr:uid="{9DCADBF1-6119-41AD-8138-85B9E152ED40}"/>
    <hyperlink ref="K2455" r:id="rId723" xr:uid="{FB1A2863-511F-406C-B717-758988F594CC}"/>
    <hyperlink ref="K2456" r:id="rId724" xr:uid="{D9E3DF48-4E3C-4A9B-8129-53464ED92057}"/>
    <hyperlink ref="K2425" r:id="rId725" xr:uid="{6132F323-7640-49A4-A17C-1C65A87A3B1C}"/>
    <hyperlink ref="K1660" r:id="rId726" xr:uid="{58A0DB8B-C6B7-4C6E-8B71-BF6A291B74B0}"/>
    <hyperlink ref="K1661" r:id="rId727" xr:uid="{A758F317-9B63-471F-A5C9-435EAAE73437}"/>
    <hyperlink ref="K1662" r:id="rId728" xr:uid="{36C07E8F-5D28-453E-9BD0-D86A1705A458}"/>
    <hyperlink ref="K2526" r:id="rId729" xr:uid="{C40C5891-D02E-4D5C-8653-4477356ED8D7}"/>
    <hyperlink ref="K2528" r:id="rId730" xr:uid="{D0B5EE2A-0F3E-4299-8CF9-BEB1A6432743}"/>
    <hyperlink ref="K2531" r:id="rId731" xr:uid="{47072308-651D-4188-B66A-14092565695A}"/>
    <hyperlink ref="K2541" r:id="rId732" xr:uid="{259E0AD0-246D-423F-BD97-F46C9C1860B3}"/>
    <hyperlink ref="K2543" r:id="rId733" xr:uid="{F9F36D66-C81A-451C-8A8F-68FF0401D20A}"/>
    <hyperlink ref="K2544" r:id="rId734" display="https://www.uruma-shakyo.net/wp-content/uploads/2024/06/a314d694ab18f328812287d07f83d519.pdf_x000a_●https://www.uruma-shakyo.net/wp-content/uploads/2024/01/78f25c04d98f0bdadd51986fe2dc9da7.pdf" xr:uid="{25A74217-603D-448F-A3EC-71C1C959749D}"/>
    <hyperlink ref="K2542" r:id="rId735" xr:uid="{D6DF5ECB-EB66-48EF-B559-84FC1A6D66E0}"/>
    <hyperlink ref="K2549" r:id="rId736" xr:uid="{FC4135CA-D74C-462E-9448-FFAFD6344D89}"/>
    <hyperlink ref="K2550" r:id="rId737" xr:uid="{7A9AD98B-8B6B-4F1F-A022-C0528E220DC5}"/>
    <hyperlink ref="K2574" r:id="rId738" xr:uid="{FA8C1CBD-CFC2-4FA1-AF59-421F2BE7EDFF}"/>
    <hyperlink ref="K2536" r:id="rId739" xr:uid="{D46B4445-F758-4F1C-9ADF-B74ED5FD90E0}"/>
    <hyperlink ref="K2561" r:id="rId740" xr:uid="{9F65C695-AD7A-4586-84C4-E9724029CDD1}"/>
    <hyperlink ref="K2516" r:id="rId741" xr:uid="{44C3A5D9-69E7-49AE-B6D1-4664888CA898}"/>
    <hyperlink ref="K2517" r:id="rId742" xr:uid="{6542A532-31E5-4CD0-8A85-692319ECF664}"/>
    <hyperlink ref="K2518" r:id="rId743" xr:uid="{5C084045-6450-497B-88EA-5B23230188B2}"/>
  </hyperlinks>
  <pageMargins left="0.7" right="0.7" top="0.75" bottom="0.75" header="0.3" footer="0.3"/>
  <pageSetup paperSize="9" orientation="portrait" verticalDpi="0" r:id="rId744"/>
  <ignoredErrors>
    <ignoredError sqref="D1609" numberStoredAsText="1"/>
  </ignoredErrors>
  <legacyDrawing r:id="rId745"/>
  <extLst>
    <ext xmlns:x14="http://schemas.microsoft.com/office/spreadsheetml/2009/9/main" uri="{CCE6A557-97BC-4b89-ADB6-D9C93CAAB3DF}">
      <x14:dataValidations xmlns:xm="http://schemas.microsoft.com/office/excel/2006/main" count="2">
        <x14:dataValidation type="list" allowBlank="1" showInputMessage="1" showErrorMessage="1" xr:uid="{3CF1BE78-A1BE-43B4-8263-7E122C652C46}">
          <x14:formula1>
            <xm:f>LIST!$D$1:$D$2</xm:f>
          </x14:formula1>
          <xm:sqref>E15:E23</xm:sqref>
        </x14:dataValidation>
        <x14:dataValidation type="list" allowBlank="1" showInputMessage="1" showErrorMessage="1" xr:uid="{8B39E0A9-56E6-496F-8704-A45584B6BBA1}">
          <x14:formula1>
            <xm:f>LIST!$B$1:$B$8</xm:f>
          </x14:formula1>
          <xm:sqref>I15:I23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1EBC6-25D5-4986-BC89-AD3E68E686BE}">
  <dimension ref="A2:B8"/>
  <sheetViews>
    <sheetView workbookViewId="0">
      <selection activeCell="N9" sqref="N9"/>
    </sheetView>
  </sheetViews>
  <sheetFormatPr defaultRowHeight="18.75"/>
  <cols>
    <col min="1" max="1" width="18.875" customWidth="1"/>
    <col min="2" max="2" width="12.25" customWidth="1"/>
  </cols>
  <sheetData>
    <row r="2" spans="1:2">
      <c r="A2" t="s">
        <v>10546</v>
      </c>
      <c r="B2" s="1" cm="1">
        <f t="array" ref="B2">SUMPRODUCT(1/COUNTIF(一覧!B3:B2577,一覧!B3:B2577))</f>
        <v>1036.00000000001</v>
      </c>
    </row>
    <row r="4" spans="1:2">
      <c r="A4" t="s">
        <v>10547</v>
      </c>
      <c r="B4">
        <v>1718</v>
      </c>
    </row>
    <row r="5" spans="1:2">
      <c r="A5" t="s">
        <v>10548</v>
      </c>
      <c r="B5">
        <v>47</v>
      </c>
    </row>
    <row r="6" spans="1:2">
      <c r="B6">
        <f>SUM(B4:B5)</f>
        <v>1765</v>
      </c>
    </row>
    <row r="8" spans="1:2">
      <c r="A8" t="s">
        <v>10549</v>
      </c>
      <c r="B8" s="27">
        <f>B2/B6*100</f>
        <v>58.696883852691784</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969B1-6CE3-463C-BB24-27B5935E53AD}">
  <sheetPr codeName="Sheet3"/>
  <dimension ref="A1:D8"/>
  <sheetViews>
    <sheetView workbookViewId="0">
      <selection activeCell="B9" sqref="B9"/>
    </sheetView>
  </sheetViews>
  <sheetFormatPr defaultRowHeight="18.75"/>
  <cols>
    <col min="1" max="1" width="52.25" customWidth="1"/>
    <col min="2" max="2" width="29.5" customWidth="1"/>
    <col min="3" max="3" width="13.75" customWidth="1"/>
    <col min="4" max="4" width="54.5" customWidth="1"/>
  </cols>
  <sheetData>
    <row r="1" spans="1:4">
      <c r="A1" t="s">
        <v>7</v>
      </c>
      <c r="B1" t="s">
        <v>8</v>
      </c>
      <c r="C1" t="s">
        <v>20</v>
      </c>
      <c r="D1" t="s">
        <v>4</v>
      </c>
    </row>
    <row r="2" spans="1:4">
      <c r="A2" t="s">
        <v>9</v>
      </c>
      <c r="B2" t="s">
        <v>10</v>
      </c>
      <c r="D2" t="s">
        <v>5</v>
      </c>
    </row>
    <row r="3" spans="1:4">
      <c r="A3" t="s">
        <v>11</v>
      </c>
      <c r="B3" t="s">
        <v>12</v>
      </c>
    </row>
    <row r="4" spans="1:4">
      <c r="A4" t="s">
        <v>13</v>
      </c>
      <c r="B4" t="s">
        <v>14</v>
      </c>
    </row>
    <row r="5" spans="1:4">
      <c r="A5" t="s">
        <v>15</v>
      </c>
      <c r="B5" t="s">
        <v>16</v>
      </c>
    </row>
    <row r="6" spans="1:4">
      <c r="A6" t="s">
        <v>17</v>
      </c>
      <c r="B6" t="s">
        <v>18</v>
      </c>
    </row>
    <row r="7" spans="1:4">
      <c r="A7" t="s">
        <v>6</v>
      </c>
      <c r="B7" t="s">
        <v>19</v>
      </c>
    </row>
    <row r="8" spans="1:4">
      <c r="B8" t="s">
        <v>6</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表紙</vt:lpstr>
      <vt:lpstr>本資料について</vt:lpstr>
      <vt:lpstr>一覧</vt:lpstr>
      <vt:lpstr>Sheet2</vt:lpstr>
      <vt:lpstr>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ユーザー</dc:creator>
  <cp:keywords/>
  <dc:description/>
  <cp:lastModifiedBy>Windows ユーザー</cp:lastModifiedBy>
  <cp:revision/>
  <dcterms:created xsi:type="dcterms:W3CDTF">2024-05-07T06:29:14Z</dcterms:created>
  <dcterms:modified xsi:type="dcterms:W3CDTF">2024-11-28T08:01:51Z</dcterms:modified>
  <cp:category/>
  <cp:contentStatus/>
</cp:coreProperties>
</file>