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E54D299-AA54-4E5A-8F4C-5A0DADF727E6}" xr6:coauthVersionLast="47" xr6:coauthVersionMax="47" xr10:uidLastSave="{00000000-0000-0000-0000-000000000000}"/>
  <workbookProtection workbookAlgorithmName="SHA-512" workbookHashValue="tSAhJNJIWaluv/KgyKFSwhW3xlZvgsSUrlZo2BQvkW4FZiWGobsaW33XO2lN7uLZguf6W7Su429UN2L8TzaGmA==" workbookSaltValue="hA8MLRcSpt1gH2ICG+Z49A==" workbookSpinCount="100000" lockStructure="1"/>
  <bookViews>
    <workbookView xWindow="-120" yWindow="-16320" windowWidth="28110" windowHeight="16440" xr2:uid="{00000000-000D-0000-FFFF-FFFF00000000}"/>
  </bookViews>
  <sheets>
    <sheet name="設問項目一覧" sheetId="1" r:id="rId1"/>
    <sheet name="入力チェック" sheetId="3" r:id="rId2"/>
    <sheet name="リスト制御" sheetId="2" state="hidden" r:id="rId3"/>
  </sheets>
  <definedNames>
    <definedName name="_xlnm._FilterDatabase" localSheetId="0" hidden="1">設問項目一覧!$A$6:$G$363</definedName>
    <definedName name="_xlnm.Print_Area" localSheetId="0">設問項目一覧!$A$1:$G$365</definedName>
    <definedName name="リスト1_2">リスト制御!$C$5:$C$6</definedName>
    <definedName name="リスト1_2_3">リスト制御!$D$5:$D$7</definedName>
    <definedName name="リスト1_2_3_4">リスト制御!$E$5:$E$8</definedName>
    <definedName name="リスト1_2_3_4_5">リスト制御!$F$5:$F$9</definedName>
    <definedName name="リスト回答不要">リスト制御!$G$5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7" i="1" l="1"/>
  <c r="B155" i="1"/>
  <c r="B18" i="1"/>
  <c r="D23" i="3"/>
  <c r="F23" i="3" s="1"/>
  <c r="D5" i="3" a="1"/>
  <c r="D5" i="3" l="1"/>
  <c r="G4" i="3"/>
  <c r="G142" i="1"/>
  <c r="C361" i="1"/>
  <c r="C352" i="1"/>
  <c r="C344" i="1"/>
  <c r="C336" i="1"/>
  <c r="C328" i="1"/>
  <c r="C320" i="1"/>
  <c r="C312" i="1"/>
  <c r="C303" i="1"/>
  <c r="C293" i="1"/>
  <c r="C285" i="1"/>
  <c r="C277" i="1"/>
  <c r="C266" i="1"/>
  <c r="C258" i="1"/>
  <c r="C250" i="1"/>
  <c r="C241" i="1"/>
  <c r="C233" i="1"/>
  <c r="C221" i="1"/>
  <c r="C213" i="1"/>
  <c r="C205" i="1"/>
  <c r="C197" i="1"/>
  <c r="C189" i="1"/>
  <c r="C181" i="1"/>
  <c r="C172" i="1"/>
  <c r="C164" i="1"/>
  <c r="C131" i="1"/>
  <c r="C123" i="1"/>
  <c r="C115" i="1"/>
  <c r="C103" i="1"/>
  <c r="C95" i="1"/>
  <c r="C87" i="1"/>
  <c r="C77" i="1"/>
  <c r="E3" i="3"/>
  <c r="D22" i="3" a="1"/>
  <c r="D29" i="3" a="1"/>
  <c r="D11" i="3" a="1"/>
  <c r="D32" i="3" a="1"/>
  <c r="D13" i="3" a="1"/>
  <c r="D10" i="3" a="1"/>
  <c r="D16" i="3" a="1"/>
  <c r="D39" i="3" a="1"/>
  <c r="D38" i="3" a="1"/>
  <c r="D7" i="3" a="1"/>
  <c r="D40" i="3" a="1"/>
  <c r="D35" i="3" a="1"/>
  <c r="D34" i="3" a="1"/>
  <c r="D42" i="3" a="1"/>
  <c r="D17" i="3" a="1"/>
  <c r="D44" i="3" a="1"/>
  <c r="D31" i="3" a="1"/>
  <c r="D28" i="3" a="1"/>
  <c r="D49" i="3" a="1"/>
  <c r="D20" i="3" a="1"/>
  <c r="D37" i="3" a="1"/>
  <c r="D24" i="3" a="1"/>
  <c r="D21" i="3" a="1"/>
  <c r="D12" i="3" a="1"/>
  <c r="D47" i="3" a="1"/>
  <c r="D48" i="3" a="1"/>
  <c r="D45" i="3" a="1"/>
  <c r="D33" i="3" a="1"/>
  <c r="D8" i="3" a="1"/>
  <c r="D25" i="3" a="1"/>
  <c r="D43" i="3" a="1"/>
  <c r="D30" i="3" a="1"/>
  <c r="D6" i="3" a="1"/>
  <c r="D14" i="3" a="1"/>
  <c r="D18" i="3" a="1"/>
  <c r="D36" i="3" a="1"/>
  <c r="D19" i="3" a="1"/>
  <c r="D27" i="3" a="1"/>
  <c r="D46" i="3" a="1"/>
  <c r="D26" i="3" a="1"/>
  <c r="D41" i="3" a="1"/>
  <c r="D7" i="3" l="1"/>
  <c r="E7" i="3" s="1"/>
  <c r="D6" i="3"/>
  <c r="E6" i="3" s="1"/>
  <c r="D25" i="3"/>
  <c r="D24" i="3"/>
  <c r="E24" i="3" s="1"/>
  <c r="E23" i="3"/>
  <c r="D22" i="3"/>
  <c r="E22" i="3" s="1"/>
  <c r="D21" i="3"/>
  <c r="E21" i="3" s="1"/>
  <c r="D20" i="3"/>
  <c r="E20" i="3" s="1"/>
  <c r="D19" i="3"/>
  <c r="E19" i="3" s="1"/>
  <c r="D18" i="3"/>
  <c r="E18" i="3" s="1"/>
  <c r="D17" i="3"/>
  <c r="E17" i="3" s="1"/>
  <c r="D16" i="3"/>
  <c r="E16" i="3" s="1"/>
  <c r="D14" i="3"/>
  <c r="E14" i="3" s="1"/>
  <c r="D13" i="3"/>
  <c r="E13" i="3" s="1"/>
  <c r="D12" i="3"/>
  <c r="E12" i="3" s="1"/>
  <c r="D11" i="3"/>
  <c r="E11" i="3" s="1"/>
  <c r="D10" i="3"/>
  <c r="E10" i="3" s="1"/>
  <c r="E5" i="3"/>
  <c r="D8" i="3"/>
  <c r="E8" i="3" s="1"/>
  <c r="D49" i="3"/>
  <c r="E49" i="3" s="1"/>
  <c r="D48" i="3"/>
  <c r="E48" i="3" s="1"/>
  <c r="D47" i="3"/>
  <c r="E47" i="3" s="1"/>
  <c r="D46" i="3"/>
  <c r="E46" i="3" s="1"/>
  <c r="D45" i="3"/>
  <c r="E45" i="3" s="1"/>
  <c r="D44" i="3"/>
  <c r="E44" i="3" s="1"/>
  <c r="D43" i="3"/>
  <c r="E43" i="3" s="1"/>
  <c r="D42" i="3"/>
  <c r="E42" i="3" s="1"/>
  <c r="D41" i="3"/>
  <c r="E41" i="3" s="1"/>
  <c r="D40" i="3"/>
  <c r="E40" i="3" s="1"/>
  <c r="D39" i="3"/>
  <c r="E39" i="3" s="1"/>
  <c r="D38" i="3"/>
  <c r="E38" i="3" s="1"/>
  <c r="D37" i="3"/>
  <c r="E37" i="3" s="1"/>
  <c r="D36" i="3"/>
  <c r="E36" i="3" s="1"/>
  <c r="D35" i="3"/>
  <c r="E35" i="3" s="1"/>
  <c r="D34" i="3"/>
  <c r="E34" i="3" s="1"/>
  <c r="D33" i="3"/>
  <c r="E33" i="3" s="1"/>
  <c r="D32" i="3"/>
  <c r="E32" i="3" s="1"/>
  <c r="D31" i="3"/>
  <c r="E31" i="3" s="1"/>
  <c r="D30" i="3"/>
  <c r="E30" i="3" s="1"/>
  <c r="D29" i="3"/>
  <c r="E29" i="3" s="1"/>
  <c r="D28" i="3"/>
  <c r="E28" i="3" s="1"/>
  <c r="D27" i="3"/>
  <c r="E27" i="3" s="1"/>
  <c r="D26" i="3"/>
  <c r="E26" i="3" s="1"/>
  <c r="B3" i="2"/>
  <c r="B4" i="2"/>
  <c r="E25" i="3" l="1"/>
  <c r="B2" i="2"/>
  <c r="D15" i="3" a="1"/>
  <c r="D15" i="3" l="1"/>
  <c r="E15" i="3" s="1"/>
  <c r="C151" i="1"/>
  <c r="C62" i="1"/>
  <c r="C51" i="1"/>
  <c r="C43" i="1"/>
  <c r="C35" i="1"/>
  <c r="C26" i="1"/>
  <c r="C13" i="1"/>
  <c r="D9" i="3" a="1"/>
  <c r="D9" i="3" l="1"/>
  <c r="E9" i="3" s="1"/>
  <c r="G5" i="3" s="1"/>
  <c r="G6" i="3" l="1"/>
  <c r="A365" i="1"/>
  <c r="A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<sst xmlns="http://schemas.openxmlformats.org/spreadsheetml/2006/main" count="528" uniqueCount="473">
  <si>
    <t>Ⅰ</t>
    <phoneticPr fontId="2"/>
  </si>
  <si>
    <t>ビジョン・ビジネスモデル</t>
    <phoneticPr fontId="2"/>
  </si>
  <si>
    <t>【参考：デジタルガバナンスコードの柱となる考え方】
企業は、ビジネスとITシステムを一体的に捉え、デジタル技術による社会及び競争環境の変化が自社にもたらす影響（リスク・機会）を踏まえた、経営ビジョンの策定及び経営ビジョンの実現に向けたビジネスモデルの設計を行い、価値創造ストーリーとして、ステークホルダーに示していくべきである。</t>
    <rPh sb="1" eb="3">
      <t>サンコウ</t>
    </rPh>
    <rPh sb="17" eb="18">
      <t>ハシラ</t>
    </rPh>
    <rPh sb="21" eb="22">
      <t>カンガ</t>
    </rPh>
    <rPh sb="23" eb="24">
      <t>カタ</t>
    </rPh>
    <phoneticPr fontId="2"/>
  </si>
  <si>
    <t>DX推進にむけたビジョンの策定</t>
    <rPh sb="13" eb="15">
      <t>サクテイ</t>
    </rPh>
    <phoneticPr fontId="2"/>
  </si>
  <si>
    <t>1-1</t>
    <phoneticPr fontId="2"/>
  </si>
  <si>
    <t>デジタル技術による社会及び競争環境の変化が自社にもたらす影響（リスク・機会）を踏まえ、経営方針および経営計画（中期経営計画・統合報告書等）において、DXの推進に向けたビジョンを掲げていますか。</t>
    <rPh sb="77" eb="79">
      <t>スイシン</t>
    </rPh>
    <rPh sb="80" eb="81">
      <t>ム</t>
    </rPh>
    <phoneticPr fontId="2"/>
  </si>
  <si>
    <t>デジタル技術による社会及び競争環境の変化が自社にもたらす影響（リスク・機会）を踏まえ、DX推進に向けたビジョンを掲げている</t>
    <rPh sb="45" eb="47">
      <t>スイシン</t>
    </rPh>
    <rPh sb="48" eb="49">
      <t>ム</t>
    </rPh>
    <rPh sb="56" eb="57">
      <t>カカ</t>
    </rPh>
    <phoneticPr fontId="7"/>
  </si>
  <si>
    <t>DXの推進に向けたビジョンを掲げているが、デジタル技術による社会及び競争環境の変化が自社にもたらす影響（リスク・機会）は考慮していない</t>
    <rPh sb="3" eb="5">
      <t>スイシン</t>
    </rPh>
    <rPh sb="6" eb="7">
      <t>ム</t>
    </rPh>
    <rPh sb="14" eb="15">
      <t>カカ</t>
    </rPh>
    <rPh sb="60" eb="62">
      <t>コウリョ</t>
    </rPh>
    <phoneticPr fontId="7"/>
  </si>
  <si>
    <t>DXの推進に向けたビジョンを掲げていない</t>
    <rPh sb="3" eb="5">
      <t>スイシン</t>
    </rPh>
    <rPh sb="6" eb="7">
      <t>ム</t>
    </rPh>
    <rPh sb="14" eb="15">
      <t>カカ</t>
    </rPh>
    <phoneticPr fontId="7"/>
  </si>
  <si>
    <t>1-2</t>
    <phoneticPr fontId="2"/>
  </si>
  <si>
    <t>Q1-1で1または2を選択された場合は回答してください。
その内容を株主・投資家等のステークホルダーに開示していますか。</t>
    <phoneticPr fontId="2"/>
  </si>
  <si>
    <t>すでにステークホルダーに開示している</t>
    <rPh sb="12" eb="14">
      <t>カイジ</t>
    </rPh>
    <phoneticPr fontId="2"/>
  </si>
  <si>
    <t>開示を準備中である</t>
    <rPh sb="0" eb="2">
      <t>カイジ</t>
    </rPh>
    <rPh sb="3" eb="6">
      <t>ジュンビチュウ</t>
    </rPh>
    <phoneticPr fontId="2"/>
  </si>
  <si>
    <t>開示の予定はない</t>
    <rPh sb="0" eb="2">
      <t>カイジ</t>
    </rPh>
    <rPh sb="3" eb="5">
      <t>ヨテイ</t>
    </rPh>
    <phoneticPr fontId="8"/>
  </si>
  <si>
    <t>1-3
記述</t>
    <rPh sb="4" eb="6">
      <t>キジュツ</t>
    </rPh>
    <phoneticPr fontId="2"/>
  </si>
  <si>
    <t>Q1-1で1または2を選択された場合は回答してください。
その内容が記載された経営方針または経営計画の資料名を記入してください。
当該資料が社外に開示されている場合は開示場所（資料名称、URL等）も記入してください。
例：統合報告書(URL)5ページ、アニュアルレポート(別紙１）20ページに記載</t>
    <rPh sb="65" eb="67">
      <t>トウガイ</t>
    </rPh>
    <rPh sb="67" eb="69">
      <t>シリョウ</t>
    </rPh>
    <rPh sb="70" eb="72">
      <t>シャガイ</t>
    </rPh>
    <rPh sb="73" eb="75">
      <t>カイジ</t>
    </rPh>
    <rPh sb="80" eb="82">
      <t>バアイ</t>
    </rPh>
    <rPh sb="83" eb="85">
      <t>カイジ</t>
    </rPh>
    <rPh sb="85" eb="87">
      <t>バショ</t>
    </rPh>
    <rPh sb="109" eb="110">
      <t>レイ</t>
    </rPh>
    <rPh sb="111" eb="113">
      <t>トウゴウ</t>
    </rPh>
    <rPh sb="113" eb="116">
      <t>ホウコクショ</t>
    </rPh>
    <rPh sb="136" eb="138">
      <t>ベッシ</t>
    </rPh>
    <rPh sb="146" eb="148">
      <t>キサイ</t>
    </rPh>
    <phoneticPr fontId="2"/>
  </si>
  <si>
    <t>経営ビジョンの実現に向けたビジネスモデルの設計</t>
    <rPh sb="0" eb="2">
      <t>ケイエイ</t>
    </rPh>
    <rPh sb="7" eb="9">
      <t>ジツゲン</t>
    </rPh>
    <rPh sb="10" eb="11">
      <t>ム</t>
    </rPh>
    <rPh sb="21" eb="23">
      <t>セッケイ</t>
    </rPh>
    <phoneticPr fontId="2"/>
  </si>
  <si>
    <t>2-1</t>
    <phoneticPr fontId="2"/>
  </si>
  <si>
    <t>DXの推進に向けたビジョンを実現するため、適切なビジネスモデルを設計していますか。</t>
    <rPh sb="3" eb="5">
      <t>スイシン</t>
    </rPh>
    <rPh sb="6" eb="7">
      <t>ム</t>
    </rPh>
    <rPh sb="14" eb="16">
      <t>ジツゲン</t>
    </rPh>
    <rPh sb="21" eb="23">
      <t>テキセツ</t>
    </rPh>
    <rPh sb="32" eb="34">
      <t>セッケイ</t>
    </rPh>
    <phoneticPr fontId="7"/>
  </si>
  <si>
    <t>DXの推進に向けたビジョンと密接に連動したビジネスモデルを設計済みである</t>
    <rPh sb="3" eb="5">
      <t>スイシン</t>
    </rPh>
    <rPh sb="6" eb="7">
      <t>ム</t>
    </rPh>
    <rPh sb="14" eb="16">
      <t>ミッセツ</t>
    </rPh>
    <rPh sb="17" eb="19">
      <t>レンドウ</t>
    </rPh>
    <rPh sb="29" eb="31">
      <t>セッケイ</t>
    </rPh>
    <rPh sb="31" eb="32">
      <t>ズ</t>
    </rPh>
    <phoneticPr fontId="7"/>
  </si>
  <si>
    <t>DXの推進に向けたビジョンと密接に連動したビジネスモデルを設計中である</t>
    <rPh sb="3" eb="5">
      <t>スイシン</t>
    </rPh>
    <rPh sb="6" eb="7">
      <t>ム</t>
    </rPh>
    <rPh sb="14" eb="16">
      <t>ミッセツ</t>
    </rPh>
    <rPh sb="17" eb="19">
      <t>レンドウ</t>
    </rPh>
    <rPh sb="29" eb="31">
      <t>セッケイ</t>
    </rPh>
    <rPh sb="31" eb="32">
      <t>チュウ</t>
    </rPh>
    <phoneticPr fontId="7"/>
  </si>
  <si>
    <t>DXの推進を踏まえたビジネスモデル設計を行っていない</t>
    <rPh sb="3" eb="5">
      <t>スイシン</t>
    </rPh>
    <rPh sb="6" eb="7">
      <t>フ</t>
    </rPh>
    <rPh sb="17" eb="19">
      <t>セッケイ</t>
    </rPh>
    <rPh sb="20" eb="21">
      <t>オコナ</t>
    </rPh>
    <phoneticPr fontId="2"/>
  </si>
  <si>
    <t>2-2
記述</t>
    <rPh sb="4" eb="6">
      <t>キジュツ</t>
    </rPh>
    <phoneticPr fontId="2"/>
  </si>
  <si>
    <t>Q2-1で1または2を選択された場合は回答してください。
ビジネスモデルの概要を記入してください。
記入のビジネスモデルが社外に開示されている場合は、開示場所（資料名称、URL等）を併せて記入してください。
例：製品提供におけるサブスクリプションモデル展開（URL)</t>
    <rPh sb="50" eb="52">
      <t>キニュウ</t>
    </rPh>
    <rPh sb="61" eb="63">
      <t>シャガイ</t>
    </rPh>
    <rPh sb="64" eb="66">
      <t>カイジ</t>
    </rPh>
    <rPh sb="71" eb="73">
      <t>バアイ</t>
    </rPh>
    <rPh sb="75" eb="77">
      <t>カイジ</t>
    </rPh>
    <rPh sb="77" eb="79">
      <t>バショ</t>
    </rPh>
    <rPh sb="91" eb="92">
      <t>アワ</t>
    </rPh>
    <rPh sb="94" eb="96">
      <t>キニュウ</t>
    </rPh>
    <phoneticPr fontId="2"/>
  </si>
  <si>
    <t>エコシステム・企業間連携</t>
    <rPh sb="7" eb="10">
      <t>キギョウカン</t>
    </rPh>
    <rPh sb="10" eb="12">
      <t>レンケイ</t>
    </rPh>
    <phoneticPr fontId="2"/>
  </si>
  <si>
    <t>3-1</t>
    <phoneticPr fontId="2"/>
  </si>
  <si>
    <t>ビジネスモデルを実現するために、DX推進においてエコシステム等、企業間連携を主導していますか。</t>
    <rPh sb="8" eb="10">
      <t>ジツゲン</t>
    </rPh>
    <rPh sb="18" eb="20">
      <t>スイシン</t>
    </rPh>
    <rPh sb="30" eb="31">
      <t>トウ</t>
    </rPh>
    <rPh sb="32" eb="35">
      <t>キギョウカン</t>
    </rPh>
    <rPh sb="35" eb="37">
      <t>レンケイ</t>
    </rPh>
    <rPh sb="38" eb="40">
      <t>シュドウ</t>
    </rPh>
    <phoneticPr fontId="2"/>
  </si>
  <si>
    <t>主導している</t>
    <rPh sb="0" eb="2">
      <t>シュドウ</t>
    </rPh>
    <phoneticPr fontId="2"/>
  </si>
  <si>
    <t>エコシステムに参画している</t>
    <rPh sb="7" eb="9">
      <t>サンカク</t>
    </rPh>
    <phoneticPr fontId="2"/>
  </si>
  <si>
    <t>エコシステムへの参画を具体的に計画している</t>
    <rPh sb="8" eb="10">
      <t>サンカク</t>
    </rPh>
    <rPh sb="11" eb="14">
      <t>グタイテキ</t>
    </rPh>
    <rPh sb="15" eb="17">
      <t>ケイカク</t>
    </rPh>
    <phoneticPr fontId="2"/>
  </si>
  <si>
    <t>予定・計画がない</t>
    <rPh sb="0" eb="2">
      <t>ヨテイ</t>
    </rPh>
    <rPh sb="3" eb="5">
      <t>ケイカク</t>
    </rPh>
    <phoneticPr fontId="2"/>
  </si>
  <si>
    <t>3-2
記述</t>
    <rPh sb="4" eb="6">
      <t>キジュツ</t>
    </rPh>
    <phoneticPr fontId="2"/>
  </si>
  <si>
    <t>Q3-1で1～3を選択された場合は回答してください。
実施内容の概要を記入してください。
例：インターネットプラットフォーム企業とのエコシステムを構築し、自社のデータを活用した新サービスを展開</t>
    <rPh sb="62" eb="64">
      <t>キギョウ</t>
    </rPh>
    <rPh sb="73" eb="75">
      <t>コウチク</t>
    </rPh>
    <rPh sb="77" eb="79">
      <t>ジシャ</t>
    </rPh>
    <rPh sb="84" eb="86">
      <t>カツヨウ</t>
    </rPh>
    <rPh sb="88" eb="89">
      <t>シン</t>
    </rPh>
    <rPh sb="94" eb="96">
      <t>テンカイ</t>
    </rPh>
    <phoneticPr fontId="2"/>
  </si>
  <si>
    <t>4-1</t>
  </si>
  <si>
    <t>自社にとどまらず、社会や業界の課題解決に向けてDXを牽引しようとしていますか。</t>
  </si>
  <si>
    <t>4-2
記述</t>
  </si>
  <si>
    <t>5-1</t>
  </si>
  <si>
    <t>デジタルによるビジネスモデルの変革が、経営方針転換やグローバル展開等に迅速に対応できるものとなっていますか。</t>
  </si>
  <si>
    <t>5-2
記述</t>
  </si>
  <si>
    <t>Ⅱ</t>
    <phoneticPr fontId="2"/>
  </si>
  <si>
    <t>戦略</t>
    <phoneticPr fontId="2"/>
  </si>
  <si>
    <t>企業は、社会及び競争環境の変化を踏まえて目指すビジネスモデルを実現するための方策としてデジタル技術を組み込んだ戦略を策定し、ステークホルダーに示していくべきである。</t>
    <phoneticPr fontId="2"/>
  </si>
  <si>
    <t>ビジネスモデルを実現するための戦略の策定</t>
    <rPh sb="8" eb="10">
      <t>ジツゲン</t>
    </rPh>
    <rPh sb="15" eb="17">
      <t>センリャク</t>
    </rPh>
    <rPh sb="18" eb="20">
      <t>サクテイ</t>
    </rPh>
    <phoneticPr fontId="2"/>
  </si>
  <si>
    <t>6-1</t>
  </si>
  <si>
    <t>DXを推進するための戦略が具体化されていますか。</t>
    <rPh sb="3" eb="5">
      <t>スイシン</t>
    </rPh>
    <rPh sb="10" eb="12">
      <t>センリャク</t>
    </rPh>
    <rPh sb="13" eb="16">
      <t>グタイカ</t>
    </rPh>
    <phoneticPr fontId="7"/>
  </si>
  <si>
    <t>DXを推進するためのビジョン・ビジネスモデルを実現するための戦略を策定済みである。戦略の中では、DXを推進するための組織・制度やデジタル技術の活用等について具体的な言及がなされ、スケジュールについても明確になっている</t>
    <rPh sb="3" eb="5">
      <t>スイシン</t>
    </rPh>
    <rPh sb="23" eb="25">
      <t>ジツゲン</t>
    </rPh>
    <rPh sb="30" eb="32">
      <t>センリャク</t>
    </rPh>
    <rPh sb="33" eb="35">
      <t>サクテイ</t>
    </rPh>
    <rPh sb="35" eb="36">
      <t>ズ</t>
    </rPh>
    <rPh sb="41" eb="43">
      <t>センリャク</t>
    </rPh>
    <rPh sb="44" eb="45">
      <t>ナカ</t>
    </rPh>
    <rPh sb="51" eb="53">
      <t>スイシン</t>
    </rPh>
    <rPh sb="58" eb="60">
      <t>ソシキ</t>
    </rPh>
    <rPh sb="61" eb="63">
      <t>セイド</t>
    </rPh>
    <rPh sb="68" eb="70">
      <t>ギジュツ</t>
    </rPh>
    <rPh sb="71" eb="73">
      <t>カツヨウ</t>
    </rPh>
    <rPh sb="73" eb="74">
      <t>ナド</t>
    </rPh>
    <rPh sb="78" eb="81">
      <t>グタイテキ</t>
    </rPh>
    <rPh sb="82" eb="84">
      <t>ゲンキュウ</t>
    </rPh>
    <rPh sb="100" eb="102">
      <t>メイカク</t>
    </rPh>
    <phoneticPr fontId="7"/>
  </si>
  <si>
    <t>DXを推進するためのビジョン・ビジネスモデルを実現するための戦略を策定済みである。DXを推進するための組織・制度やデジタル技術の活用等についての具体的な記載や、スケジュールについては今後の課題である</t>
    <rPh sb="35" eb="36">
      <t>ズ</t>
    </rPh>
    <rPh sb="72" eb="75">
      <t>グタイテキ</t>
    </rPh>
    <rPh sb="76" eb="78">
      <t>キサイ</t>
    </rPh>
    <rPh sb="91" eb="93">
      <t>コンゴ</t>
    </rPh>
    <rPh sb="94" eb="96">
      <t>カダイ</t>
    </rPh>
    <phoneticPr fontId="2"/>
  </si>
  <si>
    <t>DXを推進するためのビジョン・ビジネスモデルを実現するための戦略を策定中である</t>
    <rPh sb="35" eb="36">
      <t>チュウ</t>
    </rPh>
    <phoneticPr fontId="7"/>
  </si>
  <si>
    <t>DXを推進するためのビジョン・ビジネスモデルを実現するための戦略の策定はこれからの課題である</t>
    <rPh sb="33" eb="35">
      <t>サクテイ</t>
    </rPh>
    <rPh sb="41" eb="43">
      <t>カダイ</t>
    </rPh>
    <phoneticPr fontId="2"/>
  </si>
  <si>
    <t>6-2</t>
  </si>
  <si>
    <t>6-3
記述</t>
  </si>
  <si>
    <t>既存ビジネスの変革を実現する取組</t>
    <rPh sb="7" eb="9">
      <t>ヘンカク</t>
    </rPh>
    <rPh sb="10" eb="12">
      <t>ジツゲン</t>
    </rPh>
    <phoneticPr fontId="2"/>
  </si>
  <si>
    <t>7-1</t>
  </si>
  <si>
    <t>経営戦略において、データとデジタル技術を活用して既存ビジネスの変革を目指す取組（顧客関係やマーケティング、既存の製品やサービス、オペレーション等の変革による満足度向上等）が明示されており、その取組が実施され、効果が出ていますか。</t>
    <rPh sb="0" eb="2">
      <t>ケイエイ</t>
    </rPh>
    <rPh sb="2" eb="4">
      <t>センリャク</t>
    </rPh>
    <rPh sb="24" eb="26">
      <t>キソン</t>
    </rPh>
    <rPh sb="31" eb="33">
      <t>ヘンカク</t>
    </rPh>
    <rPh sb="34" eb="36">
      <t>メザ</t>
    </rPh>
    <rPh sb="37" eb="39">
      <t>トリクミ</t>
    </rPh>
    <phoneticPr fontId="7"/>
  </si>
  <si>
    <t>本格的に実施しており効果が出ている</t>
    <rPh sb="0" eb="3">
      <t>ホンカクテキ</t>
    </rPh>
    <rPh sb="4" eb="6">
      <t>ジッシ</t>
    </rPh>
    <rPh sb="10" eb="12">
      <t>コウカ</t>
    </rPh>
    <rPh sb="13" eb="14">
      <t>デ</t>
    </rPh>
    <phoneticPr fontId="8"/>
  </si>
  <si>
    <t>本格的に実施しはじめたが、効果はまだわからない</t>
    <rPh sb="0" eb="3">
      <t>ホンカクテキ</t>
    </rPh>
    <rPh sb="4" eb="6">
      <t>ジッシ</t>
    </rPh>
    <rPh sb="13" eb="15">
      <t>コウカ</t>
    </rPh>
    <phoneticPr fontId="8"/>
  </si>
  <si>
    <t>一部で実施している</t>
    <rPh sb="0" eb="2">
      <t>イチブ</t>
    </rPh>
    <rPh sb="3" eb="5">
      <t>ジッシ</t>
    </rPh>
    <phoneticPr fontId="2"/>
  </si>
  <si>
    <t>経営戦略に定められているが、まだ実施していない（3年以内に実施予定）</t>
    <rPh sb="0" eb="2">
      <t>ケイエイ</t>
    </rPh>
    <rPh sb="2" eb="4">
      <t>センリャク</t>
    </rPh>
    <rPh sb="5" eb="6">
      <t>サダ</t>
    </rPh>
    <rPh sb="16" eb="18">
      <t>ジッシ</t>
    </rPh>
    <rPh sb="25" eb="26">
      <t>ネン</t>
    </rPh>
    <rPh sb="26" eb="28">
      <t>イナイ</t>
    </rPh>
    <rPh sb="29" eb="31">
      <t>ジッシ</t>
    </rPh>
    <rPh sb="31" eb="33">
      <t>ヨテイ</t>
    </rPh>
    <phoneticPr fontId="2"/>
  </si>
  <si>
    <t>経営戦略に定められていない</t>
    <rPh sb="0" eb="2">
      <t>ケイエイ</t>
    </rPh>
    <rPh sb="2" eb="4">
      <t>センリャク</t>
    </rPh>
    <rPh sb="5" eb="6">
      <t>サダ</t>
    </rPh>
    <phoneticPr fontId="2"/>
  </si>
  <si>
    <t>7-2
記述</t>
  </si>
  <si>
    <t>新規ビジネス創出</t>
    <rPh sb="0" eb="2">
      <t>シンキ</t>
    </rPh>
    <rPh sb="6" eb="8">
      <t>ソウシュツ</t>
    </rPh>
    <phoneticPr fontId="2"/>
  </si>
  <si>
    <t>8-1</t>
  </si>
  <si>
    <t>経営戦略において、データとデジタル技術を活用した新規ビジネス創出について明示されており、その取組が実施され、効果が出ていますか。</t>
    <rPh sb="17" eb="19">
      <t>ギジュツ</t>
    </rPh>
    <rPh sb="20" eb="22">
      <t>カツヨウ</t>
    </rPh>
    <rPh sb="24" eb="26">
      <t>シンキ</t>
    </rPh>
    <rPh sb="30" eb="32">
      <t>ソウシュツ</t>
    </rPh>
    <rPh sb="46" eb="48">
      <t>トリクミ</t>
    </rPh>
    <rPh sb="49" eb="51">
      <t>ジッシ</t>
    </rPh>
    <rPh sb="54" eb="56">
      <t>コウカ</t>
    </rPh>
    <rPh sb="57" eb="58">
      <t>デ</t>
    </rPh>
    <phoneticPr fontId="7"/>
  </si>
  <si>
    <t>8-2
記述</t>
  </si>
  <si>
    <t>Q8-1で1～3を選択された場合は回答してください。
取組（プロジェクト）のタイトル、概要について簡単に記入してください。
※取組の概要がわかる資料について公開されている場合は、公開先（資料名称、URL等）を併せてご記入ください。
例：製品提供におけるサブスクリプションモデル展開（URL)</t>
  </si>
  <si>
    <t>既存ビジネスの変革や新規ビジネスを創出するための取組みについての統合報告書での開示</t>
    <phoneticPr fontId="2"/>
  </si>
  <si>
    <t>9-1</t>
  </si>
  <si>
    <t>開示の予定はない</t>
    <phoneticPr fontId="2"/>
  </si>
  <si>
    <t>9-2
記述</t>
  </si>
  <si>
    <t>データを基にした意思決定</t>
    <rPh sb="4" eb="5">
      <t>モト</t>
    </rPh>
    <rPh sb="8" eb="10">
      <t>イシ</t>
    </rPh>
    <rPh sb="10" eb="12">
      <t>ケッテイ</t>
    </rPh>
    <phoneticPr fontId="2"/>
  </si>
  <si>
    <t>10-1</t>
  </si>
  <si>
    <t>仕組み（システム）があり、データを踏まえた意思決定ができている</t>
    <rPh sb="0" eb="2">
      <t>シク</t>
    </rPh>
    <rPh sb="17" eb="18">
      <t>フ</t>
    </rPh>
    <rPh sb="21" eb="23">
      <t>イシ</t>
    </rPh>
    <rPh sb="23" eb="25">
      <t>ケッテイ</t>
    </rPh>
    <phoneticPr fontId="8"/>
  </si>
  <si>
    <t>仕組みはあるが意思決定には反映されていない</t>
    <rPh sb="0" eb="2">
      <t>シク</t>
    </rPh>
    <rPh sb="7" eb="9">
      <t>イシ</t>
    </rPh>
    <rPh sb="9" eb="11">
      <t>ケッテイ</t>
    </rPh>
    <rPh sb="13" eb="15">
      <t>ハンエイ</t>
    </rPh>
    <phoneticPr fontId="2"/>
  </si>
  <si>
    <t>仕組みがない</t>
    <rPh sb="0" eb="2">
      <t>シク</t>
    </rPh>
    <phoneticPr fontId="2"/>
  </si>
  <si>
    <t>10-2
記述</t>
  </si>
  <si>
    <t>Q10-1で１または2を選択された場合は回答してください。
導入している仕組みやシステムの名称・概要を簡潔に記入してください。</t>
  </si>
  <si>
    <t>Ⅱ-①</t>
    <phoneticPr fontId="2"/>
  </si>
  <si>
    <t>企業は、デジタル技術を組み込んだ戦略の推進に必要な体制を構築するとともに、組織設計・運営の在り方について、ステークホルダーに示していくべきである。その際、人材の確保・育成や外部組織との関係構築・協業も、重要な要素として捉えるべきである。</t>
    <phoneticPr fontId="2"/>
  </si>
  <si>
    <t>DX責任者、CTO、CIO、データ責任者の位置付け</t>
    <rPh sb="2" eb="4">
      <t>セキニン</t>
    </rPh>
    <rPh sb="4" eb="5">
      <t>シャ</t>
    </rPh>
    <rPh sb="17" eb="20">
      <t>セキニンシャ</t>
    </rPh>
    <rPh sb="21" eb="23">
      <t>イチ</t>
    </rPh>
    <rPh sb="23" eb="24">
      <t>ヅ</t>
    </rPh>
    <phoneticPr fontId="2"/>
  </si>
  <si>
    <t>11-1</t>
  </si>
  <si>
    <t>DXの推進をミッションとする責任者（Chief Digital Officerとしての役割）、CTO（企業の競争優位性をつくる技術や研究開発の統括責任者、Chief Technology Officer ）、CIO（ITに関する統括責任者、Chief Information Officer）、データに関する責任者（Chief Data Officer）が、組織上位置付けられ、ミッション・役割を含め明確に定義され任命されていますか（他の役割との兼任でもかまいません）。</t>
    <rPh sb="3" eb="5">
      <t>スイシン</t>
    </rPh>
    <rPh sb="114" eb="116">
      <t>トウカツ</t>
    </rPh>
    <rPh sb="151" eb="152">
      <t>カン</t>
    </rPh>
    <rPh sb="154" eb="157">
      <t>セキニンシャ</t>
    </rPh>
    <rPh sb="179" eb="181">
      <t>ソシキ</t>
    </rPh>
    <rPh sb="181" eb="182">
      <t>ジョウ</t>
    </rPh>
    <rPh sb="182" eb="185">
      <t>イチヅ</t>
    </rPh>
    <rPh sb="195" eb="197">
      <t>ヤクワリ</t>
    </rPh>
    <rPh sb="198" eb="199">
      <t>フク</t>
    </rPh>
    <rPh sb="200" eb="202">
      <t>メイカク</t>
    </rPh>
    <rPh sb="203" eb="205">
      <t>テイギ</t>
    </rPh>
    <rPh sb="207" eb="209">
      <t>ニンメイ</t>
    </rPh>
    <rPh sb="217" eb="218">
      <t>タ</t>
    </rPh>
    <rPh sb="219" eb="221">
      <t>ヤクワリ</t>
    </rPh>
    <rPh sb="223" eb="225">
      <t>ケンニン</t>
    </rPh>
    <phoneticPr fontId="2"/>
  </si>
  <si>
    <t>いずれも組織上明確に位置付けられ、ミッション・役割が定義されている</t>
    <rPh sb="7" eb="9">
      <t>メイカク</t>
    </rPh>
    <rPh sb="23" eb="25">
      <t>ヤクワリ</t>
    </rPh>
    <rPh sb="26" eb="28">
      <t>テイギ</t>
    </rPh>
    <phoneticPr fontId="2"/>
  </si>
  <si>
    <t>4つの役割のうち3つは位置付けられている</t>
    <rPh sb="3" eb="5">
      <t>ヤクワリ</t>
    </rPh>
    <rPh sb="11" eb="14">
      <t>イチヅ</t>
    </rPh>
    <phoneticPr fontId="2"/>
  </si>
  <si>
    <t>4つの役割のうち2つは位置付けられている</t>
    <rPh sb="3" eb="5">
      <t>ヤクワリ</t>
    </rPh>
    <rPh sb="11" eb="14">
      <t>イチヅ</t>
    </rPh>
    <phoneticPr fontId="2"/>
  </si>
  <si>
    <t>4つの役割のうち1つは位置付けられている</t>
    <rPh sb="3" eb="5">
      <t>ヤクワリ</t>
    </rPh>
    <rPh sb="11" eb="14">
      <t>イチヅ</t>
    </rPh>
    <phoneticPr fontId="2"/>
  </si>
  <si>
    <t>いずれも認識されていない、該当する人はいない</t>
    <rPh sb="4" eb="6">
      <t>ニンシキ</t>
    </rPh>
    <rPh sb="13" eb="15">
      <t>ガイトウ</t>
    </rPh>
    <rPh sb="17" eb="18">
      <t>ヒト</t>
    </rPh>
    <phoneticPr fontId="2"/>
  </si>
  <si>
    <t>11-2
記述</t>
  </si>
  <si>
    <t>経営層のスキルマトリックス等の作成及び公表</t>
    <rPh sb="0" eb="2">
      <t>ケイエイ</t>
    </rPh>
    <rPh sb="2" eb="3">
      <t>ソウ</t>
    </rPh>
    <rPh sb="13" eb="14">
      <t>トウ</t>
    </rPh>
    <rPh sb="15" eb="17">
      <t>サクセイ</t>
    </rPh>
    <rPh sb="17" eb="18">
      <t>オヨ</t>
    </rPh>
    <rPh sb="19" eb="21">
      <t>コウヒョウ</t>
    </rPh>
    <phoneticPr fontId="2"/>
  </si>
  <si>
    <t>12-1</t>
  </si>
  <si>
    <t>スキルマトリックス等により、経営層（経営者及び取締役・執行役員等）の保有スキル可視化し、ステークホルダーに向け公表していますか。</t>
    <rPh sb="14" eb="16">
      <t>ケイエイ</t>
    </rPh>
    <rPh sb="16" eb="17">
      <t>ソウ</t>
    </rPh>
    <rPh sb="18" eb="21">
      <t>ケイエイシャ</t>
    </rPh>
    <rPh sb="21" eb="22">
      <t>オヨ</t>
    </rPh>
    <rPh sb="23" eb="26">
      <t>トリシマリヤク</t>
    </rPh>
    <rPh sb="27" eb="29">
      <t>シッコウ</t>
    </rPh>
    <rPh sb="29" eb="31">
      <t>ヤクイン</t>
    </rPh>
    <rPh sb="31" eb="32">
      <t>ナド</t>
    </rPh>
    <rPh sb="34" eb="36">
      <t>ホユウ</t>
    </rPh>
    <rPh sb="39" eb="42">
      <t>カシカ</t>
    </rPh>
    <rPh sb="53" eb="54">
      <t>ム</t>
    </rPh>
    <rPh sb="55" eb="57">
      <t>コウヒョウ</t>
    </rPh>
    <phoneticPr fontId="2"/>
  </si>
  <si>
    <t>スキルマトリックス等を作成し、公表している</t>
    <rPh sb="9" eb="10">
      <t>トウ</t>
    </rPh>
    <rPh sb="11" eb="13">
      <t>サクセイ</t>
    </rPh>
    <rPh sb="15" eb="17">
      <t>コウヒョウ</t>
    </rPh>
    <phoneticPr fontId="2"/>
  </si>
  <si>
    <t>スキルマトリックス等の作成に向け準備を進めている</t>
    <rPh sb="11" eb="13">
      <t>サクセイ</t>
    </rPh>
    <rPh sb="14" eb="15">
      <t>ム</t>
    </rPh>
    <rPh sb="16" eb="18">
      <t>ジュンビ</t>
    </rPh>
    <rPh sb="19" eb="20">
      <t>スス</t>
    </rPh>
    <phoneticPr fontId="2"/>
  </si>
  <si>
    <t>スキルマトリックス等作成の予定はない</t>
    <rPh sb="10" eb="12">
      <t>サクセイ</t>
    </rPh>
    <rPh sb="13" eb="15">
      <t>ヨテイ</t>
    </rPh>
    <phoneticPr fontId="2"/>
  </si>
  <si>
    <t>12-2
記述</t>
  </si>
  <si>
    <t>Q12-1で1または２を選択された場合は回答してください。
どのようなスキルマトリックス等を作成し公表しているか（あるいはスキルマトリックス等の作成に向けどのような準備を進めているか）、概要を簡潔に記載ください。
公表されている場合は、公表場所（資料名称、URL等）を併せてご記入ください。</t>
  </si>
  <si>
    <t>13-2
記述</t>
  </si>
  <si>
    <t>経営トップによる最新のデジタル技術等の情報収集</t>
    <rPh sb="0" eb="2">
      <t>ケイエイ</t>
    </rPh>
    <rPh sb="8" eb="10">
      <t>サイシン</t>
    </rPh>
    <rPh sb="15" eb="17">
      <t>ギジュツ</t>
    </rPh>
    <rPh sb="17" eb="18">
      <t>ナド</t>
    </rPh>
    <rPh sb="19" eb="21">
      <t>ジョウホウ</t>
    </rPh>
    <rPh sb="21" eb="23">
      <t>シュウシュウ</t>
    </rPh>
    <phoneticPr fontId="2"/>
  </si>
  <si>
    <t>14-1</t>
  </si>
  <si>
    <t>新聞・雑誌等のメディア、SNS等のソーシャルメディア</t>
    <phoneticPr fontId="2"/>
  </si>
  <si>
    <t>経営者個人のつながり、経営者が参加しているコミュニティ</t>
    <phoneticPr fontId="2"/>
  </si>
  <si>
    <t>セミナー等への参加</t>
    <phoneticPr fontId="2"/>
  </si>
  <si>
    <t>海外等の視察</t>
    <phoneticPr fontId="2"/>
  </si>
  <si>
    <t>CTO、CIO、IT部門長等からの定期的なレポート、レクチャー等</t>
    <phoneticPr fontId="2"/>
  </si>
  <si>
    <t>特にない</t>
    <rPh sb="0" eb="1">
      <t>トク</t>
    </rPh>
    <phoneticPr fontId="2"/>
  </si>
  <si>
    <t>企業価値向上のためのDX推進体制</t>
    <rPh sb="12" eb="14">
      <t>スイシン</t>
    </rPh>
    <phoneticPr fontId="2"/>
  </si>
  <si>
    <t>15-1</t>
  </si>
  <si>
    <t>DXを推進する、組織上位置付けられた専任組織がありますか。</t>
    <rPh sb="8" eb="10">
      <t>ソシキ</t>
    </rPh>
    <rPh sb="10" eb="11">
      <t>ジョウ</t>
    </rPh>
    <rPh sb="11" eb="14">
      <t>イチヅ</t>
    </rPh>
    <rPh sb="18" eb="20">
      <t>センニン</t>
    </rPh>
    <phoneticPr fontId="2"/>
  </si>
  <si>
    <t>組織上位置付けられた専任組織がある</t>
    <rPh sb="0" eb="2">
      <t>ソシキ</t>
    </rPh>
    <rPh sb="2" eb="3">
      <t>ジョウ</t>
    </rPh>
    <rPh sb="3" eb="6">
      <t>イチヅ</t>
    </rPh>
    <rPh sb="10" eb="12">
      <t>センニン</t>
    </rPh>
    <rPh sb="12" eb="14">
      <t>ソシキ</t>
    </rPh>
    <phoneticPr fontId="7"/>
  </si>
  <si>
    <t>専任組織はないが、DXをミッションとした、事業部門・IT部門・デジタル技術担当者等が連携した横断的組織（プロジェクトチーム等）がある</t>
    <rPh sb="28" eb="30">
      <t>ブモン</t>
    </rPh>
    <rPh sb="40" eb="41">
      <t>トウ</t>
    </rPh>
    <rPh sb="49" eb="51">
      <t>ソシキ</t>
    </rPh>
    <rPh sb="61" eb="62">
      <t>トウ</t>
    </rPh>
    <phoneticPr fontId="7"/>
  </si>
  <si>
    <t>事業部門が必要に応じて独自に企画・推進している</t>
    <rPh sb="0" eb="2">
      <t>ジギョウ</t>
    </rPh>
    <rPh sb="2" eb="4">
      <t>ブモン</t>
    </rPh>
    <rPh sb="11" eb="13">
      <t>ドクジ</t>
    </rPh>
    <rPh sb="14" eb="16">
      <t>キカク</t>
    </rPh>
    <rPh sb="17" eb="19">
      <t>スイシン</t>
    </rPh>
    <phoneticPr fontId="7"/>
  </si>
  <si>
    <t>事業部門の要望によりIT部門・デジタル技術担当者が都度対応している</t>
    <rPh sb="0" eb="2">
      <t>ジギョウ</t>
    </rPh>
    <rPh sb="2" eb="4">
      <t>ブモン</t>
    </rPh>
    <rPh sb="5" eb="7">
      <t>ヨウボウ</t>
    </rPh>
    <rPh sb="19" eb="21">
      <t>ギジュツ</t>
    </rPh>
    <rPh sb="23" eb="24">
      <t>シャ</t>
    </rPh>
    <rPh sb="25" eb="27">
      <t>ツド</t>
    </rPh>
    <rPh sb="27" eb="29">
      <t>タイオウ</t>
    </rPh>
    <phoneticPr fontId="7"/>
  </si>
  <si>
    <t>15-2</t>
  </si>
  <si>
    <t>Q15-1で1または2を選択された場合は回答してください。
上記組織のリソース（人材）および権限は十分ですか。</t>
  </si>
  <si>
    <t>組織のミッションが実現に十分なリソース・権限がある</t>
    <rPh sb="12" eb="14">
      <t>ジュウブン</t>
    </rPh>
    <rPh sb="20" eb="22">
      <t>ケンゲン</t>
    </rPh>
    <phoneticPr fontId="7"/>
  </si>
  <si>
    <t>十分なリソース・権限があるとは言えない</t>
    <rPh sb="0" eb="2">
      <t>ジュウブン</t>
    </rPh>
    <rPh sb="8" eb="10">
      <t>ケンゲン</t>
    </rPh>
    <rPh sb="15" eb="16">
      <t>イ</t>
    </rPh>
    <phoneticPr fontId="7"/>
  </si>
  <si>
    <t>15-3
記述</t>
  </si>
  <si>
    <t>DX推進を支える人材</t>
    <phoneticPr fontId="2"/>
  </si>
  <si>
    <t>16-1</t>
  </si>
  <si>
    <t>DX推進を支える人材として、どのような人材が必要かが明確になっており、確保のための取組を実施していますか（計画的な育成、中途採用、外部からの出向、事業部門・IT担当部門間の人事異動等）</t>
    <rPh sb="5" eb="6">
      <t>ササ</t>
    </rPh>
    <rPh sb="8" eb="10">
      <t>ジンザイ</t>
    </rPh>
    <rPh sb="19" eb="21">
      <t>ジンザイ</t>
    </rPh>
    <rPh sb="22" eb="24">
      <t>ヒツヨウ</t>
    </rPh>
    <rPh sb="26" eb="28">
      <t>メイカク</t>
    </rPh>
    <rPh sb="35" eb="37">
      <t>カクホ</t>
    </rPh>
    <rPh sb="44" eb="46">
      <t>ジッシ</t>
    </rPh>
    <rPh sb="53" eb="56">
      <t>ケイカクテキ</t>
    </rPh>
    <rPh sb="57" eb="59">
      <t>イクセイ</t>
    </rPh>
    <rPh sb="60" eb="62">
      <t>チュウト</t>
    </rPh>
    <rPh sb="62" eb="64">
      <t>サイヨウ</t>
    </rPh>
    <rPh sb="65" eb="67">
      <t>ガイブ</t>
    </rPh>
    <rPh sb="70" eb="72">
      <t>シュッコウ</t>
    </rPh>
    <rPh sb="73" eb="75">
      <t>ジギョウ</t>
    </rPh>
    <rPh sb="75" eb="77">
      <t>ブモン</t>
    </rPh>
    <rPh sb="80" eb="82">
      <t>タントウ</t>
    </rPh>
    <rPh sb="82" eb="84">
      <t>ブモン</t>
    </rPh>
    <rPh sb="84" eb="85">
      <t>カン</t>
    </rPh>
    <rPh sb="86" eb="88">
      <t>ジンジ</t>
    </rPh>
    <rPh sb="88" eb="90">
      <t>イドウ</t>
    </rPh>
    <rPh sb="90" eb="91">
      <t>トウ</t>
    </rPh>
    <phoneticPr fontId="2"/>
  </si>
  <si>
    <t>明確になっており、現状必要な人材を確保できている</t>
    <rPh sb="0" eb="2">
      <t>メイカク</t>
    </rPh>
    <rPh sb="9" eb="11">
      <t>ゲンジョウ</t>
    </rPh>
    <rPh sb="11" eb="13">
      <t>ヒツヨウ</t>
    </rPh>
    <rPh sb="14" eb="16">
      <t>ジンザイ</t>
    </rPh>
    <rPh sb="17" eb="19">
      <t>カクホ</t>
    </rPh>
    <phoneticPr fontId="2"/>
  </si>
  <si>
    <t>明確になっており、確保のために取り組んでいる</t>
    <rPh sb="0" eb="2">
      <t>メイカク</t>
    </rPh>
    <rPh sb="9" eb="11">
      <t>カクホ</t>
    </rPh>
    <rPh sb="15" eb="16">
      <t>ト</t>
    </rPh>
    <rPh sb="17" eb="18">
      <t>ク</t>
    </rPh>
    <phoneticPr fontId="2"/>
  </si>
  <si>
    <t>必ずしも明確ではないが、確保のために取り組んでいる</t>
    <rPh sb="0" eb="1">
      <t>カナラ</t>
    </rPh>
    <rPh sb="4" eb="6">
      <t>メイカク</t>
    </rPh>
    <rPh sb="12" eb="14">
      <t>カクホ</t>
    </rPh>
    <rPh sb="18" eb="19">
      <t>ト</t>
    </rPh>
    <rPh sb="20" eb="21">
      <t>ク</t>
    </rPh>
    <phoneticPr fontId="2"/>
  </si>
  <si>
    <t>明確になっておらず、確保にも取組めていない</t>
    <rPh sb="0" eb="2">
      <t>メイカク</t>
    </rPh>
    <rPh sb="10" eb="12">
      <t>カクホ</t>
    </rPh>
    <rPh sb="14" eb="16">
      <t>トリク</t>
    </rPh>
    <phoneticPr fontId="2"/>
  </si>
  <si>
    <t>16-2
記述</t>
  </si>
  <si>
    <t>Q16-1で１または2を選択された場合は回答してください。
必要な人材の概要・確保のための取組概要を記入してください。また、成果が出ている場合にはその点も記載ください。
例：最新のデジタル技術とビジネスニーズをつないで活用を推進できる人材。中途採用および事業部門からの人事異動を実施。
　　　成果として、全社員のうち●％がシステム開発が可能な人材となっており、外部ベンダーへの丸投げといったことも発生しない</t>
  </si>
  <si>
    <t>外部リソースの活用・外部組織との協調</t>
    <rPh sb="0" eb="2">
      <t>ガイブ</t>
    </rPh>
    <rPh sb="7" eb="9">
      <t>カツヨウ</t>
    </rPh>
    <rPh sb="10" eb="12">
      <t>ガイブ</t>
    </rPh>
    <rPh sb="12" eb="14">
      <t>ソシキ</t>
    </rPh>
    <rPh sb="16" eb="18">
      <t>キョウチョウ</t>
    </rPh>
    <phoneticPr fontId="2"/>
  </si>
  <si>
    <t>17-1</t>
  </si>
  <si>
    <t>DXの推進にあたり、オープンイノベーション、社外アドバイザー・パートナーの活用、スタートアップ企業との協業など、これまでのIT分野での受発注関係と異なる外部リソースの活用を実施していますか。</t>
    <rPh sb="3" eb="5">
      <t>スイシン</t>
    </rPh>
    <rPh sb="22" eb="24">
      <t>シャガイ</t>
    </rPh>
    <rPh sb="37" eb="39">
      <t>カツヨウ</t>
    </rPh>
    <rPh sb="47" eb="49">
      <t>キギョウ</t>
    </rPh>
    <rPh sb="51" eb="53">
      <t>キョウギョウ</t>
    </rPh>
    <rPh sb="63" eb="65">
      <t>ブンヤ</t>
    </rPh>
    <rPh sb="67" eb="70">
      <t>ジュハッチュウ</t>
    </rPh>
    <rPh sb="70" eb="72">
      <t>カンケイ</t>
    </rPh>
    <rPh sb="73" eb="74">
      <t>コト</t>
    </rPh>
    <rPh sb="76" eb="78">
      <t>ガイブ</t>
    </rPh>
    <rPh sb="83" eb="85">
      <t>カツヨウ</t>
    </rPh>
    <rPh sb="86" eb="88">
      <t>ジッシ</t>
    </rPh>
    <phoneticPr fontId="2"/>
  </si>
  <si>
    <t>これまでと異なる外部リソースの活用を実施している</t>
    <rPh sb="5" eb="6">
      <t>コト</t>
    </rPh>
    <rPh sb="8" eb="10">
      <t>ガイブ</t>
    </rPh>
    <rPh sb="15" eb="17">
      <t>カツヨウ</t>
    </rPh>
    <rPh sb="18" eb="20">
      <t>ジッシ</t>
    </rPh>
    <phoneticPr fontId="2"/>
  </si>
  <si>
    <t>実施を具体的に計画している</t>
    <rPh sb="0" eb="2">
      <t>ジッシ</t>
    </rPh>
    <rPh sb="3" eb="6">
      <t>グタイテキ</t>
    </rPh>
    <rPh sb="7" eb="9">
      <t>ケイカク</t>
    </rPh>
    <phoneticPr fontId="7"/>
  </si>
  <si>
    <t>予定・計画はない</t>
    <rPh sb="0" eb="2">
      <t>ヨテイ</t>
    </rPh>
    <rPh sb="3" eb="5">
      <t>ケイカク</t>
    </rPh>
    <phoneticPr fontId="2"/>
  </si>
  <si>
    <t>17-2
記述</t>
  </si>
  <si>
    <t>Q17-1で１を選択された場合は回答してください。
実施・検討内容の概要を記入してください。
例：大学発のスタートアップ企業との協業</t>
  </si>
  <si>
    <t>DX推進のための予算</t>
    <rPh sb="2" eb="4">
      <t>スイシン</t>
    </rPh>
    <rPh sb="8" eb="10">
      <t>ヨサン</t>
    </rPh>
    <phoneticPr fontId="2"/>
  </si>
  <si>
    <t>18-1</t>
  </si>
  <si>
    <t>DX推進のための予算が一定の金額または一定の比率確保されていますか。またそれは他のIT予算と別で管理されており、IT予算の増減による影響を受けないようになっていますか。</t>
    <rPh sb="2" eb="4">
      <t>スイシン</t>
    </rPh>
    <rPh sb="8" eb="10">
      <t>ヨサン</t>
    </rPh>
    <rPh sb="11" eb="13">
      <t>イッテイ</t>
    </rPh>
    <rPh sb="14" eb="16">
      <t>キンガク</t>
    </rPh>
    <rPh sb="19" eb="21">
      <t>イッテイ</t>
    </rPh>
    <rPh sb="22" eb="24">
      <t>ヒリツ</t>
    </rPh>
    <rPh sb="24" eb="26">
      <t>カクホ</t>
    </rPh>
    <rPh sb="39" eb="40">
      <t>タ</t>
    </rPh>
    <rPh sb="43" eb="45">
      <t>ヨサン</t>
    </rPh>
    <rPh sb="46" eb="47">
      <t>ベツ</t>
    </rPh>
    <rPh sb="48" eb="50">
      <t>カンリ</t>
    </rPh>
    <rPh sb="58" eb="60">
      <t>ヨサン</t>
    </rPh>
    <rPh sb="61" eb="63">
      <t>ゾウゲン</t>
    </rPh>
    <rPh sb="66" eb="68">
      <t>エイキョウ</t>
    </rPh>
    <rPh sb="69" eb="70">
      <t>ウ</t>
    </rPh>
    <phoneticPr fontId="2"/>
  </si>
  <si>
    <t>一定予算枠を常に確保しており、他の予算からの影響は受けない</t>
    <rPh sb="2" eb="4">
      <t>ヨサン</t>
    </rPh>
    <rPh sb="4" eb="5">
      <t>ワク</t>
    </rPh>
    <rPh sb="15" eb="16">
      <t>タ</t>
    </rPh>
    <rPh sb="17" eb="19">
      <t>ヨサン</t>
    </rPh>
    <rPh sb="22" eb="24">
      <t>エイキョウ</t>
    </rPh>
    <rPh sb="25" eb="26">
      <t>ウ</t>
    </rPh>
    <phoneticPr fontId="8"/>
  </si>
  <si>
    <t>一定予算枠を常に確保しているが、IT予算と一緒に管理しており、他のIT予算からの影響を受ける</t>
    <rPh sb="2" eb="4">
      <t>ヨサン</t>
    </rPh>
    <rPh sb="18" eb="20">
      <t>ヨサン</t>
    </rPh>
    <rPh sb="21" eb="23">
      <t>イッショ</t>
    </rPh>
    <rPh sb="24" eb="26">
      <t>カンリ</t>
    </rPh>
    <rPh sb="31" eb="32">
      <t>タ</t>
    </rPh>
    <rPh sb="35" eb="37">
      <t>ヨサン</t>
    </rPh>
    <rPh sb="40" eb="42">
      <t>エイキョウ</t>
    </rPh>
    <rPh sb="43" eb="44">
      <t>ウ</t>
    </rPh>
    <phoneticPr fontId="8"/>
  </si>
  <si>
    <t>一定予算枠はないが、年度予算ごとに確保している</t>
    <rPh sb="0" eb="2">
      <t>イッテイ</t>
    </rPh>
    <rPh sb="2" eb="4">
      <t>ヨサン</t>
    </rPh>
    <rPh sb="4" eb="5">
      <t>ワク</t>
    </rPh>
    <rPh sb="10" eb="12">
      <t>ネンド</t>
    </rPh>
    <rPh sb="12" eb="14">
      <t>ヨサン</t>
    </rPh>
    <rPh sb="17" eb="19">
      <t>カクホ</t>
    </rPh>
    <phoneticPr fontId="2"/>
  </si>
  <si>
    <t>特段確保していない</t>
    <phoneticPr fontId="2"/>
  </si>
  <si>
    <t>18-2
記述</t>
  </si>
  <si>
    <t>Q18-1で1または2を選択された場合は回答してください。
DX推進予算について記載されている資料名・該当ページ等を記入してください。
当該資料が公表されている場合は、公表先（URL等）をご記入ください。
例：FY2020全社IT投資計画書／FY2020IT白書（URL）●~●ページに記載</t>
  </si>
  <si>
    <t>全社員のDX受け入れ・普及のための仕組み</t>
    <rPh sb="0" eb="3">
      <t>ゼンシャイン</t>
    </rPh>
    <rPh sb="6" eb="7">
      <t>ウ</t>
    </rPh>
    <rPh sb="8" eb="9">
      <t>イ</t>
    </rPh>
    <rPh sb="11" eb="13">
      <t>フキュウ</t>
    </rPh>
    <rPh sb="17" eb="19">
      <t>シク</t>
    </rPh>
    <phoneticPr fontId="2"/>
  </si>
  <si>
    <t>19-1</t>
  </si>
  <si>
    <t>全社員が、デジタル技術を抵抗なく活用し、自らの業務を変革していくことを支援する仕組み（教育・人事評価制度等）がありますか。</t>
    <rPh sb="0" eb="1">
      <t>ゼン</t>
    </rPh>
    <rPh sb="1" eb="3">
      <t>シャイン</t>
    </rPh>
    <rPh sb="9" eb="11">
      <t>ギジュツ</t>
    </rPh>
    <rPh sb="12" eb="14">
      <t>テイコウ</t>
    </rPh>
    <rPh sb="16" eb="18">
      <t>カツヨウ</t>
    </rPh>
    <rPh sb="20" eb="21">
      <t>ミズカ</t>
    </rPh>
    <rPh sb="23" eb="25">
      <t>ギョウム</t>
    </rPh>
    <rPh sb="26" eb="28">
      <t>ヘンカク</t>
    </rPh>
    <rPh sb="35" eb="37">
      <t>シエン</t>
    </rPh>
    <rPh sb="39" eb="41">
      <t>シク</t>
    </rPh>
    <rPh sb="43" eb="45">
      <t>キョウイク</t>
    </rPh>
    <rPh sb="46" eb="48">
      <t>ジンジ</t>
    </rPh>
    <rPh sb="48" eb="50">
      <t>ヒョウカ</t>
    </rPh>
    <rPh sb="50" eb="52">
      <t>セイド</t>
    </rPh>
    <rPh sb="52" eb="53">
      <t>トウ</t>
    </rPh>
    <phoneticPr fontId="2"/>
  </si>
  <si>
    <t>全社員を対象とした仕組みがある</t>
    <rPh sb="9" eb="11">
      <t>シク</t>
    </rPh>
    <phoneticPr fontId="2"/>
  </si>
  <si>
    <t>一部の社員を対象とした仕組みがある</t>
    <rPh sb="0" eb="2">
      <t>イチブ</t>
    </rPh>
    <rPh sb="3" eb="5">
      <t>シャイン</t>
    </rPh>
    <rPh sb="6" eb="8">
      <t>タイショウ</t>
    </rPh>
    <rPh sb="11" eb="13">
      <t>シク</t>
    </rPh>
    <phoneticPr fontId="2"/>
  </si>
  <si>
    <t>現状仕組みはない</t>
    <rPh sb="0" eb="2">
      <t>ゲンジョウ</t>
    </rPh>
    <rPh sb="2" eb="4">
      <t>シク</t>
    </rPh>
    <phoneticPr fontId="2"/>
  </si>
  <si>
    <t>19-2
記述</t>
  </si>
  <si>
    <t>DX推進・新たな挑戦を支援する仕組み</t>
    <rPh sb="2" eb="4">
      <t>スイシン</t>
    </rPh>
    <rPh sb="5" eb="6">
      <t>アラ</t>
    </rPh>
    <rPh sb="8" eb="10">
      <t>チョウセン</t>
    </rPh>
    <rPh sb="11" eb="13">
      <t>シエン</t>
    </rPh>
    <rPh sb="15" eb="17">
      <t>シク</t>
    </rPh>
    <phoneticPr fontId="2"/>
  </si>
  <si>
    <t>20-1</t>
  </si>
  <si>
    <t>DXの推進にあたり、新しい挑戦を促すとともに、継続的に挑戦し、積極的に挑戦していこうとするマインドセット醸成を目指した、活動を支援する制度、仕組みがありますか。</t>
    <rPh sb="3" eb="5">
      <t>スイシン</t>
    </rPh>
    <rPh sb="10" eb="11">
      <t>アタラ</t>
    </rPh>
    <rPh sb="13" eb="15">
      <t>チョウセン</t>
    </rPh>
    <rPh sb="16" eb="17">
      <t>ウナガ</t>
    </rPh>
    <rPh sb="23" eb="26">
      <t>ケイゾクテキ</t>
    </rPh>
    <rPh sb="27" eb="29">
      <t>チョウセン</t>
    </rPh>
    <rPh sb="31" eb="34">
      <t>セッキョクテキ</t>
    </rPh>
    <rPh sb="35" eb="37">
      <t>チョウセン</t>
    </rPh>
    <rPh sb="52" eb="54">
      <t>ジョウセイ</t>
    </rPh>
    <rPh sb="55" eb="57">
      <t>メザ</t>
    </rPh>
    <rPh sb="60" eb="62">
      <t>カツドウ</t>
    </rPh>
    <rPh sb="63" eb="65">
      <t>シエン</t>
    </rPh>
    <rPh sb="67" eb="69">
      <t>セイド</t>
    </rPh>
    <rPh sb="70" eb="72">
      <t>シク</t>
    </rPh>
    <phoneticPr fontId="7"/>
  </si>
  <si>
    <t>トライアル（POC）・リーンスタートアップ等を促進する制度・仕組み（評価制度等）があり、ビジネス展開につなげるための仕組みも構築している</t>
    <rPh sb="21" eb="22">
      <t>トウ</t>
    </rPh>
    <rPh sb="23" eb="25">
      <t>ソクシン</t>
    </rPh>
    <rPh sb="27" eb="29">
      <t>セイド</t>
    </rPh>
    <rPh sb="30" eb="32">
      <t>シク</t>
    </rPh>
    <rPh sb="34" eb="36">
      <t>ヒョウカ</t>
    </rPh>
    <rPh sb="36" eb="38">
      <t>セイド</t>
    </rPh>
    <rPh sb="38" eb="39">
      <t>トウ</t>
    </rPh>
    <rPh sb="48" eb="50">
      <t>テンカイ</t>
    </rPh>
    <rPh sb="58" eb="60">
      <t>シク</t>
    </rPh>
    <rPh sb="62" eb="64">
      <t>コウチク</t>
    </rPh>
    <phoneticPr fontId="2"/>
  </si>
  <si>
    <t>トライアル（POC）のための制度・仕組みがあり積極的に取り組んでいる</t>
    <rPh sb="14" eb="16">
      <t>セイド</t>
    </rPh>
    <rPh sb="17" eb="19">
      <t>シク</t>
    </rPh>
    <rPh sb="23" eb="26">
      <t>セッキョクテキ</t>
    </rPh>
    <rPh sb="27" eb="28">
      <t>ト</t>
    </rPh>
    <rPh sb="29" eb="30">
      <t>ク</t>
    </rPh>
    <phoneticPr fontId="2"/>
  </si>
  <si>
    <t>必用に応じ稟議を経て承認する</t>
    <rPh sb="0" eb="2">
      <t>ヒツヨウ</t>
    </rPh>
    <rPh sb="3" eb="4">
      <t>オウ</t>
    </rPh>
    <rPh sb="5" eb="7">
      <t>リンギ</t>
    </rPh>
    <rPh sb="8" eb="9">
      <t>ヘ</t>
    </rPh>
    <rPh sb="10" eb="12">
      <t>ショウニン</t>
    </rPh>
    <phoneticPr fontId="7"/>
  </si>
  <si>
    <t>20-2
記述</t>
  </si>
  <si>
    <t>Q20-1で1または2を選択された場合は回答してください。
制度の名称、仕組みの概要等を記入してください。
例：「●●新ビジネスアイデアラボ2020」　事業部とデジタル担当の若手が新たなアイデアを検討、優れたアイデアについては事業部へのプレゼンを通して実行につなげる。</t>
  </si>
  <si>
    <t>21-1</t>
  </si>
  <si>
    <t>21-2
記述</t>
  </si>
  <si>
    <t>自社のデジタル人材育成・確保に関する考え方が、外部に対しても効果的にアピールされていますか。</t>
  </si>
  <si>
    <t>22-2
記述</t>
  </si>
  <si>
    <t>23-1</t>
  </si>
  <si>
    <t>社員一人ひとりが、仕事のやり方や行動をどのように変えるべきかが分かるような、経営ビジョンの実現に向けたデジタル活用の行動指針を定め、公開していますか</t>
  </si>
  <si>
    <t>23-2
記述</t>
  </si>
  <si>
    <t>Ⅱ-②</t>
    <phoneticPr fontId="2"/>
  </si>
  <si>
    <t>企業は、デジタル技術を組み込んだ戦略の推進に必要なITシステム・デジタル技術活用環境の整備に向けたプロジェクトやマネジメント方策、利用する技術・標準・アーキテクチャ、投資計画等を明確化し、ステークホルダーに示していくべきである。</t>
    <phoneticPr fontId="2"/>
  </si>
  <si>
    <t>最新デジタル技術と既存の情報システムとの連携</t>
    <rPh sb="0" eb="2">
      <t>サイシン</t>
    </rPh>
    <rPh sb="12" eb="14">
      <t>ジョウホウ</t>
    </rPh>
    <rPh sb="20" eb="22">
      <t>レンケイ</t>
    </rPh>
    <phoneticPr fontId="2"/>
  </si>
  <si>
    <t>24-1</t>
  </si>
  <si>
    <t>ビジネス環境の変化に迅速に対応できるよう、既存の情報システムおよびデータが、新たに導入する最新デジタル技術とスムーズかつ短期間に連携できるとともに、既存データを活用できるようになっていますか。</t>
    <rPh sb="4" eb="6">
      <t>カンキョウ</t>
    </rPh>
    <rPh sb="13" eb="15">
      <t>タイオウ</t>
    </rPh>
    <rPh sb="24" eb="26">
      <t>ジョウホウ</t>
    </rPh>
    <phoneticPr fontId="2"/>
  </si>
  <si>
    <t>スムーズかつ短期間に連携できるようなアーキテクチャーとなっている</t>
    <rPh sb="6" eb="9">
      <t>タンキカン</t>
    </rPh>
    <rPh sb="10" eb="12">
      <t>レンケイ</t>
    </rPh>
    <phoneticPr fontId="8"/>
  </si>
  <si>
    <t>既存のITおよびデータをデジタル技術と連携させるための改造に着手している</t>
    <rPh sb="0" eb="2">
      <t>キソン</t>
    </rPh>
    <rPh sb="19" eb="21">
      <t>レンケイ</t>
    </rPh>
    <rPh sb="27" eb="29">
      <t>カイゾウ</t>
    </rPh>
    <rPh sb="30" eb="32">
      <t>チャクシュ</t>
    </rPh>
    <phoneticPr fontId="2"/>
  </si>
  <si>
    <t>既存のITおよびデータをデジタル技術と連携させるための改造を計画（3年以内）している</t>
    <rPh sb="30" eb="32">
      <t>ケイカク</t>
    </rPh>
    <rPh sb="34" eb="35">
      <t>ネン</t>
    </rPh>
    <rPh sb="35" eb="37">
      <t>イナイ</t>
    </rPh>
    <phoneticPr fontId="2"/>
  </si>
  <si>
    <t>改造を実施したいが難しい状態である</t>
  </si>
  <si>
    <t>既存のITおよびデータから独立しているので、連携は必要ない</t>
    <rPh sb="0" eb="2">
      <t>キソン</t>
    </rPh>
    <rPh sb="13" eb="15">
      <t>ドクリツ</t>
    </rPh>
    <rPh sb="22" eb="24">
      <t>レンケイ</t>
    </rPh>
    <rPh sb="25" eb="27">
      <t>ヒツヨウ</t>
    </rPh>
    <phoneticPr fontId="2"/>
  </si>
  <si>
    <t>24-2
記述</t>
  </si>
  <si>
    <t>Q24-1で１を選択された場合は回答してください。
関連するデータ定義書等の名称を記入してください。
例：グループデータディクショナリー</t>
  </si>
  <si>
    <t>戦略実現ための情報システムの分析・評価</t>
    <rPh sb="0" eb="2">
      <t>センリャク</t>
    </rPh>
    <rPh sb="2" eb="4">
      <t>ジツゲン</t>
    </rPh>
    <rPh sb="7" eb="9">
      <t>ジョウホウ</t>
    </rPh>
    <rPh sb="14" eb="16">
      <t>ブンセキ</t>
    </rPh>
    <rPh sb="17" eb="19">
      <t>ヒョウカ</t>
    </rPh>
    <phoneticPr fontId="2"/>
  </si>
  <si>
    <t>25-1</t>
  </si>
  <si>
    <t>全社の情報システムが戦略実現の足かせとならないように、定期的にビジネス環境や利用状況をふまえ、情報資産の現状を分析・評価し、課題を把握できていますか。</t>
    <rPh sb="0" eb="2">
      <t>ゼンシャ</t>
    </rPh>
    <rPh sb="3" eb="5">
      <t>ジョウホウ</t>
    </rPh>
    <rPh sb="12" eb="14">
      <t>ジツゲン</t>
    </rPh>
    <rPh sb="27" eb="30">
      <t>テイキテキ</t>
    </rPh>
    <rPh sb="35" eb="37">
      <t>カンキョウ</t>
    </rPh>
    <rPh sb="38" eb="40">
      <t>リヨウ</t>
    </rPh>
    <rPh sb="40" eb="42">
      <t>ジョウキョウ</t>
    </rPh>
    <rPh sb="47" eb="49">
      <t>ジョウホウ</t>
    </rPh>
    <rPh sb="49" eb="51">
      <t>シサン</t>
    </rPh>
    <rPh sb="52" eb="54">
      <t>ゲンジョウ</t>
    </rPh>
    <rPh sb="62" eb="64">
      <t>カダイ</t>
    </rPh>
    <rPh sb="65" eb="67">
      <t>ハアク</t>
    </rPh>
    <phoneticPr fontId="2"/>
  </si>
  <si>
    <t>定期的（年1～数回）に、また継続的に、自社グループにおける情報資産全体の課題について、分析・評価を実施している</t>
    <rPh sb="0" eb="3">
      <t>テイキテキ</t>
    </rPh>
    <rPh sb="4" eb="5">
      <t>ネン</t>
    </rPh>
    <rPh sb="7" eb="9">
      <t>スウカイ</t>
    </rPh>
    <rPh sb="14" eb="17">
      <t>ケイゾクテキ</t>
    </rPh>
    <rPh sb="19" eb="21">
      <t>ジシャ</t>
    </rPh>
    <rPh sb="29" eb="31">
      <t>ジョウホウ</t>
    </rPh>
    <rPh sb="31" eb="33">
      <t>シサン</t>
    </rPh>
    <rPh sb="33" eb="35">
      <t>ゼンタイ</t>
    </rPh>
    <rPh sb="36" eb="38">
      <t>カダイ</t>
    </rPh>
    <rPh sb="43" eb="45">
      <t>ブンセキ</t>
    </rPh>
    <rPh sb="46" eb="48">
      <t>ヒョウカ</t>
    </rPh>
    <rPh sb="49" eb="51">
      <t>ジッシ</t>
    </rPh>
    <phoneticPr fontId="2"/>
  </si>
  <si>
    <t>定期的（年1～数回）に、一部の重要な情報資産については分析・評価を実施している</t>
    <rPh sb="0" eb="3">
      <t>テイキテキ</t>
    </rPh>
    <rPh sb="4" eb="5">
      <t>ネン</t>
    </rPh>
    <rPh sb="7" eb="9">
      <t>スウカイ</t>
    </rPh>
    <rPh sb="12" eb="14">
      <t>イチブ</t>
    </rPh>
    <rPh sb="15" eb="17">
      <t>ジュウヨウ</t>
    </rPh>
    <rPh sb="18" eb="20">
      <t>ジョウホウ</t>
    </rPh>
    <rPh sb="20" eb="22">
      <t>シサン</t>
    </rPh>
    <rPh sb="27" eb="29">
      <t>ブンセキ</t>
    </rPh>
    <rPh sb="30" eb="32">
      <t>ヒョウカ</t>
    </rPh>
    <rPh sb="33" eb="35">
      <t>ジッシ</t>
    </rPh>
    <phoneticPr fontId="2"/>
  </si>
  <si>
    <t>問題が発生したタイミングで調査・分析、対応している</t>
    <rPh sb="19" eb="21">
      <t>タイオウ</t>
    </rPh>
    <phoneticPr fontId="2"/>
  </si>
  <si>
    <t>25-2
記述</t>
  </si>
  <si>
    <t>Q25-1で１または2を選択された場合は回答してください。
確認・見直しの報告に関する文書の名称・概要を記入してください。
例：●●社IT報告書</t>
  </si>
  <si>
    <t>情報システムの改善・見直し</t>
    <rPh sb="0" eb="2">
      <t>ジョウホウ</t>
    </rPh>
    <rPh sb="7" eb="9">
      <t>カイゼン</t>
    </rPh>
    <rPh sb="10" eb="12">
      <t>ミナオ</t>
    </rPh>
    <phoneticPr fontId="2"/>
  </si>
  <si>
    <t>26-1</t>
  </si>
  <si>
    <t>すでに全社的・抜本的な対策（システム刷新等）を実施済であり、定期的な評価結果に基づき、継続的に柔軟かつ迅速な対応ができている</t>
    <rPh sb="3" eb="6">
      <t>ゼンシャテキ</t>
    </rPh>
    <rPh sb="7" eb="10">
      <t>バッポンテキ</t>
    </rPh>
    <rPh sb="11" eb="13">
      <t>タイサク</t>
    </rPh>
    <rPh sb="18" eb="20">
      <t>サッシン</t>
    </rPh>
    <rPh sb="20" eb="21">
      <t>トウ</t>
    </rPh>
    <rPh sb="23" eb="25">
      <t>ジッシ</t>
    </rPh>
    <rPh sb="25" eb="26">
      <t>スミ</t>
    </rPh>
    <rPh sb="30" eb="33">
      <t>テイキテキ</t>
    </rPh>
    <rPh sb="34" eb="36">
      <t>ヒョウカ</t>
    </rPh>
    <rPh sb="36" eb="38">
      <t>ケッカ</t>
    </rPh>
    <rPh sb="39" eb="40">
      <t>モト</t>
    </rPh>
    <rPh sb="43" eb="46">
      <t>ケイゾクテキ</t>
    </rPh>
    <rPh sb="47" eb="49">
      <t>ジュウナン</t>
    </rPh>
    <rPh sb="51" eb="53">
      <t>ジンソク</t>
    </rPh>
    <rPh sb="54" eb="56">
      <t>タイオウ</t>
    </rPh>
    <phoneticPr fontId="2"/>
  </si>
  <si>
    <t>定期的な評価結果に基づいたアクションプランが立案されており、それを実施するための体制を整備し、計画に沿って実行している</t>
    <rPh sb="0" eb="3">
      <t>テイキテキ</t>
    </rPh>
    <rPh sb="22" eb="24">
      <t>リツアン</t>
    </rPh>
    <rPh sb="33" eb="35">
      <t>ジッシ</t>
    </rPh>
    <rPh sb="40" eb="42">
      <t>タイセイ</t>
    </rPh>
    <rPh sb="43" eb="45">
      <t>セイビ</t>
    </rPh>
    <rPh sb="47" eb="49">
      <t>ケイカク</t>
    </rPh>
    <rPh sb="50" eb="51">
      <t>ソ</t>
    </rPh>
    <rPh sb="53" eb="55">
      <t>ジッコウ</t>
    </rPh>
    <phoneticPr fontId="2"/>
  </si>
  <si>
    <t>評価結果に基づいたアクションプランは立案しているものの、それを実施するための体制までは整備しておらず、今後実施する予定である</t>
    <rPh sb="31" eb="33">
      <t>ジッシ</t>
    </rPh>
    <rPh sb="38" eb="40">
      <t>タイセイ</t>
    </rPh>
    <rPh sb="43" eb="45">
      <t>セイビ</t>
    </rPh>
    <rPh sb="51" eb="53">
      <t>コンゴ</t>
    </rPh>
    <rPh sb="53" eb="55">
      <t>ジッシ</t>
    </rPh>
    <rPh sb="57" eb="59">
      <t>ヨテイ</t>
    </rPh>
    <phoneticPr fontId="2"/>
  </si>
  <si>
    <t>アクションプランは立案しておらず、問題があった場合に都度必要な対策を実施している</t>
    <rPh sb="9" eb="11">
      <t>リツアン</t>
    </rPh>
    <rPh sb="26" eb="28">
      <t>ツド</t>
    </rPh>
    <rPh sb="28" eb="30">
      <t>ヒツヨウ</t>
    </rPh>
    <rPh sb="31" eb="33">
      <t>タイサク</t>
    </rPh>
    <rPh sb="34" eb="36">
      <t>ジッシ</t>
    </rPh>
    <phoneticPr fontId="2"/>
  </si>
  <si>
    <t>26-2
記述</t>
  </si>
  <si>
    <t>情報システムの全社最適化の取組</t>
    <rPh sb="0" eb="2">
      <t>ジョウホウ</t>
    </rPh>
    <rPh sb="7" eb="9">
      <t>ゼンシャ</t>
    </rPh>
    <rPh sb="9" eb="12">
      <t>サイテキカ</t>
    </rPh>
    <rPh sb="13" eb="15">
      <t>トリクミ</t>
    </rPh>
    <phoneticPr fontId="2"/>
  </si>
  <si>
    <t>27-1</t>
  </si>
  <si>
    <t>情報システムの全社最適を目指し、全社のデータ整合性を確保するとともに、事業部単位での個別最適による複雑化・ブラックボックス化を回避するための仕組みがありますか。</t>
    <rPh sb="16" eb="18">
      <t>ゼンシャ</t>
    </rPh>
    <rPh sb="22" eb="25">
      <t>セイゴウセイ</t>
    </rPh>
    <rPh sb="26" eb="28">
      <t>カクホ</t>
    </rPh>
    <rPh sb="35" eb="37">
      <t>ジギョウ</t>
    </rPh>
    <rPh sb="37" eb="38">
      <t>ブ</t>
    </rPh>
    <rPh sb="38" eb="40">
      <t>タンイ</t>
    </rPh>
    <rPh sb="42" eb="44">
      <t>コベツ</t>
    </rPh>
    <rPh sb="44" eb="46">
      <t>サイテキ</t>
    </rPh>
    <rPh sb="49" eb="52">
      <t>フクザツカ</t>
    </rPh>
    <rPh sb="61" eb="62">
      <t>カ</t>
    </rPh>
    <rPh sb="63" eb="65">
      <t>カイヒ</t>
    </rPh>
    <rPh sb="70" eb="72">
      <t>シク</t>
    </rPh>
    <phoneticPr fontId="2"/>
  </si>
  <si>
    <t>全社情報システムの最適化を目指し、全社のマスターデータを統合するなど、データの整合性を確保できている。また個別最適を回避するためのシステム構築時の計画確認などの仕組みがある</t>
    <rPh sb="0" eb="2">
      <t>ゼンシャ</t>
    </rPh>
    <rPh sb="2" eb="4">
      <t>ジョウホウ</t>
    </rPh>
    <rPh sb="9" eb="11">
      <t>サイテキ</t>
    </rPh>
    <rPh sb="11" eb="12">
      <t>カ</t>
    </rPh>
    <rPh sb="13" eb="15">
      <t>メザ</t>
    </rPh>
    <rPh sb="53" eb="55">
      <t>コベツ</t>
    </rPh>
    <rPh sb="55" eb="57">
      <t>サイテキ</t>
    </rPh>
    <rPh sb="58" eb="60">
      <t>カイヒ</t>
    </rPh>
    <rPh sb="69" eb="71">
      <t>コウチク</t>
    </rPh>
    <rPh sb="71" eb="72">
      <t>ジ</t>
    </rPh>
    <rPh sb="73" eb="75">
      <t>ケイカク</t>
    </rPh>
    <rPh sb="75" eb="77">
      <t>カクニン</t>
    </rPh>
    <rPh sb="80" eb="82">
      <t>シク</t>
    </rPh>
    <phoneticPr fontId="8"/>
  </si>
  <si>
    <t>全社データの整合性確保はこれからの取組だが、全社情報システムの最適化を目指した、個別最適を回避するためのシステム構築時の計画確認などの仕組みがある</t>
    <rPh sb="0" eb="2">
      <t>ゼンシャ</t>
    </rPh>
    <rPh sb="9" eb="11">
      <t>カクホ</t>
    </rPh>
    <rPh sb="17" eb="19">
      <t>トリク</t>
    </rPh>
    <rPh sb="22" eb="24">
      <t>ゼンシャ</t>
    </rPh>
    <rPh sb="24" eb="26">
      <t>ジョウホウ</t>
    </rPh>
    <rPh sb="31" eb="33">
      <t>サイテキ</t>
    </rPh>
    <rPh sb="33" eb="34">
      <t>カ</t>
    </rPh>
    <rPh sb="35" eb="37">
      <t>メザ</t>
    </rPh>
    <rPh sb="40" eb="42">
      <t>コベツ</t>
    </rPh>
    <rPh sb="42" eb="44">
      <t>サイテキ</t>
    </rPh>
    <rPh sb="45" eb="47">
      <t>カイヒ</t>
    </rPh>
    <rPh sb="56" eb="58">
      <t>コウチク</t>
    </rPh>
    <rPh sb="58" eb="59">
      <t>ジ</t>
    </rPh>
    <rPh sb="60" eb="62">
      <t>ケイカク</t>
    </rPh>
    <rPh sb="62" eb="64">
      <t>カクニン</t>
    </rPh>
    <rPh sb="67" eb="69">
      <t>シク</t>
    </rPh>
    <phoneticPr fontId="8"/>
  </si>
  <si>
    <t>全社的な情報システムの最適化は確保できていない</t>
    <rPh sb="0" eb="3">
      <t>ゼンシャテキ</t>
    </rPh>
    <rPh sb="4" eb="6">
      <t>ジョウホウ</t>
    </rPh>
    <rPh sb="11" eb="14">
      <t>サイテキカ</t>
    </rPh>
    <rPh sb="15" eb="17">
      <t>カクホ</t>
    </rPh>
    <phoneticPr fontId="2"/>
  </si>
  <si>
    <t>27-2
記述</t>
  </si>
  <si>
    <t>Q27-1で１を選択された場合は回答してください。
関連するデータ定義書等の名称を記入してください。
例：グループマスターデータ規定、●●社開発標準の順守義務付け</t>
  </si>
  <si>
    <t>28-1</t>
  </si>
  <si>
    <t>Ⅲ</t>
    <phoneticPr fontId="2"/>
  </si>
  <si>
    <t>企業は、デジタル技術を組み込んだ戦略の達成度を測る指標を定め、ステークホルダーに対し、指標に基づく成果についての自己評価を示すべきである。</t>
    <phoneticPr fontId="2"/>
  </si>
  <si>
    <t>DX推進における各種取組のKPI</t>
    <rPh sb="2" eb="4">
      <t>スイシン</t>
    </rPh>
    <rPh sb="8" eb="10">
      <t>カクシュ</t>
    </rPh>
    <rPh sb="10" eb="12">
      <t>トリクミ</t>
    </rPh>
    <phoneticPr fontId="2"/>
  </si>
  <si>
    <t>29-1</t>
  </si>
  <si>
    <t>すべての取組にKPIを設定し、KGI（最終財務成果指標）と連携させている</t>
    <rPh sb="4" eb="5">
      <t>ト</t>
    </rPh>
    <rPh sb="5" eb="6">
      <t>ク</t>
    </rPh>
    <rPh sb="11" eb="13">
      <t>セッテイ</t>
    </rPh>
    <rPh sb="19" eb="21">
      <t>サイシュウ</t>
    </rPh>
    <rPh sb="21" eb="23">
      <t>ザイム</t>
    </rPh>
    <rPh sb="23" eb="25">
      <t>セイカ</t>
    </rPh>
    <rPh sb="25" eb="27">
      <t>シヒョウ</t>
    </rPh>
    <rPh sb="29" eb="31">
      <t>レンケイ</t>
    </rPh>
    <phoneticPr fontId="8"/>
  </si>
  <si>
    <t>一部の取組にKPIを設定しKGIと連携させている</t>
    <phoneticPr fontId="2"/>
  </si>
  <si>
    <t>KPIを設定しているが、KGIと連携させてはいない</t>
    <phoneticPr fontId="2"/>
  </si>
  <si>
    <t>KPIを設定していない</t>
    <rPh sb="4" eb="6">
      <t>セッテイ</t>
    </rPh>
    <phoneticPr fontId="2"/>
  </si>
  <si>
    <t>29-2
記述</t>
  </si>
  <si>
    <t>企業価値向上に関係するKPIの開示</t>
    <rPh sb="0" eb="2">
      <t>キギョウ</t>
    </rPh>
    <rPh sb="2" eb="4">
      <t>カチ</t>
    </rPh>
    <rPh sb="4" eb="6">
      <t>コウジョウ</t>
    </rPh>
    <rPh sb="7" eb="9">
      <t>カンケイ</t>
    </rPh>
    <rPh sb="15" eb="17">
      <t>カイジ</t>
    </rPh>
    <phoneticPr fontId="2"/>
  </si>
  <si>
    <t>30-1</t>
  </si>
  <si>
    <t>企業価値向上に関係するKPIについて、ステークホルダーに開示していますか。</t>
    <rPh sb="0" eb="2">
      <t>キギョウ</t>
    </rPh>
    <rPh sb="2" eb="4">
      <t>カチ</t>
    </rPh>
    <rPh sb="4" eb="6">
      <t>コウジョウ</t>
    </rPh>
    <rPh sb="7" eb="9">
      <t>カンケイ</t>
    </rPh>
    <rPh sb="28" eb="30">
      <t>カイジ</t>
    </rPh>
    <phoneticPr fontId="2"/>
  </si>
  <si>
    <t>30-2
記述</t>
  </si>
  <si>
    <t>Q30-1で1を選択した場合は回答してください。
公開されている資料・URLを記入してください。
例：統合報告書（URL)5ページに記載、アニュアルレポート20ページに記載</t>
  </si>
  <si>
    <t>DXの成果に関する指標の策定とモニタリング</t>
    <rPh sb="3" eb="5">
      <t>セイカ</t>
    </rPh>
    <rPh sb="6" eb="7">
      <t>カン</t>
    </rPh>
    <rPh sb="9" eb="11">
      <t>シヒョウ</t>
    </rPh>
    <rPh sb="12" eb="14">
      <t>サクテイ</t>
    </rPh>
    <phoneticPr fontId="2"/>
  </si>
  <si>
    <t>31-1</t>
  </si>
  <si>
    <t>デジタル時代に適応した企業変革が実現できているかについて、指標（定量・定性）を定め、評価していますか。</t>
    <rPh sb="4" eb="6">
      <t>ジダイ</t>
    </rPh>
    <rPh sb="7" eb="9">
      <t>テキオウ</t>
    </rPh>
    <rPh sb="11" eb="13">
      <t>キギョウ</t>
    </rPh>
    <rPh sb="13" eb="15">
      <t>ヘンカク</t>
    </rPh>
    <rPh sb="16" eb="18">
      <t>ジツゲン</t>
    </rPh>
    <rPh sb="29" eb="31">
      <t>シヒョウ</t>
    </rPh>
    <rPh sb="32" eb="34">
      <t>テイリョウ</t>
    </rPh>
    <rPh sb="35" eb="37">
      <t>テイセイ</t>
    </rPh>
    <rPh sb="39" eb="40">
      <t>サダ</t>
    </rPh>
    <rPh sb="42" eb="44">
      <t>ヒョウカ</t>
    </rPh>
    <phoneticPr fontId="2"/>
  </si>
  <si>
    <t>指標を定め評価している</t>
    <rPh sb="0" eb="2">
      <t>シヒョウ</t>
    </rPh>
    <rPh sb="3" eb="4">
      <t>サダ</t>
    </rPh>
    <rPh sb="5" eb="7">
      <t>ヒョウカ</t>
    </rPh>
    <phoneticPr fontId="2"/>
  </si>
  <si>
    <t>指標は定めたが、評価はしていない</t>
    <rPh sb="0" eb="2">
      <t>シヒョウ</t>
    </rPh>
    <rPh sb="3" eb="4">
      <t>サダ</t>
    </rPh>
    <rPh sb="8" eb="10">
      <t>ヒョウカ</t>
    </rPh>
    <phoneticPr fontId="2"/>
  </si>
  <si>
    <t>指標は現状ない</t>
    <rPh sb="0" eb="2">
      <t>シヒョウ</t>
    </rPh>
    <rPh sb="3" eb="5">
      <t>ゲンジョウ</t>
    </rPh>
    <phoneticPr fontId="8"/>
  </si>
  <si>
    <t>31-2
記述</t>
  </si>
  <si>
    <t>Q31-1で1もしくは2を選択した場合は回答してください。
具体的に定めた指標について記載ください。評価も行っている場合には、評価方法や結果等についてもご記入ください。</t>
  </si>
  <si>
    <t>Ⅳ</t>
    <phoneticPr fontId="2"/>
  </si>
  <si>
    <t>経営者は、デジタル技術を組み込んだ戦略の実施に当たり、ステークホルダーへの情報発信を含め、リーダーシップを発揮するべきである。
経営者は、事業部門（担当）やITシステム部門（担当）等とも協力し、デジタル技術に係る動向や自社のITシステムの現状を踏まえた課題を把握・分析し、戦略の見直しに反映していくべきである。また、経営者は、事業実施の前提となるサイバーセキュリティリスク等に対しても適切に対応を行うべきである。</t>
    <phoneticPr fontId="2"/>
  </si>
  <si>
    <t>経営トップのメッセージ</t>
    <phoneticPr fontId="2"/>
  </si>
  <si>
    <t>32-1</t>
  </si>
  <si>
    <t>企業価値向上のための DX推進について、経営トップが経営方針・経営計画やメディア等でメッセージを発信していますか。</t>
    <rPh sb="13" eb="15">
      <t>スイシン</t>
    </rPh>
    <rPh sb="26" eb="28">
      <t>ケイエイ</t>
    </rPh>
    <rPh sb="28" eb="30">
      <t>ホウシン</t>
    </rPh>
    <rPh sb="31" eb="33">
      <t>ケイエイ</t>
    </rPh>
    <rPh sb="33" eb="35">
      <t>ケイカク</t>
    </rPh>
    <rPh sb="40" eb="41">
      <t>トウ</t>
    </rPh>
    <rPh sb="48" eb="50">
      <t>ハッシン</t>
    </rPh>
    <phoneticPr fontId="7"/>
  </si>
  <si>
    <t>経営トップがDX推進についてのメッセージを社内外に発信している</t>
    <rPh sb="0" eb="2">
      <t>ケイエイ</t>
    </rPh>
    <rPh sb="8" eb="10">
      <t>スイシン</t>
    </rPh>
    <phoneticPr fontId="2"/>
  </si>
  <si>
    <t>経営トップがDX推進についてのメッセージを社内に発信している</t>
    <rPh sb="0" eb="2">
      <t>ケイエイ</t>
    </rPh>
    <rPh sb="8" eb="10">
      <t>スイシン</t>
    </rPh>
    <rPh sb="21" eb="23">
      <t>シャナイ</t>
    </rPh>
    <rPh sb="24" eb="26">
      <t>ハッシン</t>
    </rPh>
    <phoneticPr fontId="7"/>
  </si>
  <si>
    <t>DX推進について発信していない</t>
    <rPh sb="2" eb="4">
      <t>スイシン</t>
    </rPh>
    <phoneticPr fontId="2"/>
  </si>
  <si>
    <t>32-2
記述</t>
  </si>
  <si>
    <t>Q32-1で1または2を選択された場合は回答してください。
そのメッセージが記載された資料名・メディア名称・URL等を記入してください。
例：アニュアルレポート5ページ、統合報告書（URL)7ページ、●●新聞2019年5月20日号（10面）</t>
  </si>
  <si>
    <t>経営トップとDX推進部署の責任者（CDO・CTO・CIO・CDXO等）とのコミュニケーション</t>
    <rPh sb="8" eb="10">
      <t>スイシン</t>
    </rPh>
    <rPh sb="10" eb="12">
      <t>ブショ</t>
    </rPh>
    <rPh sb="13" eb="16">
      <t>セキニンシャ</t>
    </rPh>
    <rPh sb="33" eb="34">
      <t>ナド</t>
    </rPh>
    <phoneticPr fontId="2"/>
  </si>
  <si>
    <t>33-1</t>
  </si>
  <si>
    <t>経営トップとDX推進部署の責任者（CDO・CTO・CIO・CDXO等）が定期的にコミュニケーションを取っていますか。</t>
    <rPh sb="36" eb="39">
      <t>テイキテキ</t>
    </rPh>
    <rPh sb="50" eb="51">
      <t>ト</t>
    </rPh>
    <phoneticPr fontId="7"/>
  </si>
  <si>
    <t>DX推進を主な目的とし、定期的にコミュニケーションをとっている</t>
    <rPh sb="2" eb="4">
      <t>スイシン</t>
    </rPh>
    <rPh sb="5" eb="6">
      <t>オモ</t>
    </rPh>
    <rPh sb="7" eb="9">
      <t>モクテキ</t>
    </rPh>
    <rPh sb="12" eb="15">
      <t>テイキテキ</t>
    </rPh>
    <phoneticPr fontId="2"/>
  </si>
  <si>
    <t>定期的にコミュニケーションをとっている</t>
    <rPh sb="0" eb="3">
      <t>テイキテキ</t>
    </rPh>
    <phoneticPr fontId="2"/>
  </si>
  <si>
    <t>不定期にコミュニケーションをとっている</t>
    <rPh sb="0" eb="3">
      <t>フテイキ</t>
    </rPh>
    <phoneticPr fontId="7"/>
  </si>
  <si>
    <t>あまりコミュニケーションを取っていない</t>
    <rPh sb="13" eb="14">
      <t>ト</t>
    </rPh>
    <phoneticPr fontId="2"/>
  </si>
  <si>
    <t>33-2
記述</t>
  </si>
  <si>
    <t>Q33-1で1～3を選択された場合は回答してください。
どのような手段でコミュニケーションを図っているかについて、概要を記入してください。
例：DX推進を主な目的とし、CEOとCDOが月に２回、個別に打合せの場を設けている</t>
  </si>
  <si>
    <t>経営トップによるITシステムの課題把握・分析</t>
    <rPh sb="0" eb="2">
      <t>ケイエイ</t>
    </rPh>
    <phoneticPr fontId="2"/>
  </si>
  <si>
    <t>34-1</t>
  </si>
  <si>
    <t>経営トップが事業部門やITシステム部門等と協力しながら、デジタル技術に係る動向や自社のITシステムの現状を踏まえた課題を把握・分析し、戦略の見直しに反映していますか。</t>
    <rPh sb="0" eb="2">
      <t>ケイエイ</t>
    </rPh>
    <rPh sb="6" eb="8">
      <t>ジギョウ</t>
    </rPh>
    <rPh sb="8" eb="10">
      <t>ブモン</t>
    </rPh>
    <rPh sb="17" eb="19">
      <t>ブモン</t>
    </rPh>
    <rPh sb="19" eb="20">
      <t>ナド</t>
    </rPh>
    <rPh sb="21" eb="23">
      <t>キョウリョク</t>
    </rPh>
    <rPh sb="32" eb="34">
      <t>ギジュツ</t>
    </rPh>
    <rPh sb="35" eb="36">
      <t>カカ</t>
    </rPh>
    <rPh sb="37" eb="39">
      <t>ドウコウ</t>
    </rPh>
    <rPh sb="40" eb="42">
      <t>ジシャ</t>
    </rPh>
    <rPh sb="50" eb="52">
      <t>ゲンジョウ</t>
    </rPh>
    <rPh sb="53" eb="54">
      <t>フ</t>
    </rPh>
    <rPh sb="57" eb="59">
      <t>カダイ</t>
    </rPh>
    <rPh sb="60" eb="62">
      <t>ハアク</t>
    </rPh>
    <rPh sb="63" eb="65">
      <t>ブンセキ</t>
    </rPh>
    <rPh sb="67" eb="69">
      <t>センリャク</t>
    </rPh>
    <rPh sb="70" eb="72">
      <t>ミナオ</t>
    </rPh>
    <rPh sb="74" eb="76">
      <t>ハンエイ</t>
    </rPh>
    <phoneticPr fontId="2"/>
  </si>
  <si>
    <t>経営トップがデジタル技術に係る動向や自社のITシステムの現状を踏まえた課題を把握・分析し、戦略の見直しに反映している。</t>
    <rPh sb="0" eb="2">
      <t>ケイエイ</t>
    </rPh>
    <rPh sb="10" eb="12">
      <t>ギジュツ</t>
    </rPh>
    <rPh sb="13" eb="14">
      <t>カカ</t>
    </rPh>
    <rPh sb="15" eb="17">
      <t>ドウコウ</t>
    </rPh>
    <rPh sb="18" eb="20">
      <t>ジシャ</t>
    </rPh>
    <rPh sb="28" eb="30">
      <t>ゲンジョウ</t>
    </rPh>
    <rPh sb="31" eb="32">
      <t>フ</t>
    </rPh>
    <rPh sb="35" eb="37">
      <t>カダイ</t>
    </rPh>
    <rPh sb="38" eb="40">
      <t>ハアク</t>
    </rPh>
    <rPh sb="41" eb="43">
      <t>ブンセキ</t>
    </rPh>
    <rPh sb="45" eb="47">
      <t>センリャク</t>
    </rPh>
    <rPh sb="48" eb="50">
      <t>ミナオ</t>
    </rPh>
    <rPh sb="52" eb="54">
      <t>ハンエイ</t>
    </rPh>
    <phoneticPr fontId="8"/>
  </si>
  <si>
    <t>経営トップがデジタル技術に係る動向や自社のITシステムの現状を踏まえた課題を把握しているが、その分析や戦略の見直しへの反映には関与していない</t>
    <rPh sb="0" eb="2">
      <t>ケイエイ</t>
    </rPh>
    <rPh sb="10" eb="12">
      <t>ギジュツ</t>
    </rPh>
    <rPh sb="13" eb="14">
      <t>カカ</t>
    </rPh>
    <rPh sb="15" eb="17">
      <t>ドウコウ</t>
    </rPh>
    <rPh sb="18" eb="20">
      <t>ジシャ</t>
    </rPh>
    <rPh sb="28" eb="30">
      <t>ゲンジョウ</t>
    </rPh>
    <rPh sb="31" eb="32">
      <t>フ</t>
    </rPh>
    <rPh sb="35" eb="37">
      <t>カダイ</t>
    </rPh>
    <rPh sb="38" eb="40">
      <t>ハアク</t>
    </rPh>
    <rPh sb="48" eb="50">
      <t>ブンセキ</t>
    </rPh>
    <rPh sb="51" eb="53">
      <t>センリャク</t>
    </rPh>
    <rPh sb="54" eb="56">
      <t>ミナオ</t>
    </rPh>
    <rPh sb="59" eb="61">
      <t>ハンエイ</t>
    </rPh>
    <rPh sb="63" eb="65">
      <t>カンヨ</t>
    </rPh>
    <phoneticPr fontId="8"/>
  </si>
  <si>
    <t>経営トップの関与は少ない</t>
    <rPh sb="6" eb="8">
      <t>カンヨ</t>
    </rPh>
    <rPh sb="9" eb="10">
      <t>スク</t>
    </rPh>
    <phoneticPr fontId="2"/>
  </si>
  <si>
    <t>34-2
記述</t>
  </si>
  <si>
    <t>Q34-1で1または2を選択された場合は回答してください。
経営トップによる課題把握等の状況について、概要を簡潔に記載してください。</t>
  </si>
  <si>
    <t>企業価値向上のためのDX推進についての経営会議での議論</t>
    <rPh sb="0" eb="2">
      <t>キギョウ</t>
    </rPh>
    <rPh sb="2" eb="4">
      <t>カチ</t>
    </rPh>
    <rPh sb="4" eb="6">
      <t>コウジョウ</t>
    </rPh>
    <rPh sb="12" eb="14">
      <t>スイシン</t>
    </rPh>
    <rPh sb="19" eb="21">
      <t>ケイエイ</t>
    </rPh>
    <rPh sb="21" eb="23">
      <t>カイギ</t>
    </rPh>
    <rPh sb="25" eb="27">
      <t>ギロン</t>
    </rPh>
    <phoneticPr fontId="2"/>
  </si>
  <si>
    <t>35-1</t>
  </si>
  <si>
    <t>企業価値向上のためのDX推進に関して、取締役会・経営会議で報告・議論されていますか。</t>
    <rPh sb="12" eb="14">
      <t>スイシン</t>
    </rPh>
    <rPh sb="15" eb="16">
      <t>カン</t>
    </rPh>
    <rPh sb="19" eb="22">
      <t>トリシマリヤク</t>
    </rPh>
    <rPh sb="22" eb="23">
      <t>カイ</t>
    </rPh>
    <rPh sb="29" eb="31">
      <t>ホウコク</t>
    </rPh>
    <rPh sb="32" eb="34">
      <t>ギロン</t>
    </rPh>
    <phoneticPr fontId="2"/>
  </si>
  <si>
    <t>取締役会・経営会議で頻繁に報告・議論される</t>
    <rPh sb="0" eb="3">
      <t>トリシマリヤク</t>
    </rPh>
    <rPh sb="3" eb="4">
      <t>カイ</t>
    </rPh>
    <rPh sb="5" eb="7">
      <t>ケイエイ</t>
    </rPh>
    <rPh sb="7" eb="9">
      <t>カイギ</t>
    </rPh>
    <rPh sb="10" eb="12">
      <t>ヒンパン</t>
    </rPh>
    <rPh sb="16" eb="18">
      <t>ギロン</t>
    </rPh>
    <phoneticPr fontId="8"/>
  </si>
  <si>
    <t>35-2
記述</t>
  </si>
  <si>
    <t>Q35-1で1を選択された場合は回答してください。
議題となる頻度、議題の例を記入してください。
例：2か月に1回程度、議題の例：AIの全社展開について</t>
  </si>
  <si>
    <t>経営トップのサイバーセキュリティリスクについての認識</t>
    <phoneticPr fontId="2"/>
  </si>
  <si>
    <t>36-1</t>
  </si>
  <si>
    <t>経営者がサイバーセキュリティリスクを経営リスクの1つとして認識し、CISO等の責任者を任命するなど管理体制を構築するとともに、サイバーセキュリティ対策のためのリソース（予算、人材）を確保していますか。</t>
    <phoneticPr fontId="2"/>
  </si>
  <si>
    <t>経営者がサイバーセキュリティリスクを経営リスクの1つとして認識し、CISO等の責任者を任命するなど管理体制を構築するとともにサイバーセキュリティ対策のためのリソース（予算、人材）を確保している</t>
    <phoneticPr fontId="2"/>
  </si>
  <si>
    <t>サイバーセキュリティリスクを経営リスクの1つとして認識し、CISO等の責任者を任命するなど管理体制を構築しているが、対策のためのリソース確保はこれからの課題である</t>
  </si>
  <si>
    <t>管理体制の構築および対策のための資源確保はこれからの課題である</t>
    <phoneticPr fontId="2"/>
  </si>
  <si>
    <t>36-2
記述</t>
  </si>
  <si>
    <t>サイバーセキュリティリスクの把握と対策</t>
    <rPh sb="14" eb="16">
      <t>ハアク</t>
    </rPh>
    <rPh sb="17" eb="19">
      <t>タイサク</t>
    </rPh>
    <phoneticPr fontId="2"/>
  </si>
  <si>
    <t>37-1</t>
  </si>
  <si>
    <t>サイバーセキュリティリスクとして守るべき情報を特定し、リスクに対応するための計画（システム的・人的）を策定するとともに、防御のための仕組み・体制を構築していますか。</t>
    <rPh sb="16" eb="17">
      <t>マモ</t>
    </rPh>
    <rPh sb="20" eb="22">
      <t>ジョウホウ</t>
    </rPh>
    <rPh sb="23" eb="25">
      <t>トクテイ</t>
    </rPh>
    <rPh sb="31" eb="33">
      <t>タイオウ</t>
    </rPh>
    <rPh sb="38" eb="40">
      <t>ケイカク</t>
    </rPh>
    <rPh sb="45" eb="46">
      <t>テキ</t>
    </rPh>
    <rPh sb="47" eb="49">
      <t>ジンテキ</t>
    </rPh>
    <rPh sb="51" eb="53">
      <t>サクテイ</t>
    </rPh>
    <rPh sb="60" eb="62">
      <t>ボウギョ</t>
    </rPh>
    <rPh sb="66" eb="68">
      <t>シク</t>
    </rPh>
    <rPh sb="70" eb="72">
      <t>タイセイ</t>
    </rPh>
    <rPh sb="73" eb="75">
      <t>コウチク</t>
    </rPh>
    <phoneticPr fontId="2"/>
  </si>
  <si>
    <t>サイバーセキュリティリスクを特定し、リスク対策計画を策定するとともに、防御のための仕組み・体制を構築している</t>
    <rPh sb="14" eb="16">
      <t>トクテイ</t>
    </rPh>
    <rPh sb="21" eb="23">
      <t>タイサク</t>
    </rPh>
    <rPh sb="23" eb="25">
      <t>ケイカク</t>
    </rPh>
    <rPh sb="26" eb="28">
      <t>サクテイ</t>
    </rPh>
    <rPh sb="35" eb="37">
      <t>ボウギョ</t>
    </rPh>
    <rPh sb="41" eb="43">
      <t>シク</t>
    </rPh>
    <rPh sb="45" eb="47">
      <t>タイセイ</t>
    </rPh>
    <rPh sb="48" eb="50">
      <t>コウチク</t>
    </rPh>
    <phoneticPr fontId="2"/>
  </si>
  <si>
    <t>サイバーセキュリティリスクは特定しているが、仕組み・防御のための体制構築はこれからの課題である</t>
    <rPh sb="14" eb="16">
      <t>トクテイ</t>
    </rPh>
    <rPh sb="22" eb="24">
      <t>シク</t>
    </rPh>
    <rPh sb="34" eb="36">
      <t>コウチク</t>
    </rPh>
    <rPh sb="42" eb="44">
      <t>カダイ</t>
    </rPh>
    <phoneticPr fontId="2"/>
  </si>
  <si>
    <t>サイバーセキュリティリスクの明確化はこれからの課題である</t>
    <rPh sb="14" eb="16">
      <t>メイカク</t>
    </rPh>
    <rPh sb="16" eb="17">
      <t>カ</t>
    </rPh>
    <rPh sb="23" eb="25">
      <t>カダイ</t>
    </rPh>
    <phoneticPr fontId="8"/>
  </si>
  <si>
    <t>37-2
記述</t>
  </si>
  <si>
    <t>Q37-1で１または2を選択された場合は回答してください。
リスク対策やその対応に関する規定やドキュメントを記入してください。
例：リスク分析表</t>
  </si>
  <si>
    <t>サイバーセキュリティリスクに対応できる体制の構築に向けた取組</t>
    <rPh sb="14" eb="16">
      <t>タイオウ</t>
    </rPh>
    <rPh sb="25" eb="26">
      <t>ム</t>
    </rPh>
    <rPh sb="28" eb="30">
      <t>トリクミ</t>
    </rPh>
    <phoneticPr fontId="2"/>
  </si>
  <si>
    <t>38-1</t>
  </si>
  <si>
    <t>サイバーセキュリティリスクに対応できる体制の構築に向けた取組として、情報処理安全確保支援士（登録セキスぺ、登録情報セキュリティスペシャリスト）の取得を会社として奨励していますか。</t>
    <rPh sb="34" eb="36">
      <t>ジョウホウ</t>
    </rPh>
    <rPh sb="36" eb="38">
      <t>ショリ</t>
    </rPh>
    <rPh sb="38" eb="40">
      <t>アンゼン</t>
    </rPh>
    <rPh sb="40" eb="42">
      <t>カクホ</t>
    </rPh>
    <rPh sb="42" eb="44">
      <t>シエン</t>
    </rPh>
    <rPh sb="44" eb="45">
      <t>シ</t>
    </rPh>
    <rPh sb="46" eb="48">
      <t>トウロク</t>
    </rPh>
    <rPh sb="53" eb="55">
      <t>トウロク</t>
    </rPh>
    <rPh sb="55" eb="57">
      <t>ジョウホウ</t>
    </rPh>
    <rPh sb="72" eb="74">
      <t>シュトク</t>
    </rPh>
    <rPh sb="75" eb="77">
      <t>カイシャ</t>
    </rPh>
    <rPh sb="80" eb="82">
      <t>ショウレイ</t>
    </rPh>
    <phoneticPr fontId="2"/>
  </si>
  <si>
    <t>情報処理安全確保支援士の取得を会社として奨励し、実績も出ている</t>
    <rPh sb="0" eb="2">
      <t>ジョウホウ</t>
    </rPh>
    <rPh sb="2" eb="4">
      <t>ショリ</t>
    </rPh>
    <rPh sb="4" eb="6">
      <t>アンゼン</t>
    </rPh>
    <rPh sb="6" eb="8">
      <t>カクホ</t>
    </rPh>
    <rPh sb="8" eb="10">
      <t>シエン</t>
    </rPh>
    <rPh sb="10" eb="11">
      <t>シ</t>
    </rPh>
    <rPh sb="12" eb="14">
      <t>シュトク</t>
    </rPh>
    <rPh sb="15" eb="17">
      <t>カイシャ</t>
    </rPh>
    <rPh sb="20" eb="22">
      <t>ショウレイ</t>
    </rPh>
    <rPh sb="24" eb="26">
      <t>ジッセキ</t>
    </rPh>
    <rPh sb="27" eb="28">
      <t>デ</t>
    </rPh>
    <phoneticPr fontId="2"/>
  </si>
  <si>
    <t>情報処理安全確保支援士の取得を会社として奨励しているが、実績は出ていない</t>
    <rPh sb="0" eb="8">
      <t>ジョウホウショリアンゼンカクホ</t>
    </rPh>
    <rPh sb="8" eb="10">
      <t>シエン</t>
    </rPh>
    <rPh sb="10" eb="11">
      <t>シ</t>
    </rPh>
    <rPh sb="12" eb="14">
      <t>シュトク</t>
    </rPh>
    <rPh sb="15" eb="17">
      <t>カイシャ</t>
    </rPh>
    <rPh sb="20" eb="22">
      <t>ショウレイ</t>
    </rPh>
    <rPh sb="28" eb="30">
      <t>ジッセキ</t>
    </rPh>
    <rPh sb="31" eb="32">
      <t>デ</t>
    </rPh>
    <phoneticPr fontId="2"/>
  </si>
  <si>
    <t>情報処理安全確保支援士の取得を会社として奨励していない</t>
    <rPh sb="0" eb="11">
      <t>ジョウホウショリアンゼンカクホシエンシ</t>
    </rPh>
    <rPh sb="12" eb="14">
      <t>シュトク</t>
    </rPh>
    <rPh sb="15" eb="17">
      <t>カイシャ</t>
    </rPh>
    <rPh sb="20" eb="22">
      <t>ショウレイ</t>
    </rPh>
    <phoneticPr fontId="2"/>
  </si>
  <si>
    <t>38-2
記述</t>
  </si>
  <si>
    <t>Q38-1で１または2を選択された場合は回答してください。
会社としてどのように奨励しているかについて簡潔に記載してください。
例：情報処理安全確保支援士の取得を社内広報でアナウンスするとともに、資格取得者には一時金を支給</t>
  </si>
  <si>
    <t>サイバーセキュリティへの取組に関する開示</t>
    <rPh sb="12" eb="13">
      <t>ト</t>
    </rPh>
    <rPh sb="13" eb="14">
      <t>ク</t>
    </rPh>
    <rPh sb="15" eb="16">
      <t>カン</t>
    </rPh>
    <rPh sb="18" eb="20">
      <t>カイジ</t>
    </rPh>
    <phoneticPr fontId="2"/>
  </si>
  <si>
    <t>39-1</t>
  </si>
  <si>
    <t>サイバーセキュリティを経営リスクの一つと捉え、その取組を前提としたリスクの性質・度合いに応じて、サイバーセキュリティ報告書、CSR報告書、サステナビリティレポートや有価証券報告書等への記載を通じて開示を行っていますか。</t>
    <rPh sb="11" eb="13">
      <t>ケイエイ</t>
    </rPh>
    <rPh sb="17" eb="18">
      <t>ヒト</t>
    </rPh>
    <rPh sb="20" eb="21">
      <t>トラ</t>
    </rPh>
    <rPh sb="28" eb="30">
      <t>ゼンテイ</t>
    </rPh>
    <rPh sb="101" eb="102">
      <t>オコナ</t>
    </rPh>
    <phoneticPr fontId="2"/>
  </si>
  <si>
    <t>セキュリティポリシー、関連投資、体制、日常的なPDCA活動などに関して、紹介・開示を行っている</t>
    <rPh sb="11" eb="13">
      <t>カンレン</t>
    </rPh>
    <rPh sb="13" eb="15">
      <t>トウシ</t>
    </rPh>
    <rPh sb="16" eb="18">
      <t>タイセイ</t>
    </rPh>
    <rPh sb="19" eb="22">
      <t>ニチジョウテキ</t>
    </rPh>
    <rPh sb="27" eb="29">
      <t>カツドウ</t>
    </rPh>
    <rPh sb="32" eb="33">
      <t>カン</t>
    </rPh>
    <rPh sb="36" eb="38">
      <t>ショウカイ</t>
    </rPh>
    <rPh sb="39" eb="41">
      <t>カイジ</t>
    </rPh>
    <rPh sb="42" eb="43">
      <t>オコナ</t>
    </rPh>
    <phoneticPr fontId="2"/>
  </si>
  <si>
    <t>セキュリティポリシーなど一部の関連情報のみ、紹介や開示をしている</t>
    <rPh sb="12" eb="14">
      <t>イチブ</t>
    </rPh>
    <rPh sb="15" eb="17">
      <t>カンレン</t>
    </rPh>
    <rPh sb="17" eb="19">
      <t>ジョウホウ</t>
    </rPh>
    <rPh sb="22" eb="24">
      <t>ショウカイ</t>
    </rPh>
    <rPh sb="25" eb="27">
      <t>カイジ</t>
    </rPh>
    <phoneticPr fontId="2"/>
  </si>
  <si>
    <t>開示項目の選定含めて、開示を準備中である</t>
    <rPh sb="0" eb="2">
      <t>カイジ</t>
    </rPh>
    <rPh sb="2" eb="4">
      <t>コウモク</t>
    </rPh>
    <rPh sb="5" eb="7">
      <t>センテイ</t>
    </rPh>
    <rPh sb="7" eb="8">
      <t>フク</t>
    </rPh>
    <rPh sb="11" eb="13">
      <t>カイジ</t>
    </rPh>
    <rPh sb="14" eb="17">
      <t>ジュンビチュウ</t>
    </rPh>
    <phoneticPr fontId="2"/>
  </si>
  <si>
    <t>開示の計画はない</t>
    <rPh sb="0" eb="2">
      <t>カイジ</t>
    </rPh>
    <rPh sb="3" eb="5">
      <t>ケイカク</t>
    </rPh>
    <phoneticPr fontId="2"/>
  </si>
  <si>
    <t>39-2
記述</t>
  </si>
  <si>
    <t>Q39-1で１または2を選択された場合は回答してください。
掲載されている資料名を記入してください。
当該資料が公表されている場合は、公表先（URL等）をご記入ください。
例：リスクマネジメントレポート2020(URL)●~●ページ</t>
  </si>
  <si>
    <t>全社最適で策定された計画の実行段階においては、各事業部門が自己の利害に固執して全体最適から離れてしまわないよう注意を払いながら、オーナーシップをもって、その完遂に向けて努力していますか。</t>
  </si>
  <si>
    <t>迅速に対応できるものになっている</t>
  </si>
  <si>
    <t>Q4-1で1または2を選択された場合は回答してください。
例：●●サービスの活用による業界標準化（URL）</t>
    <rPh sb="38" eb="40">
      <t>カツヨウ</t>
    </rPh>
    <rPh sb="43" eb="45">
      <t>ギョウカイ</t>
    </rPh>
    <rPh sb="45" eb="47">
      <t>ヒョウジュン</t>
    </rPh>
    <rPh sb="47" eb="48">
      <t>カ</t>
    </rPh>
    <phoneticPr fontId="2"/>
  </si>
  <si>
    <t>Q5-1で1または2を選択された場合は回答してください。
実施内容の概要を記入してください。
例：国内外拠点横断のデジタル活用推進体制について（URL）</t>
    <rPh sb="49" eb="52">
      <t>コクナイガイ</t>
    </rPh>
    <rPh sb="52" eb="54">
      <t>キョテン</t>
    </rPh>
    <rPh sb="54" eb="56">
      <t>オウダン</t>
    </rPh>
    <rPh sb="61" eb="63">
      <t>カツヨウ</t>
    </rPh>
    <rPh sb="63" eb="65">
      <t>スイシン</t>
    </rPh>
    <rPh sb="65" eb="67">
      <t>タイセイ</t>
    </rPh>
    <phoneticPr fontId="2"/>
  </si>
  <si>
    <t>Q23-1で1または2を選択された場合は回答してください。
例：●●ビジョン2025　全社統一行動指針（URL）</t>
    <rPh sb="43" eb="45">
      <t>ゼンシャ</t>
    </rPh>
    <rPh sb="45" eb="47">
      <t>トウイツ</t>
    </rPh>
    <rPh sb="47" eb="49">
      <t>コウドウ</t>
    </rPh>
    <rPh sb="49" eb="51">
      <t>シシン</t>
    </rPh>
    <phoneticPr fontId="2"/>
  </si>
  <si>
    <t>取締役会や経営会議等の場において、経営トップが最新のデジタル技術や新たな活用事例に関する情報交換を定期的に行うとともに、自社の戦略への落とし込みについて自ら主体的に検討を行っていますか。</t>
    <phoneticPr fontId="2"/>
  </si>
  <si>
    <t>取締役会等の場において経営トップが最新のデジタル技術等に関する情報交換を定期的に行うとともに、戦略への落とし込みについて自ら主体的に検討を行っている</t>
    <rPh sb="0" eb="4">
      <t>トリシマリヤクカイ</t>
    </rPh>
    <rPh sb="4" eb="5">
      <t>トウ</t>
    </rPh>
    <rPh sb="6" eb="7">
      <t>バ</t>
    </rPh>
    <rPh sb="26" eb="27">
      <t>トウ</t>
    </rPh>
    <rPh sb="28" eb="29">
      <t>カン</t>
    </rPh>
    <rPh sb="60" eb="61">
      <t>ミズカ</t>
    </rPh>
    <phoneticPr fontId="2"/>
  </si>
  <si>
    <t>取締役会等の場において経営トップが最新のデジタル技術等に関する情報交換を定期的に行っていない</t>
    <phoneticPr fontId="2"/>
  </si>
  <si>
    <t>Q21-1で1または2を選択された場合は回答してください。
例：スキル・資格に基づく社内公募型人財配置制度について（URL）</t>
    <rPh sb="36" eb="38">
      <t>シカク</t>
    </rPh>
    <rPh sb="39" eb="40">
      <t>モト</t>
    </rPh>
    <rPh sb="42" eb="44">
      <t>シャナイ</t>
    </rPh>
    <rPh sb="44" eb="46">
      <t>コウボ</t>
    </rPh>
    <rPh sb="46" eb="47">
      <t>ガタ</t>
    </rPh>
    <rPh sb="47" eb="49">
      <t>ジンザイ</t>
    </rPh>
    <rPh sb="49" eb="51">
      <t>ハイチ</t>
    </rPh>
    <rPh sb="51" eb="53">
      <t>セイド</t>
    </rPh>
    <phoneticPr fontId="2"/>
  </si>
  <si>
    <t>対応できるものになっていない</t>
    <phoneticPr fontId="2"/>
  </si>
  <si>
    <t>即時性はないものの、対応できるものにはなっている</t>
    <rPh sb="0" eb="3">
      <t>ソクジセイ</t>
    </rPh>
    <rPh sb="10" eb="12">
      <t>タイオウ</t>
    </rPh>
    <phoneticPr fontId="2"/>
  </si>
  <si>
    <t>DXの取組は自社にとどまっている</t>
    <rPh sb="3" eb="5">
      <t>トリクミ</t>
    </rPh>
    <rPh sb="6" eb="8">
      <t>ジシャ</t>
    </rPh>
    <phoneticPr fontId="2"/>
  </si>
  <si>
    <t>自社の外に対する成果が出始めている</t>
    <rPh sb="0" eb="2">
      <t>ジシャ</t>
    </rPh>
    <rPh sb="3" eb="4">
      <t>ソト</t>
    </rPh>
    <rPh sb="5" eb="6">
      <t>タイ</t>
    </rPh>
    <rPh sb="8" eb="10">
      <t>セイカ</t>
    </rPh>
    <rPh sb="11" eb="13">
      <t>デハジ</t>
    </rPh>
    <phoneticPr fontId="2"/>
  </si>
  <si>
    <t>デジタルに関する専門知識を身につけた社員の適切な人材配置の仕組みがある</t>
    <phoneticPr fontId="2"/>
  </si>
  <si>
    <t>デジタルに関する専門知識を身につけた社員の適切な人材配置の仕組みはない</t>
    <phoneticPr fontId="2"/>
  </si>
  <si>
    <t>アピールできていない</t>
    <phoneticPr fontId="2"/>
  </si>
  <si>
    <t>行動指針を定め、既に公開している</t>
    <rPh sb="0" eb="4">
      <t>コウドウシシン</t>
    </rPh>
    <rPh sb="5" eb="6">
      <t>サダ</t>
    </rPh>
    <phoneticPr fontId="2"/>
  </si>
  <si>
    <t>行動指針を定めているが、公開はしていない</t>
    <rPh sb="0" eb="4">
      <t>コウドウシシン</t>
    </rPh>
    <rPh sb="5" eb="6">
      <t>サダ</t>
    </rPh>
    <rPh sb="12" eb="14">
      <t>コウカイ</t>
    </rPh>
    <phoneticPr fontId="2"/>
  </si>
  <si>
    <t>行動指針を定めていない</t>
    <rPh sb="0" eb="4">
      <t>コウドウシシン</t>
    </rPh>
    <rPh sb="5" eb="6">
      <t>サダ</t>
    </rPh>
    <phoneticPr fontId="2"/>
  </si>
  <si>
    <t>事業部門のオーナーシップ</t>
    <rPh sb="0" eb="4">
      <t>ジギョウブモン</t>
    </rPh>
    <phoneticPr fontId="2"/>
  </si>
  <si>
    <t>デジタル人材の育成・確保に関するアピール</t>
    <phoneticPr fontId="2"/>
  </si>
  <si>
    <t>デジタルに関するスキルを身につけた社員の適切な人材配置</t>
    <rPh sb="5" eb="6">
      <t>カン</t>
    </rPh>
    <rPh sb="12" eb="13">
      <t>ミ</t>
    </rPh>
    <rPh sb="20" eb="22">
      <t>テキセツ</t>
    </rPh>
    <phoneticPr fontId="2"/>
  </si>
  <si>
    <t>経営層のデジタルに関する情報交換及び主体的な戦略への落とし込み</t>
    <rPh sb="2" eb="3">
      <t>ソウ</t>
    </rPh>
    <rPh sb="9" eb="10">
      <t>カン</t>
    </rPh>
    <rPh sb="18" eb="21">
      <t>シュタイテキ</t>
    </rPh>
    <phoneticPr fontId="2"/>
  </si>
  <si>
    <t>社会や業界の課題解決につながるDX</t>
    <phoneticPr fontId="2"/>
  </si>
  <si>
    <t>経営方針転換やグローバル展開等への迅速な対応</t>
    <phoneticPr fontId="2"/>
  </si>
  <si>
    <t>Q28-1で１または２を選択された場合は回答してください。
各事業部門のオーナーシップ発揮に努めるための実行段階における、各事業部門の参画体制や全体最適化を保つための具体的な方策（社内ルール等）について記入してください。</t>
    <rPh sb="30" eb="33">
      <t>カクジギョウ</t>
    </rPh>
    <rPh sb="33" eb="35">
      <t>ブモン</t>
    </rPh>
    <rPh sb="43" eb="45">
      <t>ハッキ</t>
    </rPh>
    <rPh sb="46" eb="47">
      <t>ツト</t>
    </rPh>
    <rPh sb="52" eb="54">
      <t>ジッコウ</t>
    </rPh>
    <rPh sb="54" eb="56">
      <t>ダンカイ</t>
    </rPh>
    <rPh sb="61" eb="64">
      <t>カクジギョウ</t>
    </rPh>
    <rPh sb="64" eb="66">
      <t>ブモン</t>
    </rPh>
    <rPh sb="67" eb="69">
      <t>サンカク</t>
    </rPh>
    <rPh sb="69" eb="71">
      <t>タイセイ</t>
    </rPh>
    <rPh sb="72" eb="74">
      <t>ゼンタイ</t>
    </rPh>
    <rPh sb="74" eb="77">
      <t>サイテキカ</t>
    </rPh>
    <rPh sb="78" eb="79">
      <t>タモ</t>
    </rPh>
    <rPh sb="83" eb="86">
      <t>グタイテキ</t>
    </rPh>
    <rPh sb="90" eb="92">
      <t>シャナイ</t>
    </rPh>
    <rPh sb="95" eb="96">
      <t>トウ</t>
    </rPh>
    <rPh sb="101" eb="103">
      <t>キニュウ</t>
    </rPh>
    <phoneticPr fontId="2"/>
  </si>
  <si>
    <t>経営状況や事業の運営状況を把握できる仕組み（システム）があり、そこから得られるデータをふまえて経営・事業の意思決定が実施されていますか。</t>
    <phoneticPr fontId="2"/>
  </si>
  <si>
    <t>社会や業界の課題解決に貢献しており、既に牽引しているといえる</t>
  </si>
  <si>
    <t>取締役会等の場において経営トップが最新のデジタル技術等に関する情報交換を定期的に行っているが、戦略への落とし込みの検討に至っていない、又は主体的に検討に関わっていない</t>
  </si>
  <si>
    <t>デジタルに関する専門知識を身につけた社員の適切な人材配置の仕組みを構築しているところである</t>
  </si>
  <si>
    <t>アピールに取り組んでいるが、効果はでていない</t>
  </si>
  <si>
    <t>効果的にアピールできており、効果が出ている</t>
  </si>
  <si>
    <t>Q22-1で1または2を選択された場合は回答してください。
外部に対して実際にアピールされた効果や、当該メディアや内容等を具体的に記入してください。</t>
  </si>
  <si>
    <t>組織づくり・人材・企業文化に関する方策</t>
    <rPh sb="0" eb="2">
      <t>ソシキ</t>
    </rPh>
    <rPh sb="6" eb="8">
      <t>ジンザイ</t>
    </rPh>
    <rPh sb="9" eb="11">
      <t>キギョウ</t>
    </rPh>
    <rPh sb="11" eb="13">
      <t>ブンカ</t>
    </rPh>
    <rPh sb="14" eb="15">
      <t>カン</t>
    </rPh>
    <rPh sb="17" eb="19">
      <t>ホウサク</t>
    </rPh>
    <phoneticPr fontId="8"/>
  </si>
  <si>
    <t>ITシステム・デジタル技術活用環境の整備に関する方策</t>
    <rPh sb="11" eb="13">
      <t>ギジュツ</t>
    </rPh>
    <rPh sb="13" eb="15">
      <t>カツヨウ</t>
    </rPh>
    <rPh sb="15" eb="17">
      <t>カンキョウ</t>
    </rPh>
    <rPh sb="18" eb="20">
      <t>セイビ</t>
    </rPh>
    <rPh sb="21" eb="22">
      <t>カン</t>
    </rPh>
    <rPh sb="24" eb="26">
      <t>ホウサク</t>
    </rPh>
    <phoneticPr fontId="2"/>
  </si>
  <si>
    <t>成果と重要な成果指標</t>
    <rPh sb="0" eb="2">
      <t>セイカ</t>
    </rPh>
    <rPh sb="3" eb="5">
      <t>ジュウヨウ</t>
    </rPh>
    <rPh sb="6" eb="8">
      <t>セイカ</t>
    </rPh>
    <rPh sb="8" eb="10">
      <t>シヒョウ</t>
    </rPh>
    <phoneticPr fontId="2"/>
  </si>
  <si>
    <t>ガバナンスシステム</t>
    <phoneticPr fontId="2"/>
  </si>
  <si>
    <t>22-1</t>
    <phoneticPr fontId="2"/>
  </si>
  <si>
    <t>ITシステム等の構築に際して、各事業部門がIT部門に丸投げすることなく、オーナーシップをもって完遂に向けて取り組んでいる</t>
    <rPh sb="6" eb="7">
      <t>トウ</t>
    </rPh>
    <rPh sb="8" eb="10">
      <t>コウチク</t>
    </rPh>
    <rPh sb="11" eb="12">
      <t>サイ</t>
    </rPh>
    <rPh sb="23" eb="25">
      <t>ブモン</t>
    </rPh>
    <rPh sb="26" eb="28">
      <t>マルナ</t>
    </rPh>
    <rPh sb="47" eb="49">
      <t>カンスイ</t>
    </rPh>
    <rPh sb="50" eb="51">
      <t>ム</t>
    </rPh>
    <rPh sb="53" eb="54">
      <t>ト</t>
    </rPh>
    <rPh sb="55" eb="56">
      <t>ク</t>
    </rPh>
    <phoneticPr fontId="2"/>
  </si>
  <si>
    <t>ITシステム等の構築に際して、各事業部門も一定程度関与している</t>
    <rPh sb="15" eb="20">
      <t>カクジギョウブモン</t>
    </rPh>
    <rPh sb="21" eb="25">
      <t>イッテイテイド</t>
    </rPh>
    <rPh sb="25" eb="27">
      <t>カンヨ</t>
    </rPh>
    <phoneticPr fontId="2"/>
  </si>
  <si>
    <t>ITシステム等の構築はIT部門に一任している</t>
    <rPh sb="6" eb="7">
      <t>トウ</t>
    </rPh>
    <rPh sb="8" eb="10">
      <t>コウチク</t>
    </rPh>
    <rPh sb="13" eb="15">
      <t>ブモン</t>
    </rPh>
    <rPh sb="16" eb="18">
      <t>イチニン</t>
    </rPh>
    <phoneticPr fontId="2"/>
  </si>
  <si>
    <t>取締役会・経営会議の議題となることはほとんどない</t>
    <rPh sb="5" eb="7">
      <t>ケイエイ</t>
    </rPh>
    <rPh sb="7" eb="9">
      <t>カイギ</t>
    </rPh>
    <rPh sb="10" eb="12">
      <t>ギダイ</t>
    </rPh>
    <phoneticPr fontId="2"/>
  </si>
  <si>
    <t>取締役会・経営会議で報告され議題となることはあるが、年に数回程度である</t>
    <rPh sb="5" eb="7">
      <t>ケイエイ</t>
    </rPh>
    <rPh sb="7" eb="9">
      <t>カイギ</t>
    </rPh>
    <rPh sb="10" eb="12">
      <t>ホウコク</t>
    </rPh>
    <rPh sb="14" eb="16">
      <t>ギダイ</t>
    </rPh>
    <rPh sb="26" eb="27">
      <t>ネン</t>
    </rPh>
    <rPh sb="28" eb="29">
      <t>スウ</t>
    </rPh>
    <rPh sb="30" eb="32">
      <t>テイド</t>
    </rPh>
    <phoneticPr fontId="8"/>
  </si>
  <si>
    <t>Q13-1で1または２を選択された場合は回答してください。
取締役会等の場でどのような情報交換をされているか、また、その結果としてどのように戦略への落とし込みが図られているか、それぞれ具体的にお示しください。</t>
    <rPh sb="30" eb="34">
      <t>トリシマリヤクカイ</t>
    </rPh>
    <rPh sb="34" eb="35">
      <t>トウ</t>
    </rPh>
    <rPh sb="36" eb="37">
      <t>バ</t>
    </rPh>
    <rPh sb="43" eb="47">
      <t>ジョウホウコウカン</t>
    </rPh>
    <rPh sb="60" eb="62">
      <t>ケッカ</t>
    </rPh>
    <rPh sb="70" eb="72">
      <t>センリャク</t>
    </rPh>
    <rPh sb="74" eb="75">
      <t>オ</t>
    </rPh>
    <rPh sb="77" eb="78">
      <t>コ</t>
    </rPh>
    <rPh sb="80" eb="81">
      <t>ハカ</t>
    </rPh>
    <rPh sb="92" eb="95">
      <t>グタイテキ</t>
    </rPh>
    <rPh sb="97" eb="98">
      <t>シメ</t>
    </rPh>
    <phoneticPr fontId="2"/>
  </si>
  <si>
    <t>Q25-1で実施した分析・評価の結果を受け、技術的負債（レガシーシステム）が発生しないよう、必要な対策を実施できていますか。またそれを実施するための体制（組織や役割分担）を整えていますか。</t>
    <rPh sb="6" eb="8">
      <t>ジッシ</t>
    </rPh>
    <rPh sb="16" eb="18">
      <t>ケッカ</t>
    </rPh>
    <rPh sb="19" eb="20">
      <t>ウ</t>
    </rPh>
    <rPh sb="22" eb="25">
      <t>ギジュツテキ</t>
    </rPh>
    <rPh sb="25" eb="27">
      <t>フサイ</t>
    </rPh>
    <rPh sb="38" eb="40">
      <t>ハッセイ</t>
    </rPh>
    <rPh sb="46" eb="48">
      <t>ヒツヨウ</t>
    </rPh>
    <rPh sb="49" eb="51">
      <t>タイサク</t>
    </rPh>
    <rPh sb="52" eb="54">
      <t>ジッシ</t>
    </rPh>
    <rPh sb="67" eb="69">
      <t>ジッシ</t>
    </rPh>
    <rPh sb="74" eb="76">
      <t>タイセイ</t>
    </rPh>
    <rPh sb="77" eb="79">
      <t>ソシキ</t>
    </rPh>
    <rPh sb="80" eb="82">
      <t>ヤクワリ</t>
    </rPh>
    <rPh sb="82" eb="84">
      <t>ブンタン</t>
    </rPh>
    <rPh sb="86" eb="87">
      <t>トトノ</t>
    </rPh>
    <phoneticPr fontId="2"/>
  </si>
  <si>
    <t>Q6-1で1～3を選択された場合は回答してください。
その内容をステークホルダーに開示していますか。</t>
    <phoneticPr fontId="2"/>
  </si>
  <si>
    <t>Q7-1で1～3を選択された場合は回答してください。
取組（プロジェクト）のタイトル、概要について記入してください。
※取組の概要がわかる資料について公開されている場合は、公開先（資料名称、URL等）を併せてご記入ください。
例：AIを活用したコールセンターにおける個客別対応プロジェクト（URL)</t>
    <phoneticPr fontId="2"/>
  </si>
  <si>
    <t>Q7及び8で回答した取組について、統合報告書等でステークホルダーに開示していますか。</t>
    <phoneticPr fontId="2"/>
  </si>
  <si>
    <t>Q9-1で1を選択された場合は回答してください。
公開されている資料の名称及びURLを記入してください。
例：アニュアルレポート（URL)●ページ</t>
    <phoneticPr fontId="2"/>
  </si>
  <si>
    <t>回答</t>
    <rPh sb="0" eb="2">
      <t>カイトウ</t>
    </rPh>
    <phoneticPr fontId="2"/>
  </si>
  <si>
    <t>Q6-1で1～3を選択された場合は回答してください。
計画の名称を記入してください。また社外に開示している場合は開示場所（URL等）も記入してください。
例：●●DX2025プラン（URL)</t>
    <phoneticPr fontId="2"/>
  </si>
  <si>
    <t>Q26-1で１または2を選択された場合は回答してください。
実施した対応策を記入してください。
例：全社的にシステムを見直し、刷新あるいは破棄すべきものはサンクコストとしてこれ以上コストをかけないよう破棄している。また協調領域を見極めることで標準パッケージや共通プラットフォームを活用するなど戦略的に対応している</t>
    <phoneticPr fontId="2"/>
  </si>
  <si>
    <t>企業名</t>
    <rPh sb="0" eb="2">
      <t>キギョウ</t>
    </rPh>
    <rPh sb="2" eb="3">
      <t>メイ</t>
    </rPh>
    <phoneticPr fontId="2"/>
  </si>
  <si>
    <t>法人番号</t>
    <rPh sb="0" eb="2">
      <t>ホウジン</t>
    </rPh>
    <rPh sb="2" eb="4">
      <t>バンゴウ</t>
    </rPh>
    <phoneticPr fontId="2"/>
  </si>
  <si>
    <t>リスト表示制御</t>
    <rPh sb="3" eb="5">
      <t>ヒョウジ</t>
    </rPh>
    <rPh sb="5" eb="7">
      <t>セイギョ</t>
    </rPh>
    <phoneticPr fontId="2"/>
  </si>
  <si>
    <t>回答1-2</t>
    <rPh sb="0" eb="2">
      <t>カイトウ</t>
    </rPh>
    <phoneticPr fontId="2"/>
  </si>
  <si>
    <t>回答不要</t>
    <rPh sb="0" eb="2">
      <t>カイトウ</t>
    </rPh>
    <rPh sb="2" eb="4">
      <t>フヨウ</t>
    </rPh>
    <phoneticPr fontId="2"/>
  </si>
  <si>
    <t>リスト回答不要</t>
    <rPh sb="3" eb="5">
      <t>カイトウ</t>
    </rPh>
    <rPh sb="5" eb="7">
      <t>フヨウ</t>
    </rPh>
    <phoneticPr fontId="2"/>
  </si>
  <si>
    <t>リスト1_2_3</t>
    <phoneticPr fontId="2"/>
  </si>
  <si>
    <t>リスト1_2_3：[1,2,3のリスト表示]</t>
    <phoneticPr fontId="2"/>
  </si>
  <si>
    <t>リスト回答不要：[回答不要のリスト表示]</t>
    <phoneticPr fontId="2"/>
  </si>
  <si>
    <t>リスト制御用テーブル</t>
    <rPh sb="3" eb="6">
      <t>セイギョヨウ</t>
    </rPh>
    <phoneticPr fontId="2"/>
  </si>
  <si>
    <t>リスト1_2_3_4</t>
    <phoneticPr fontId="2"/>
  </si>
  <si>
    <t>リスト1_2_3_4_5</t>
    <phoneticPr fontId="2"/>
  </si>
  <si>
    <t>リスト1_2_3_4：[1,2,3,4のリスト表示]</t>
    <phoneticPr fontId="2"/>
  </si>
  <si>
    <t>リスト1_2_3_4_5：[1,2,3,4,5のリスト表示]</t>
    <phoneticPr fontId="2"/>
  </si>
  <si>
    <t>Q19-1で１または2を選択された場合は回答してください。
取組の概要を記入してください。
例：選抜された職員を定期的に海外視察させている。</t>
    <phoneticPr fontId="2"/>
  </si>
  <si>
    <t>デジタルに関する専門知識を身につけた社員が、その知識を活用し、より実践的なスキルを身につけられるような人材配置の仕組みがありますか。</t>
    <phoneticPr fontId="2"/>
  </si>
  <si>
    <t>シート名：</t>
    <rPh sb="3" eb="4">
      <t>メイ</t>
    </rPh>
    <phoneticPr fontId="2"/>
  </si>
  <si>
    <t>アドレス</t>
    <phoneticPr fontId="2"/>
  </si>
  <si>
    <t>回答チェック</t>
    <rPh sb="0" eb="2">
      <t>カイトウ</t>
    </rPh>
    <phoneticPr fontId="2"/>
  </si>
  <si>
    <t>Q1-1</t>
    <phoneticPr fontId="2"/>
  </si>
  <si>
    <t>B13</t>
    <phoneticPr fontId="2"/>
  </si>
  <si>
    <t>Q1-2</t>
    <phoneticPr fontId="2"/>
  </si>
  <si>
    <t>B18</t>
    <phoneticPr fontId="2"/>
  </si>
  <si>
    <t>Q2-1</t>
    <phoneticPr fontId="2"/>
  </si>
  <si>
    <t>B26</t>
    <phoneticPr fontId="2"/>
  </si>
  <si>
    <t>Q3-1</t>
    <phoneticPr fontId="2"/>
  </si>
  <si>
    <t>B35</t>
    <phoneticPr fontId="2"/>
  </si>
  <si>
    <t>Q4-1</t>
    <phoneticPr fontId="2"/>
  </si>
  <si>
    <t>B43</t>
    <phoneticPr fontId="2"/>
  </si>
  <si>
    <t>Q5-1</t>
    <phoneticPr fontId="2"/>
  </si>
  <si>
    <t>B51</t>
    <phoneticPr fontId="2"/>
  </si>
  <si>
    <t>Q6-1</t>
    <phoneticPr fontId="2"/>
  </si>
  <si>
    <t>B62</t>
    <phoneticPr fontId="2"/>
  </si>
  <si>
    <t>Q6-2</t>
    <phoneticPr fontId="2"/>
  </si>
  <si>
    <t>B67</t>
    <phoneticPr fontId="2"/>
  </si>
  <si>
    <t>Q7-1</t>
    <phoneticPr fontId="2"/>
  </si>
  <si>
    <t>B77</t>
    <phoneticPr fontId="2"/>
  </si>
  <si>
    <t>Q8-1</t>
    <phoneticPr fontId="2"/>
  </si>
  <si>
    <t>B87</t>
    <phoneticPr fontId="2"/>
  </si>
  <si>
    <t>Q9-1</t>
    <phoneticPr fontId="2"/>
  </si>
  <si>
    <t>B95</t>
    <phoneticPr fontId="2"/>
  </si>
  <si>
    <t>Q10-1</t>
    <phoneticPr fontId="2"/>
  </si>
  <si>
    <t>B103</t>
    <phoneticPr fontId="2"/>
  </si>
  <si>
    <t>Q11-1</t>
    <phoneticPr fontId="2"/>
  </si>
  <si>
    <t>B115</t>
    <phoneticPr fontId="2"/>
  </si>
  <si>
    <t>Q12-1</t>
    <phoneticPr fontId="2"/>
  </si>
  <si>
    <t>B123</t>
    <phoneticPr fontId="2"/>
  </si>
  <si>
    <t>Q13-1</t>
    <phoneticPr fontId="2"/>
  </si>
  <si>
    <t>B131</t>
    <phoneticPr fontId="2"/>
  </si>
  <si>
    <t>Q14-1</t>
    <phoneticPr fontId="2"/>
  </si>
  <si>
    <t>B142</t>
    <phoneticPr fontId="2"/>
  </si>
  <si>
    <t>Q15-1</t>
    <phoneticPr fontId="2"/>
  </si>
  <si>
    <t>B151</t>
    <phoneticPr fontId="2"/>
  </si>
  <si>
    <t>Q15-2</t>
    <phoneticPr fontId="2"/>
  </si>
  <si>
    <t>B155</t>
    <phoneticPr fontId="2"/>
  </si>
  <si>
    <t>Q16-1</t>
    <phoneticPr fontId="2"/>
  </si>
  <si>
    <t>B164</t>
    <phoneticPr fontId="2"/>
  </si>
  <si>
    <t>Q17-1</t>
    <phoneticPr fontId="2"/>
  </si>
  <si>
    <t>B172</t>
    <phoneticPr fontId="2"/>
  </si>
  <si>
    <t>Q18-1</t>
    <phoneticPr fontId="2"/>
  </si>
  <si>
    <t>B181</t>
    <phoneticPr fontId="2"/>
  </si>
  <si>
    <t>Q19-1</t>
    <phoneticPr fontId="2"/>
  </si>
  <si>
    <t>B189</t>
    <phoneticPr fontId="2"/>
  </si>
  <si>
    <t>Q20-1</t>
    <phoneticPr fontId="2"/>
  </si>
  <si>
    <t>B197</t>
    <phoneticPr fontId="2"/>
  </si>
  <si>
    <t>Q21-1</t>
    <phoneticPr fontId="2"/>
  </si>
  <si>
    <t>B205</t>
    <phoneticPr fontId="2"/>
  </si>
  <si>
    <t>Q22-1</t>
    <phoneticPr fontId="2"/>
  </si>
  <si>
    <t>B213</t>
    <phoneticPr fontId="2"/>
  </si>
  <si>
    <t>Q23-1</t>
    <phoneticPr fontId="2"/>
  </si>
  <si>
    <t>B221</t>
    <phoneticPr fontId="2"/>
  </si>
  <si>
    <t>Q24-1</t>
    <phoneticPr fontId="2"/>
  </si>
  <si>
    <t>B233</t>
    <phoneticPr fontId="2"/>
  </si>
  <si>
    <t>Q25-1</t>
    <phoneticPr fontId="2"/>
  </si>
  <si>
    <t>B241</t>
    <phoneticPr fontId="2"/>
  </si>
  <si>
    <t>Q26-1</t>
    <phoneticPr fontId="2"/>
  </si>
  <si>
    <t>B250</t>
    <phoneticPr fontId="2"/>
  </si>
  <si>
    <t>Q27-1</t>
    <phoneticPr fontId="2"/>
  </si>
  <si>
    <t>B258</t>
    <phoneticPr fontId="2"/>
  </si>
  <si>
    <t>Q28-1</t>
    <phoneticPr fontId="2"/>
  </si>
  <si>
    <t>B266</t>
    <phoneticPr fontId="2"/>
  </si>
  <si>
    <t>Q29-1</t>
    <phoneticPr fontId="2"/>
  </si>
  <si>
    <t>B277</t>
    <phoneticPr fontId="2"/>
  </si>
  <si>
    <t>Q30-1</t>
    <phoneticPr fontId="2"/>
  </si>
  <si>
    <t>B285</t>
    <phoneticPr fontId="2"/>
  </si>
  <si>
    <t>Q31-1</t>
    <phoneticPr fontId="2"/>
  </si>
  <si>
    <t>B293</t>
    <phoneticPr fontId="2"/>
  </si>
  <si>
    <t>Q32-1</t>
    <phoneticPr fontId="2"/>
  </si>
  <si>
    <t>B303</t>
    <phoneticPr fontId="2"/>
  </si>
  <si>
    <t>Q33-1</t>
    <phoneticPr fontId="2"/>
  </si>
  <si>
    <t>B312</t>
    <phoneticPr fontId="2"/>
  </si>
  <si>
    <t>Q34-1</t>
    <phoneticPr fontId="2"/>
  </si>
  <si>
    <t>B320</t>
    <phoneticPr fontId="2"/>
  </si>
  <si>
    <t>Q35-1</t>
    <phoneticPr fontId="2"/>
  </si>
  <si>
    <t>B328</t>
    <phoneticPr fontId="2"/>
  </si>
  <si>
    <t>Q36-1</t>
    <phoneticPr fontId="2"/>
  </si>
  <si>
    <t>B336</t>
    <phoneticPr fontId="2"/>
  </si>
  <si>
    <t>Q37-1</t>
    <phoneticPr fontId="2"/>
  </si>
  <si>
    <t>B344</t>
    <phoneticPr fontId="2"/>
  </si>
  <si>
    <t>Q38-1</t>
    <phoneticPr fontId="2"/>
  </si>
  <si>
    <t>B352</t>
    <phoneticPr fontId="2"/>
  </si>
  <si>
    <t>Q39-1</t>
    <phoneticPr fontId="2"/>
  </si>
  <si>
    <t>B361</t>
    <phoneticPr fontId="2"/>
  </si>
  <si>
    <t>Q７もしくはQ８において1～3と回答された場合はお答えください。
実施している取組について、達成状況を確認するKPIを設定していますか。</t>
  </si>
  <si>
    <t>Q29-1で１～3を選択された場合は回答してください。
KPIの概要を記入してください。
例（Q８の例）：サブスクリプションサービスの継続率</t>
  </si>
  <si>
    <r>
      <t>経営トップが最新のデジタル技術や新たな活用事例を知る機会として、どのようなものがありますか。</t>
    </r>
    <r>
      <rPr>
        <sz val="11"/>
        <color rgb="FFFF0000"/>
        <rFont val="Meiryo UI"/>
        <family val="3"/>
        <charset val="128"/>
      </rPr>
      <t>（複数回答可）</t>
    </r>
    <phoneticPr fontId="2"/>
  </si>
  <si>
    <t>明確になっており、確保のために取り組んでいる</t>
    <phoneticPr fontId="2"/>
  </si>
  <si>
    <t>必ずしも明確ではないが、確保のために取り組んでいる</t>
    <phoneticPr fontId="2"/>
  </si>
  <si>
    <t>明確になっておらず、確保にも取組めていない</t>
    <phoneticPr fontId="2"/>
  </si>
  <si>
    <t>回答（担当）部署名</t>
    <rPh sb="0" eb="2">
      <t>カイトウ</t>
    </rPh>
    <rPh sb="3" eb="5">
      <t>タントウ</t>
    </rPh>
    <rPh sb="6" eb="8">
      <t>ブショ</t>
    </rPh>
    <rPh sb="8" eb="9">
      <t>メイ</t>
    </rPh>
    <phoneticPr fontId="2"/>
  </si>
  <si>
    <t>経営ビジョンの実現に向けたデジタル活用の行動指針</t>
    <phoneticPr fontId="2"/>
  </si>
  <si>
    <t>設問項目一覧</t>
    <phoneticPr fontId="2"/>
  </si>
  <si>
    <t>13-1</t>
    <phoneticPr fontId="2"/>
  </si>
  <si>
    <t>28-2
記述</t>
    <phoneticPr fontId="2"/>
  </si>
  <si>
    <t>Q11-1で1～4を選択された場合は回答してください。
それぞれ、該当する方の役職を記入してください。ミッションや役割が定義されている場合はその内容を併せてご記入ください。
例：DX責任者：執行役員CDO（Chief Digital Officer）、CTO／CIO／データ：執行役員IT本部長</t>
    <phoneticPr fontId="2"/>
  </si>
  <si>
    <t>リスト1_2</t>
    <phoneticPr fontId="2"/>
  </si>
  <si>
    <t>追加</t>
    <rPh sb="0" eb="2">
      <t>ツイカ</t>
    </rPh>
    <phoneticPr fontId="2"/>
  </si>
  <si>
    <t>リスト1_2：[1,2のリスト表示]</t>
    <phoneticPr fontId="2"/>
  </si>
  <si>
    <t>回答15-2</t>
    <rPh sb="0" eb="2">
      <t>カイトウ</t>
    </rPh>
    <phoneticPr fontId="2"/>
  </si>
  <si>
    <t>Q15-1で１または2を選択された場合は回答してください。
その組織名とミッションを記入してください。
例：（組織名）デジタルイノベーション推進部、（ミッション）●●グループにおけるDXの推進</t>
    <phoneticPr fontId="2"/>
  </si>
  <si>
    <t>回答6-2</t>
    <rPh sb="0" eb="2">
      <t>カイトウ</t>
    </rPh>
    <phoneticPr fontId="2"/>
  </si>
  <si>
    <t>回答
(左詰め)</t>
    <rPh sb="0" eb="2">
      <t>カイトウ</t>
    </rPh>
    <rPh sb="4" eb="5">
      <t>ヒダリ</t>
    </rPh>
    <rPh sb="5" eb="6">
      <t>ヅ</t>
    </rPh>
    <phoneticPr fontId="2"/>
  </si>
  <si>
    <t>こちらの「入力チェック」シートはデータを入力後、一覧で内容を確認いただく参考シートです。</t>
    <rPh sb="5" eb="7">
      <t>ニュウリョク</t>
    </rPh>
    <rPh sb="20" eb="22">
      <t>ニュウリョク</t>
    </rPh>
    <rPh sb="22" eb="23">
      <t>ゴ</t>
    </rPh>
    <rPh sb="24" eb="26">
      <t>イチラン</t>
    </rPh>
    <rPh sb="27" eb="29">
      <t>ナイヨウ</t>
    </rPh>
    <rPh sb="30" eb="32">
      <t>カクニン</t>
    </rPh>
    <rPh sb="36" eb="38">
      <t>サンコウ</t>
    </rPh>
    <phoneticPr fontId="2"/>
  </si>
  <si>
    <t>回答（担当）部署名</t>
  </si>
  <si>
    <t>※選択番号のみをチェックしています。記述回答欄の記述有無はチェックしていません。</t>
    <rPh sb="1" eb="3">
      <t>センタク</t>
    </rPh>
    <rPh sb="3" eb="5">
      <t>バンゴウ</t>
    </rPh>
    <rPh sb="18" eb="20">
      <t>キジュツ</t>
    </rPh>
    <rPh sb="20" eb="22">
      <t>カイトウ</t>
    </rPh>
    <rPh sb="22" eb="23">
      <t>ラン</t>
    </rPh>
    <rPh sb="24" eb="26">
      <t>キジュツ</t>
    </rPh>
    <rPh sb="26" eb="28">
      <t>ウム</t>
    </rPh>
    <phoneticPr fontId="2"/>
  </si>
  <si>
    <t>回答値</t>
    <rPh sb="0" eb="2">
      <t>カイトウ</t>
    </rPh>
    <rPh sb="2" eb="3">
      <t>チ</t>
    </rPh>
    <phoneticPr fontId="2"/>
  </si>
  <si>
    <t>E2</t>
    <phoneticPr fontId="2"/>
  </si>
  <si>
    <t>E3</t>
  </si>
  <si>
    <t>E4</t>
  </si>
  <si>
    <t>　14-2
　記述</t>
    <phoneticPr fontId="2"/>
  </si>
  <si>
    <t>デジタルトランスフォーメーション調査2024　設問項目一覧</t>
    <rPh sb="16" eb="18">
      <t>チョウサ</t>
    </rPh>
    <rPh sb="23" eb="25">
      <t>セツモン</t>
    </rPh>
    <rPh sb="25" eb="27">
      <t>コウモク</t>
    </rPh>
    <rPh sb="27" eb="29">
      <t>イチラン</t>
    </rPh>
    <phoneticPr fontId="2"/>
  </si>
  <si>
    <t>企業情報と質問№</t>
    <rPh sb="0" eb="2">
      <t>キギョウ</t>
    </rPh>
    <rPh sb="2" eb="4">
      <t>ジョウホウ</t>
    </rPh>
    <rPh sb="5" eb="7">
      <t>シツモン</t>
    </rPh>
    <phoneticPr fontId="2"/>
  </si>
  <si>
    <t>Q14-1で1～5を選択された場合は回答してください。
それぞれ、どのような取組をされているか、概要を簡潔に記載ください。</t>
    <phoneticPr fontId="2"/>
  </si>
  <si>
    <t>Q36-1で１または2を選択された場合は回答してください。
責任者の役職を記入してください。　
例　責任者：経営企画担当常務／セキュリティ対策組織名称：リスクマネジメント委員会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</si>
</sst>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質問数：&quot;#"/>
    <numFmt numFmtId="178" formatCode="&quot;回答数合計：&quot;#"/>
    <numFmt numFmtId="179" formatCode="&quot;未回答数：&quot;#"/>
    <numFmt numFmtId="180" formatCode="&quot;企業情報と質問数：&quot;#"/>
  </numFmts>
  <fonts count="28" x14ac:knownFonts="1">
    <font>
      <sz val="10"/>
      <color theme="1"/>
      <name val="メイリオ"/>
      <family val="2"/>
      <charset val="128"/>
    </font>
    <font>
      <sz val="11"/>
      <color theme="1"/>
      <name val="游ゴシック"/>
      <family val="2"/>
      <charset val="128"/>
      <scheme val="minor"/>
    </font>
    <font>
      <sz val="6"/>
      <name val="メイリオ"/>
      <family val="2"/>
      <charset val="128"/>
    </font>
    <font>
      <sz val="10"/>
      <name val="Meiryo UI"/>
      <family val="3"/>
      <charset val="128"/>
    </font>
    <font>
      <b/>
      <sz val="12"/>
      <name val="Meiryo UI"/>
      <family val="3"/>
      <charset val="128"/>
    </font>
    <font>
      <sz val="12"/>
      <name val="Meiryo UI"/>
      <family val="3"/>
      <charset val="128"/>
    </font>
    <font>
      <sz val="11"/>
      <name val="Meiryo UI"/>
      <family val="3"/>
      <charset val="128"/>
    </font>
    <font>
      <sz val="9"/>
      <color theme="1"/>
      <name val="メイリオ"/>
      <family val="3"/>
      <charset val="128"/>
    </font>
    <font>
      <sz val="6"/>
      <name val="ＭＳ Ｐゴシック"/>
      <family val="3"/>
      <charset val="128"/>
    </font>
    <font>
      <b/>
      <sz val="10"/>
      <name val="Meiryo UI"/>
      <family val="3"/>
      <charset val="128"/>
    </font>
    <font>
      <b/>
      <sz val="11"/>
      <name val="Meiryo UI"/>
      <family val="3"/>
      <charset val="128"/>
    </font>
    <font>
      <sz val="11"/>
      <color rgb="FFFF0000"/>
      <name val="Meiryo UI"/>
      <family val="3"/>
      <charset val="128"/>
    </font>
    <font>
      <sz val="10"/>
      <color rgb="FF000000"/>
      <name val="Meiryo UI"/>
      <family val="3"/>
      <charset val="128"/>
    </font>
    <font>
      <sz val="11"/>
      <color rgb="FF000000"/>
      <name val="Meiryo UI"/>
      <family val="3"/>
      <charset val="128"/>
    </font>
    <font>
      <sz val="10"/>
      <name val="Meiryo UI"/>
      <family val="3"/>
    </font>
    <font>
      <sz val="11"/>
      <color theme="1"/>
      <name val="Meiryo UI"/>
      <family val="3"/>
      <charset val="128"/>
    </font>
    <font>
      <sz val="10"/>
      <color theme="1"/>
      <name val="Meiryo UI"/>
      <family val="3"/>
      <charset val="128"/>
    </font>
    <font>
      <sz val="12"/>
      <color theme="1"/>
      <name val="Meiryo UI"/>
      <family val="3"/>
      <charset val="128"/>
    </font>
    <font>
      <sz val="10"/>
      <color rgb="FFFF0000"/>
      <name val="メイリオ"/>
      <family val="2"/>
      <charset val="128"/>
    </font>
    <font>
      <sz val="10"/>
      <color rgb="FFFF0000"/>
      <name val="メイリオ"/>
      <family val="3"/>
      <charset val="128"/>
    </font>
    <font>
      <b/>
      <sz val="12"/>
      <color theme="0"/>
      <name val="Meiryo UI"/>
      <family val="3"/>
      <charset val="128"/>
    </font>
    <font>
      <b/>
      <sz val="14"/>
      <color theme="0"/>
      <name val="Meiryo UI"/>
      <family val="3"/>
      <charset val="128"/>
    </font>
    <font>
      <b/>
      <sz val="11"/>
      <color theme="0"/>
      <name val="Meiryo UI"/>
      <family val="3"/>
      <charset val="128"/>
    </font>
    <font>
      <b/>
      <sz val="10"/>
      <color theme="0"/>
      <name val="Meiryo UI"/>
      <family val="3"/>
      <charset val="128"/>
    </font>
    <font>
      <sz val="11"/>
      <color theme="0"/>
      <name val="Meiryo UI"/>
      <family val="3"/>
      <charset val="128"/>
    </font>
    <font>
      <b/>
      <sz val="14"/>
      <color rgb="FFFF0000"/>
      <name val="Meiryo UI"/>
      <family val="3"/>
      <charset val="128"/>
    </font>
    <font>
      <b/>
      <sz val="11"/>
      <color theme="1"/>
      <name val="Meiryo UI"/>
      <family val="3"/>
      <charset val="128"/>
    </font>
    <font>
      <b/>
      <sz val="11"/>
      <color theme="0"/>
      <name val="メイリオ"/>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rgb="FF0097D0"/>
        <bgColor indexed="64"/>
      </patternFill>
    </fill>
    <fill>
      <patternFill patternType="solid">
        <fgColor rgb="FF0097D0"/>
        <bgColor theme="0"/>
      </patternFill>
    </fill>
    <fill>
      <patternFill patternType="solid">
        <fgColor rgb="FFE0FFFF"/>
        <bgColor indexed="64"/>
      </patternFill>
    </fill>
    <fill>
      <patternFill patternType="solid">
        <fgColor rgb="FF0070C0"/>
        <bgColor indexed="64"/>
      </patternFill>
    </fill>
  </fills>
  <borders count="89">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style="medium">
        <color indexed="64"/>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bottom style="hair">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style="thin">
        <color theme="1"/>
      </left>
      <right style="hair">
        <color theme="1"/>
      </right>
      <top/>
      <bottom/>
      <diagonal/>
    </border>
    <border>
      <left style="thin">
        <color theme="1"/>
      </left>
      <right style="hair">
        <color theme="1"/>
      </right>
      <top style="thin">
        <color indexed="64"/>
      </top>
      <bottom/>
      <diagonal/>
    </border>
    <border>
      <left style="hair">
        <color theme="1"/>
      </left>
      <right/>
      <top style="thin">
        <color indexed="64"/>
      </top>
      <bottom/>
      <diagonal/>
    </border>
    <border>
      <left style="thin">
        <color theme="1"/>
      </left>
      <right style="hair">
        <color theme="1"/>
      </right>
      <top style="thin">
        <color indexed="64"/>
      </top>
      <bottom style="thin">
        <color indexed="64"/>
      </bottom>
      <diagonal/>
    </border>
    <border>
      <left style="hair">
        <color theme="1"/>
      </left>
      <right/>
      <top style="thin">
        <color indexed="64"/>
      </top>
      <bottom style="thin">
        <color indexed="64"/>
      </bottom>
      <diagonal/>
    </border>
    <border>
      <left style="hair">
        <color theme="1"/>
      </left>
      <right style="hair">
        <color theme="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31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lignment vertical="center"/>
    </xf>
    <xf numFmtId="49" fontId="6" fillId="0" borderId="11"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49" fontId="6" fillId="0" borderId="16" xfId="0" applyNumberFormat="1" applyFont="1" applyBorder="1" applyAlignment="1">
      <alignment horizontal="center" vertical="center"/>
    </xf>
    <xf numFmtId="0" fontId="6" fillId="0" borderId="17" xfId="0" applyFont="1" applyBorder="1" applyAlignment="1">
      <alignment horizontal="center" vertical="center" wrapText="1"/>
    </xf>
    <xf numFmtId="0" fontId="6" fillId="0" borderId="14" xfId="0" applyFont="1" applyBorder="1" applyAlignment="1">
      <alignment horizontal="center" vertical="center"/>
    </xf>
    <xf numFmtId="49" fontId="3" fillId="0" borderId="11"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6" fillId="2" borderId="17" xfId="0"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6" fillId="0" borderId="1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49" fontId="3" fillId="2" borderId="11" xfId="0" applyNumberFormat="1" applyFont="1" applyFill="1" applyBorder="1" applyAlignment="1">
      <alignment horizontal="center" vertical="center"/>
    </xf>
    <xf numFmtId="0" fontId="6" fillId="2" borderId="14" xfId="0" applyFont="1" applyFill="1" applyBorder="1" applyAlignment="1">
      <alignment horizontal="center" vertical="center" wrapText="1"/>
    </xf>
    <xf numFmtId="49" fontId="3" fillId="2" borderId="16" xfId="0" applyNumberFormat="1" applyFont="1" applyFill="1" applyBorder="1" applyAlignment="1">
      <alignment horizontal="center" vertical="center"/>
    </xf>
    <xf numFmtId="49" fontId="3" fillId="0" borderId="0" xfId="0" applyNumberFormat="1" applyFont="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3" fillId="0" borderId="11" xfId="0" applyNumberFormat="1" applyFont="1" applyBorder="1" applyAlignment="1">
      <alignment horizontal="center" vertical="center" wrapText="1"/>
    </xf>
    <xf numFmtId="49" fontId="16" fillId="0" borderId="11" xfId="0" applyNumberFormat="1" applyFont="1" applyBorder="1" applyAlignment="1">
      <alignment horizontal="center" vertical="center"/>
    </xf>
    <xf numFmtId="0" fontId="15" fillId="0" borderId="14" xfId="0" applyFont="1" applyBorder="1" applyAlignment="1">
      <alignment horizontal="center" vertical="center" wrapText="1"/>
    </xf>
    <xf numFmtId="49" fontId="16" fillId="0" borderId="16" xfId="0" applyNumberFormat="1" applyFont="1" applyBorder="1" applyAlignment="1">
      <alignment horizontal="center" vertical="center"/>
    </xf>
    <xf numFmtId="0" fontId="15" fillId="0" borderId="17" xfId="0" applyFont="1" applyBorder="1" applyAlignment="1">
      <alignment horizontal="center" vertical="center" wrapText="1"/>
    </xf>
    <xf numFmtId="0" fontId="3" fillId="0" borderId="0" xfId="0" applyFont="1" applyFill="1">
      <alignment vertical="center"/>
    </xf>
    <xf numFmtId="49" fontId="15" fillId="0" borderId="11" xfId="0" applyNumberFormat="1"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0" fontId="15" fillId="0" borderId="15" xfId="0" applyFont="1" applyBorder="1" applyAlignment="1">
      <alignment horizontal="center" vertical="center" wrapText="1"/>
    </xf>
    <xf numFmtId="0" fontId="5" fillId="0" borderId="0" xfId="0" applyFont="1" applyFill="1">
      <alignment vertical="center"/>
    </xf>
    <xf numFmtId="0" fontId="6"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4" fillId="0" borderId="0" xfId="0" applyFont="1" applyFill="1">
      <alignment vertical="center"/>
    </xf>
    <xf numFmtId="0" fontId="0" fillId="0" borderId="41" xfId="0" applyBorder="1">
      <alignment vertical="center"/>
    </xf>
    <xf numFmtId="0" fontId="0" fillId="0" borderId="0" xfId="0" applyBorder="1">
      <alignment vertical="center"/>
    </xf>
    <xf numFmtId="0" fontId="18" fillId="0" borderId="0" xfId="0" applyFont="1">
      <alignment vertical="center"/>
    </xf>
    <xf numFmtId="0" fontId="19" fillId="0" borderId="0" xfId="0" applyFont="1">
      <alignment vertical="center"/>
    </xf>
    <xf numFmtId="0" fontId="0" fillId="0" borderId="43" xfId="0" applyBorder="1">
      <alignment vertical="center"/>
    </xf>
    <xf numFmtId="0" fontId="0" fillId="3" borderId="45" xfId="0" applyFill="1" applyBorder="1">
      <alignment vertical="center"/>
    </xf>
    <xf numFmtId="0" fontId="0" fillId="0" borderId="46" xfId="0" applyBorder="1">
      <alignment vertical="center"/>
    </xf>
    <xf numFmtId="0" fontId="0" fillId="0" borderId="47" xfId="0" applyBorder="1">
      <alignment vertical="center"/>
    </xf>
    <xf numFmtId="0" fontId="0" fillId="0" borderId="44" xfId="0" applyFill="1" applyBorder="1">
      <alignment vertical="center"/>
    </xf>
    <xf numFmtId="0" fontId="0" fillId="0" borderId="47" xfId="0" applyFill="1" applyBorder="1">
      <alignment vertical="center"/>
    </xf>
    <xf numFmtId="0" fontId="0" fillId="0" borderId="43" xfId="0" applyFill="1" applyBorder="1">
      <alignment vertical="center"/>
    </xf>
    <xf numFmtId="49" fontId="20" fillId="4" borderId="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49" fontId="3" fillId="0" borderId="11"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16" xfId="0" applyNumberFormat="1" applyFont="1" applyFill="1" applyBorder="1" applyAlignment="1">
      <alignment horizontal="center" vertical="center"/>
    </xf>
    <xf numFmtId="0" fontId="15" fillId="0" borderId="17" xfId="0" applyFont="1" applyFill="1" applyBorder="1" applyAlignment="1">
      <alignment horizontal="center" vertical="center" wrapText="1"/>
    </xf>
    <xf numFmtId="49" fontId="20" fillId="4" borderId="48" xfId="0" applyNumberFormat="1" applyFont="1" applyFill="1" applyBorder="1" applyAlignment="1">
      <alignment horizontal="center" vertical="center"/>
    </xf>
    <xf numFmtId="49" fontId="21" fillId="4" borderId="2" xfId="0" applyNumberFormat="1" applyFont="1" applyFill="1" applyBorder="1" applyAlignment="1">
      <alignment horizontal="center" vertical="center"/>
    </xf>
    <xf numFmtId="49" fontId="20" fillId="8" borderId="7" xfId="0" applyNumberFormat="1" applyFont="1" applyFill="1" applyBorder="1" applyAlignment="1">
      <alignment horizontal="center" vertical="center" wrapText="1"/>
    </xf>
    <xf numFmtId="49" fontId="22" fillId="5" borderId="10" xfId="0" applyNumberFormat="1" applyFont="1" applyFill="1" applyBorder="1" applyAlignment="1">
      <alignment horizontal="center" vertical="center"/>
    </xf>
    <xf numFmtId="0" fontId="22" fillId="5" borderId="73" xfId="0" applyFont="1" applyFill="1" applyBorder="1" applyAlignment="1" applyProtection="1">
      <alignment horizontal="center" vertical="center" shrinkToFit="1"/>
      <protection locked="0"/>
    </xf>
    <xf numFmtId="49" fontId="22" fillId="5" borderId="70" xfId="0" applyNumberFormat="1" applyFont="1" applyFill="1" applyBorder="1" applyAlignment="1">
      <alignment horizontal="center" vertical="center"/>
    </xf>
    <xf numFmtId="0" fontId="22" fillId="5" borderId="74" xfId="0" applyFont="1" applyFill="1" applyBorder="1" applyAlignment="1" applyProtection="1">
      <alignment horizontal="center" vertical="center" shrinkToFit="1"/>
      <protection locked="0"/>
    </xf>
    <xf numFmtId="49" fontId="6" fillId="0" borderId="30" xfId="0" applyNumberFormat="1" applyFont="1" applyFill="1" applyBorder="1" applyAlignment="1">
      <alignment horizontal="center" vertical="center"/>
    </xf>
    <xf numFmtId="49" fontId="22" fillId="5" borderId="46" xfId="0" applyNumberFormat="1" applyFont="1" applyFill="1" applyBorder="1" applyAlignment="1">
      <alignment horizontal="center" vertical="center"/>
    </xf>
    <xf numFmtId="0" fontId="22" fillId="5" borderId="76" xfId="0" applyFont="1" applyFill="1" applyBorder="1" applyAlignment="1" applyProtection="1">
      <alignment horizontal="center" vertical="center" shrinkToFit="1"/>
      <protection locked="0"/>
    </xf>
    <xf numFmtId="0" fontId="14" fillId="0" borderId="0" xfId="0" applyFont="1" applyFill="1" applyBorder="1">
      <alignment vertical="center"/>
    </xf>
    <xf numFmtId="0" fontId="22" fillId="5" borderId="25" xfId="0" applyFont="1" applyFill="1" applyBorder="1" applyAlignment="1" applyProtection="1">
      <alignment horizontal="center" vertical="center" shrinkToFit="1"/>
      <protection locked="0"/>
    </xf>
    <xf numFmtId="0" fontId="22" fillId="5" borderId="78" xfId="0" applyFont="1" applyFill="1" applyBorder="1" applyAlignment="1" applyProtection="1">
      <alignment horizontal="center" vertical="center" shrinkToFit="1"/>
      <protection locked="0"/>
    </xf>
    <xf numFmtId="0" fontId="20" fillId="8" borderId="7" xfId="0" applyNumberFormat="1" applyFont="1" applyFill="1" applyBorder="1" applyAlignment="1">
      <alignment horizontal="center" vertical="center" wrapText="1"/>
    </xf>
    <xf numFmtId="0" fontId="0" fillId="0" borderId="79" xfId="0" applyBorder="1">
      <alignment vertical="center"/>
    </xf>
    <xf numFmtId="0" fontId="19" fillId="0" borderId="0" xfId="0" applyFont="1" applyFill="1" applyBorder="1">
      <alignment vertical="center"/>
    </xf>
    <xf numFmtId="0" fontId="0" fillId="3" borderId="79" xfId="0" applyFill="1" applyBorder="1">
      <alignment vertical="center"/>
    </xf>
    <xf numFmtId="49" fontId="13" fillId="0" borderId="30"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22" fillId="5" borderId="46" xfId="0" applyNumberFormat="1" applyFont="1" applyFill="1" applyBorder="1" applyAlignment="1">
      <alignment horizontal="center" vertical="center" wrapText="1" shrinkToFit="1"/>
    </xf>
    <xf numFmtId="0" fontId="0" fillId="0" borderId="41" xfId="0" applyFill="1" applyBorder="1">
      <alignment vertical="center"/>
    </xf>
    <xf numFmtId="0" fontId="0" fillId="0" borderId="79" xfId="0" applyFill="1" applyBorder="1">
      <alignment vertical="center"/>
    </xf>
    <xf numFmtId="0" fontId="24" fillId="6" borderId="68" xfId="0" applyFont="1" applyFill="1" applyBorder="1" applyAlignment="1">
      <alignment horizontal="left" vertical="center"/>
    </xf>
    <xf numFmtId="0" fontId="22" fillId="5" borderId="68" xfId="0" applyFont="1" applyFill="1" applyBorder="1" applyAlignment="1" applyProtection="1">
      <alignment horizontal="center" vertical="center" shrinkToFit="1"/>
      <protection locked="0"/>
    </xf>
    <xf numFmtId="0" fontId="10" fillId="0" borderId="0" xfId="0" applyFont="1" applyFill="1" applyProtection="1">
      <alignment vertical="center"/>
    </xf>
    <xf numFmtId="0" fontId="6" fillId="0" borderId="0" xfId="0" applyFont="1" applyFill="1" applyProtection="1">
      <alignment vertical="center"/>
    </xf>
    <xf numFmtId="0" fontId="15" fillId="0" borderId="0" xfId="0" applyFont="1" applyFill="1" applyProtection="1">
      <alignment vertical="center"/>
    </xf>
    <xf numFmtId="0" fontId="15" fillId="0" borderId="0" xfId="0" applyFont="1" applyProtection="1">
      <alignment vertical="center"/>
    </xf>
    <xf numFmtId="177" fontId="15" fillId="0" borderId="0" xfId="0" applyNumberFormat="1" applyFont="1" applyAlignment="1" applyProtection="1">
      <alignment horizontal="left" vertical="center"/>
    </xf>
    <xf numFmtId="0" fontId="27" fillId="5" borderId="25" xfId="0" applyFont="1" applyFill="1" applyBorder="1" applyAlignment="1" applyProtection="1">
      <alignment horizontal="center" vertical="center"/>
    </xf>
    <xf numFmtId="0" fontId="27" fillId="5" borderId="82" xfId="0" applyFont="1" applyFill="1" applyBorder="1" applyAlignment="1" applyProtection="1">
      <alignment horizontal="center" vertical="center"/>
    </xf>
    <xf numFmtId="0" fontId="27" fillId="5" borderId="68" xfId="0" applyFont="1" applyFill="1" applyBorder="1" applyAlignment="1" applyProtection="1">
      <alignment horizontal="center" vertical="center"/>
    </xf>
    <xf numFmtId="0" fontId="16" fillId="0" borderId="80" xfId="0" applyFont="1" applyFill="1" applyBorder="1" applyProtection="1">
      <alignment vertical="center"/>
    </xf>
    <xf numFmtId="0" fontId="15" fillId="0" borderId="83" xfId="0" applyFont="1" applyFill="1" applyBorder="1" applyProtection="1">
      <alignment vertical="center"/>
    </xf>
    <xf numFmtId="0" fontId="15" fillId="0" borderId="88" xfId="0" applyFont="1" applyBorder="1" applyAlignment="1" applyProtection="1">
      <alignment horizontal="center" vertical="center"/>
    </xf>
    <xf numFmtId="178" fontId="26" fillId="0" borderId="0" xfId="0" applyNumberFormat="1" applyFont="1" applyProtection="1">
      <alignment vertical="center"/>
    </xf>
    <xf numFmtId="0" fontId="16" fillId="0" borderId="12" xfId="0" applyFont="1" applyFill="1" applyBorder="1" applyProtection="1">
      <alignment vertical="center"/>
    </xf>
    <xf numFmtId="0" fontId="15" fillId="0" borderId="85" xfId="0" applyFont="1" applyFill="1" applyBorder="1" applyProtection="1">
      <alignment vertical="center"/>
    </xf>
    <xf numFmtId="0" fontId="15" fillId="0" borderId="86" xfId="0" applyFont="1" applyBorder="1" applyAlignment="1" applyProtection="1">
      <alignment horizontal="center" vertical="center"/>
    </xf>
    <xf numFmtId="179" fontId="26" fillId="0" borderId="0" xfId="0" applyNumberFormat="1" applyFont="1" applyFill="1" applyProtection="1">
      <alignment vertical="center"/>
    </xf>
    <xf numFmtId="0" fontId="16" fillId="0" borderId="20" xfId="0" applyFont="1" applyFill="1" applyBorder="1" applyAlignment="1" applyProtection="1">
      <alignment vertical="center" shrinkToFit="1"/>
    </xf>
    <xf numFmtId="0" fontId="15" fillId="0" borderId="87" xfId="0" applyFont="1" applyFill="1" applyBorder="1" applyProtection="1">
      <alignment vertical="center"/>
    </xf>
    <xf numFmtId="0" fontId="16" fillId="0" borderId="84" xfId="0" applyFont="1" applyBorder="1" applyAlignment="1" applyProtection="1">
      <alignment horizontal="right" vertical="center"/>
    </xf>
    <xf numFmtId="0" fontId="15" fillId="0" borderId="81" xfId="0" applyFont="1" applyBorder="1" applyAlignment="1" applyProtection="1">
      <alignment horizontal="center" vertical="center"/>
    </xf>
    <xf numFmtId="0" fontId="15" fillId="0" borderId="25" xfId="0" applyFont="1" applyBorder="1" applyProtection="1">
      <alignment vertical="center"/>
    </xf>
    <xf numFmtId="0" fontId="15" fillId="0" borderId="82" xfId="0" applyFont="1" applyBorder="1" applyProtection="1">
      <alignment vertical="center"/>
    </xf>
    <xf numFmtId="0" fontId="15" fillId="0" borderId="82" xfId="0" applyFont="1" applyBorder="1" applyAlignment="1" applyProtection="1">
      <alignment horizontal="right" vertical="center"/>
    </xf>
    <xf numFmtId="0" fontId="15" fillId="0" borderId="68" xfId="0" applyFont="1" applyBorder="1" applyAlignment="1" applyProtection="1">
      <alignment horizontal="center" vertical="center"/>
    </xf>
    <xf numFmtId="0" fontId="15" fillId="0" borderId="25" xfId="0" applyFont="1" applyFill="1" applyBorder="1" applyProtection="1">
      <alignment vertical="center"/>
    </xf>
    <xf numFmtId="0" fontId="15" fillId="0" borderId="82" xfId="0" applyFont="1" applyFill="1" applyBorder="1" applyProtection="1">
      <alignment vertical="center"/>
    </xf>
    <xf numFmtId="0" fontId="15" fillId="0" borderId="0" xfId="0" applyFont="1" applyBorder="1" applyProtection="1">
      <alignment vertical="center"/>
    </xf>
    <xf numFmtId="180" fontId="26" fillId="0" borderId="0" xfId="0" applyNumberFormat="1" applyFont="1" applyProtection="1">
      <alignment vertical="center"/>
    </xf>
    <xf numFmtId="0" fontId="16" fillId="0" borderId="83" xfId="0" applyFont="1" applyBorder="1" applyAlignment="1" applyProtection="1">
      <alignment horizontal="right" vertical="center"/>
    </xf>
    <xf numFmtId="176" fontId="16" fillId="0" borderId="85" xfId="0" applyNumberFormat="1" applyFont="1" applyBorder="1" applyAlignment="1" applyProtection="1">
      <alignment horizontal="right" vertical="center"/>
    </xf>
    <xf numFmtId="0" fontId="11" fillId="0" borderId="0" xfId="0" applyFont="1" applyProtection="1">
      <alignment vertical="center"/>
    </xf>
    <xf numFmtId="0" fontId="15" fillId="0" borderId="25" xfId="0" applyFont="1" applyFill="1" applyBorder="1" applyAlignment="1">
      <alignment vertical="center" wrapText="1"/>
    </xf>
    <xf numFmtId="0" fontId="15" fillId="0" borderId="59" xfId="0" applyFont="1" applyFill="1" applyBorder="1" applyAlignment="1">
      <alignment vertical="center" wrapText="1"/>
    </xf>
    <xf numFmtId="0" fontId="15" fillId="0" borderId="26" xfId="0" applyFont="1" applyFill="1" applyBorder="1" applyAlignment="1">
      <alignment vertical="center" wrapText="1"/>
    </xf>
    <xf numFmtId="0" fontId="20" fillId="8" borderId="8" xfId="0" applyFont="1" applyFill="1" applyBorder="1" applyAlignment="1">
      <alignment vertical="center" wrapText="1"/>
    </xf>
    <xf numFmtId="0" fontId="20" fillId="8" borderId="52" xfId="0" applyFont="1" applyFill="1" applyBorder="1" applyAlignment="1">
      <alignment vertical="center" wrapText="1"/>
    </xf>
    <xf numFmtId="0" fontId="20" fillId="8" borderId="9" xfId="0" applyFont="1" applyFill="1" applyBorder="1" applyAlignment="1">
      <alignment vertical="center" wrapText="1"/>
    </xf>
    <xf numFmtId="0" fontId="15" fillId="7" borderId="33" xfId="0" applyFont="1" applyFill="1" applyBorder="1" applyAlignment="1" applyProtection="1">
      <alignment horizontal="left" vertical="center" wrapText="1"/>
      <protection locked="0"/>
    </xf>
    <xf numFmtId="0" fontId="15" fillId="7" borderId="58" xfId="0" applyFont="1" applyFill="1" applyBorder="1" applyAlignment="1" applyProtection="1">
      <alignment horizontal="left" vertical="center" wrapText="1"/>
      <protection locked="0"/>
    </xf>
    <xf numFmtId="0" fontId="15" fillId="7" borderId="34" xfId="0" applyFont="1" applyFill="1" applyBorder="1" applyAlignment="1" applyProtection="1">
      <alignment horizontal="left" vertical="center" wrapText="1"/>
      <protection locked="0"/>
    </xf>
    <xf numFmtId="49" fontId="12" fillId="0" borderId="30"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22" fillId="4" borderId="5" xfId="0" applyNumberFormat="1" applyFont="1" applyFill="1" applyBorder="1" applyAlignment="1">
      <alignment horizontal="left" vertical="center" wrapText="1"/>
    </xf>
    <xf numFmtId="49" fontId="22" fillId="4" borderId="6" xfId="0" applyNumberFormat="1" applyFont="1" applyFill="1" applyBorder="1" applyAlignment="1">
      <alignment horizontal="left" vertical="center" wrapText="1"/>
    </xf>
    <xf numFmtId="49" fontId="22" fillId="4" borderId="4" xfId="0" applyNumberFormat="1" applyFont="1" applyFill="1" applyBorder="1" applyAlignment="1">
      <alignment horizontal="left" vertical="center" wrapText="1"/>
    </xf>
    <xf numFmtId="0" fontId="6" fillId="0" borderId="12" xfId="0" applyFont="1" applyBorder="1" applyAlignment="1">
      <alignment vertical="center" wrapText="1"/>
    </xf>
    <xf numFmtId="0" fontId="6" fillId="0" borderId="53" xfId="0" applyFont="1" applyBorder="1" applyAlignment="1">
      <alignment vertical="center" wrapText="1"/>
    </xf>
    <xf numFmtId="0" fontId="6" fillId="0" borderId="13" xfId="0" applyFont="1" applyBorder="1" applyAlignment="1">
      <alignment vertical="center" wrapText="1"/>
    </xf>
    <xf numFmtId="0" fontId="6" fillId="0" borderId="25" xfId="0" applyFont="1" applyFill="1" applyBorder="1" applyAlignment="1">
      <alignment vertical="center" wrapText="1"/>
    </xf>
    <xf numFmtId="0" fontId="6" fillId="0" borderId="59" xfId="0" applyFont="1" applyFill="1" applyBorder="1" applyAlignment="1">
      <alignment vertical="center" wrapText="1"/>
    </xf>
    <xf numFmtId="0" fontId="6" fillId="0" borderId="26" xfId="0" applyFont="1" applyFill="1" applyBorder="1" applyAlignment="1">
      <alignment vertical="center" wrapText="1"/>
    </xf>
    <xf numFmtId="0" fontId="24" fillId="6" borderId="75" xfId="0" applyFont="1" applyFill="1" applyBorder="1" applyAlignment="1">
      <alignment horizontal="left" vertical="center"/>
    </xf>
    <xf numFmtId="0" fontId="24" fillId="6" borderId="57" xfId="0" applyFont="1" applyFill="1" applyBorder="1" applyAlignment="1">
      <alignment horizontal="left" vertical="center"/>
    </xf>
    <xf numFmtId="0" fontId="24" fillId="6" borderId="69" xfId="0" applyFont="1" applyFill="1" applyBorder="1" applyAlignment="1">
      <alignment horizontal="left" vertical="center"/>
    </xf>
    <xf numFmtId="49" fontId="16" fillId="0" borderId="11" xfId="0" applyNumberFormat="1" applyFont="1" applyFill="1" applyBorder="1" applyAlignment="1">
      <alignment horizontal="center" vertical="center" wrapText="1"/>
    </xf>
    <xf numFmtId="49" fontId="16" fillId="0" borderId="28" xfId="0" applyNumberFormat="1" applyFont="1" applyFill="1" applyBorder="1" applyAlignment="1">
      <alignment horizontal="center" vertical="center" wrapText="1"/>
    </xf>
    <xf numFmtId="0" fontId="15" fillId="0" borderId="20" xfId="0" applyFont="1" applyFill="1" applyBorder="1" applyAlignment="1">
      <alignment vertical="center" wrapText="1"/>
    </xf>
    <xf numFmtId="0" fontId="15" fillId="0" borderId="42" xfId="0" applyFont="1" applyFill="1" applyBorder="1" applyAlignment="1">
      <alignment vertical="center" wrapText="1"/>
    </xf>
    <xf numFmtId="0" fontId="15" fillId="0" borderId="21" xfId="0" applyFont="1" applyFill="1" applyBorder="1" applyAlignment="1">
      <alignment vertical="center" wrapText="1"/>
    </xf>
    <xf numFmtId="0" fontId="15" fillId="0" borderId="12" xfId="0" applyFont="1" applyBorder="1" applyAlignment="1">
      <alignment vertical="center" wrapText="1"/>
    </xf>
    <xf numFmtId="0" fontId="15" fillId="0" borderId="53" xfId="0" applyFont="1" applyBorder="1" applyAlignment="1">
      <alignment vertical="center" wrapText="1"/>
    </xf>
    <xf numFmtId="0" fontId="15" fillId="0" borderId="13" xfId="0" applyFont="1" applyBorder="1" applyAlignment="1">
      <alignment vertical="center" wrapText="1"/>
    </xf>
    <xf numFmtId="0" fontId="6" fillId="0" borderId="61" xfId="0" applyFont="1" applyBorder="1" applyAlignment="1">
      <alignment horizontal="left" vertical="center" wrapText="1"/>
    </xf>
    <xf numFmtId="0" fontId="6" fillId="0" borderId="53" xfId="0" applyFont="1" applyBorder="1" applyAlignment="1">
      <alignment horizontal="left" vertical="center" wrapText="1"/>
    </xf>
    <xf numFmtId="0" fontId="6" fillId="0" borderId="13" xfId="0" applyFont="1" applyBorder="1" applyAlignment="1">
      <alignment horizontal="left" vertical="center" wrapText="1"/>
    </xf>
    <xf numFmtId="0" fontId="24" fillId="6" borderId="77" xfId="0" applyFont="1" applyFill="1" applyBorder="1" applyAlignment="1">
      <alignment horizontal="left" vertical="center"/>
    </xf>
    <xf numFmtId="0" fontId="24" fillId="6" borderId="59" xfId="0" applyFont="1" applyFill="1" applyBorder="1" applyAlignment="1">
      <alignment horizontal="left" vertical="center"/>
    </xf>
    <xf numFmtId="0" fontId="24" fillId="6" borderId="68" xfId="0" applyFont="1" applyFill="1" applyBorder="1" applyAlignment="1">
      <alignment horizontal="left" vertical="center"/>
    </xf>
    <xf numFmtId="0" fontId="15" fillId="0" borderId="61" xfId="0" applyFont="1" applyBorder="1" applyAlignment="1">
      <alignment horizontal="left" vertical="center"/>
    </xf>
    <xf numFmtId="0" fontId="15" fillId="0" borderId="53" xfId="0" applyFont="1" applyBorder="1" applyAlignment="1">
      <alignment horizontal="left" vertical="center"/>
    </xf>
    <xf numFmtId="0" fontId="15" fillId="0" borderId="13" xfId="0" applyFont="1" applyBorder="1" applyAlignment="1">
      <alignment horizontal="left" vertical="center"/>
    </xf>
    <xf numFmtId="0" fontId="15" fillId="0" borderId="65" xfId="0" applyFont="1" applyBorder="1" applyAlignment="1">
      <alignment horizontal="left" vertical="center"/>
    </xf>
    <xf numFmtId="0" fontId="15" fillId="0" borderId="55" xfId="0" applyFont="1" applyBorder="1" applyAlignment="1">
      <alignment horizontal="left" vertical="center"/>
    </xf>
    <xf numFmtId="0" fontId="15" fillId="0" borderId="66" xfId="0" applyFont="1" applyBorder="1" applyAlignment="1">
      <alignment horizontal="left" vertical="center"/>
    </xf>
    <xf numFmtId="0" fontId="6" fillId="7" borderId="33" xfId="0" applyFont="1" applyFill="1" applyBorder="1" applyAlignment="1" applyProtection="1">
      <alignment horizontal="left" vertical="center" wrapText="1"/>
      <protection locked="0"/>
    </xf>
    <xf numFmtId="0" fontId="6" fillId="7" borderId="58" xfId="0" applyFont="1" applyFill="1" applyBorder="1" applyAlignment="1" applyProtection="1">
      <alignment horizontal="left" vertical="center" wrapText="1"/>
      <protection locked="0"/>
    </xf>
    <xf numFmtId="0" fontId="6" fillId="7" borderId="34" xfId="0" applyFont="1" applyFill="1" applyBorder="1" applyAlignment="1" applyProtection="1">
      <alignment horizontal="left" vertical="center" wrapText="1"/>
      <protection locked="0"/>
    </xf>
    <xf numFmtId="0" fontId="6" fillId="0" borderId="18" xfId="0" applyFont="1" applyBorder="1" applyAlignment="1">
      <alignment vertical="center" wrapText="1"/>
    </xf>
    <xf numFmtId="0" fontId="6" fillId="0" borderId="56" xfId="0" applyFont="1" applyBorder="1" applyAlignment="1">
      <alignment vertical="center" wrapText="1"/>
    </xf>
    <xf numFmtId="0" fontId="6" fillId="0" borderId="19" xfId="0" applyFont="1" applyBorder="1" applyAlignment="1">
      <alignment vertical="center" wrapText="1"/>
    </xf>
    <xf numFmtId="0" fontId="21" fillId="4" borderId="37" xfId="0" applyFont="1" applyFill="1" applyBorder="1" applyAlignment="1">
      <alignment vertical="center" wrapText="1"/>
    </xf>
    <xf numFmtId="0" fontId="21" fillId="4" borderId="3" xfId="0" applyFont="1" applyFill="1" applyBorder="1" applyAlignment="1">
      <alignment vertical="center" wrapText="1"/>
    </xf>
    <xf numFmtId="0" fontId="21" fillId="4" borderId="38" xfId="0" applyFont="1" applyFill="1" applyBorder="1" applyAlignment="1">
      <alignment vertical="center" wrapText="1"/>
    </xf>
    <xf numFmtId="0" fontId="15" fillId="0" borderId="18" xfId="0" applyFont="1" applyBorder="1" applyAlignment="1">
      <alignment vertical="center" wrapText="1"/>
    </xf>
    <xf numFmtId="0" fontId="15" fillId="0" borderId="56" xfId="0" applyFont="1" applyBorder="1" applyAlignment="1">
      <alignment vertical="center" wrapText="1"/>
    </xf>
    <xf numFmtId="0" fontId="15" fillId="0" borderId="19" xfId="0" applyFont="1" applyBorder="1" applyAlignment="1">
      <alignment vertical="center" wrapText="1"/>
    </xf>
    <xf numFmtId="0" fontId="6" fillId="0" borderId="12" xfId="0" applyFont="1" applyBorder="1" applyAlignment="1">
      <alignment horizontal="left" vertical="center"/>
    </xf>
    <xf numFmtId="0" fontId="6" fillId="0" borderId="53" xfId="0" applyFont="1" applyBorder="1" applyAlignment="1">
      <alignment horizontal="left" vertical="center"/>
    </xf>
    <xf numFmtId="0" fontId="6" fillId="0" borderId="13" xfId="0" applyFont="1" applyBorder="1" applyAlignment="1">
      <alignment horizontal="left" vertical="center"/>
    </xf>
    <xf numFmtId="49" fontId="15" fillId="0" borderId="30" xfId="0" applyNumberFormat="1" applyFont="1" applyFill="1" applyBorder="1" applyAlignment="1">
      <alignment horizontal="center" vertical="center" wrapText="1"/>
    </xf>
    <xf numFmtId="49" fontId="15" fillId="0" borderId="28" xfId="0" applyNumberFormat="1" applyFont="1" applyFill="1" applyBorder="1" applyAlignment="1">
      <alignment horizontal="center" vertical="center" wrapText="1"/>
    </xf>
    <xf numFmtId="49" fontId="22" fillId="4" borderId="5" xfId="0" applyNumberFormat="1" applyFont="1" applyFill="1" applyBorder="1" applyAlignment="1">
      <alignment vertical="top" wrapText="1"/>
    </xf>
    <xf numFmtId="49" fontId="22" fillId="4" borderId="6" xfId="0" applyNumberFormat="1" applyFont="1" applyFill="1" applyBorder="1" applyAlignment="1">
      <alignment vertical="top" wrapText="1"/>
    </xf>
    <xf numFmtId="49" fontId="22" fillId="4" borderId="4" xfId="0" applyNumberFormat="1" applyFont="1" applyFill="1" applyBorder="1" applyAlignment="1">
      <alignment vertical="top" wrapText="1"/>
    </xf>
    <xf numFmtId="0" fontId="6" fillId="0" borderId="20" xfId="0" applyFont="1" applyFill="1" applyBorder="1" applyAlignment="1">
      <alignment vertical="center" wrapText="1"/>
    </xf>
    <xf numFmtId="0" fontId="6" fillId="0" borderId="42" xfId="0" applyFont="1" applyFill="1" applyBorder="1" applyAlignment="1">
      <alignment vertical="center" wrapText="1"/>
    </xf>
    <xf numFmtId="0" fontId="6" fillId="0" borderId="21" xfId="0" applyFont="1" applyFill="1" applyBorder="1" applyAlignment="1">
      <alignment vertical="center" wrapText="1"/>
    </xf>
    <xf numFmtId="0" fontId="15" fillId="0" borderId="18" xfId="0" applyFont="1" applyFill="1" applyBorder="1" applyAlignment="1">
      <alignment vertical="center" wrapText="1"/>
    </xf>
    <xf numFmtId="0" fontId="15" fillId="0" borderId="56" xfId="0" applyFont="1" applyFill="1" applyBorder="1" applyAlignment="1">
      <alignment vertical="center" wrapText="1"/>
    </xf>
    <xf numFmtId="0" fontId="15" fillId="0" borderId="19" xfId="0" applyFont="1" applyFill="1" applyBorder="1" applyAlignment="1">
      <alignment vertical="center" wrapText="1"/>
    </xf>
    <xf numFmtId="49" fontId="13" fillId="0" borderId="30" xfId="0"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3" fillId="0" borderId="30"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0" fontId="6" fillId="0" borderId="67" xfId="0" applyFont="1" applyBorder="1" applyAlignment="1">
      <alignment horizontal="left" vertical="center"/>
    </xf>
    <xf numFmtId="0" fontId="6" fillId="0" borderId="42" xfId="0" applyFont="1" applyBorder="1" applyAlignment="1">
      <alignment horizontal="left" vertical="center"/>
    </xf>
    <xf numFmtId="0" fontId="6" fillId="0" borderId="21" xfId="0" applyFont="1" applyBorder="1" applyAlignment="1">
      <alignment horizontal="left" vertical="center"/>
    </xf>
    <xf numFmtId="0" fontId="6" fillId="0" borderId="61" xfId="0" applyFont="1" applyBorder="1" applyAlignment="1">
      <alignment horizontal="left" vertical="center"/>
    </xf>
    <xf numFmtId="0" fontId="6" fillId="0" borderId="65" xfId="0" applyFont="1" applyBorder="1" applyAlignment="1">
      <alignment horizontal="left" vertical="center" wrapText="1"/>
    </xf>
    <xf numFmtId="0" fontId="6" fillId="0" borderId="55" xfId="0" applyFont="1" applyBorder="1" applyAlignment="1">
      <alignment horizontal="left" vertical="center" wrapText="1"/>
    </xf>
    <xf numFmtId="0" fontId="6" fillId="0" borderId="66" xfId="0" applyFont="1" applyBorder="1" applyAlignment="1">
      <alignment horizontal="left" vertical="center" wrapText="1"/>
    </xf>
    <xf numFmtId="49" fontId="22" fillId="5" borderId="70" xfId="0" applyNumberFormat="1" applyFont="1" applyFill="1" applyBorder="1" applyAlignment="1">
      <alignment horizontal="center" vertical="center"/>
    </xf>
    <xf numFmtId="49" fontId="22" fillId="5" borderId="57"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wrapText="1"/>
    </xf>
    <xf numFmtId="0" fontId="15" fillId="0" borderId="12" xfId="0" applyFont="1" applyFill="1" applyBorder="1" applyAlignment="1">
      <alignment vertical="center" wrapText="1"/>
    </xf>
    <xf numFmtId="0" fontId="15" fillId="0" borderId="53" xfId="0" applyFont="1" applyFill="1" applyBorder="1" applyAlignment="1">
      <alignment vertical="center" wrapText="1"/>
    </xf>
    <xf numFmtId="0" fontId="15" fillId="0" borderId="13" xfId="0" applyFont="1" applyFill="1" applyBorder="1" applyAlignment="1">
      <alignment vertical="center" wrapText="1"/>
    </xf>
    <xf numFmtId="49" fontId="16" fillId="0" borderId="30" xfId="0" applyNumberFormat="1" applyFont="1" applyFill="1" applyBorder="1" applyAlignment="1">
      <alignment horizontal="center" vertical="center" wrapText="1"/>
    </xf>
    <xf numFmtId="0" fontId="6" fillId="0" borderId="64"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65" xfId="0" applyFont="1" applyFill="1" applyBorder="1" applyAlignment="1">
      <alignment horizontal="left" vertical="center"/>
    </xf>
    <xf numFmtId="0" fontId="6" fillId="0" borderId="55" xfId="0" applyFont="1" applyFill="1" applyBorder="1" applyAlignment="1">
      <alignment horizontal="left" vertical="center"/>
    </xf>
    <xf numFmtId="0" fontId="6" fillId="0" borderId="66" xfId="0" applyFont="1" applyFill="1" applyBorder="1" applyAlignment="1">
      <alignment horizontal="left" vertical="center"/>
    </xf>
    <xf numFmtId="0" fontId="6" fillId="0" borderId="61" xfId="0" applyFont="1" applyFill="1" applyBorder="1" applyAlignment="1">
      <alignment horizontal="left" vertical="center"/>
    </xf>
    <xf numFmtId="0" fontId="6" fillId="0" borderId="53" xfId="0" applyFont="1" applyFill="1" applyBorder="1" applyAlignment="1">
      <alignment horizontal="left" vertical="center"/>
    </xf>
    <xf numFmtId="0" fontId="6" fillId="0" borderId="13" xfId="0" applyFont="1" applyFill="1" applyBorder="1" applyAlignment="1">
      <alignment horizontal="left" vertical="center"/>
    </xf>
    <xf numFmtId="0" fontId="6" fillId="0" borderId="31" xfId="0" applyFont="1" applyFill="1" applyBorder="1" applyAlignment="1">
      <alignment vertical="center" wrapText="1"/>
    </xf>
    <xf numFmtId="0" fontId="6" fillId="0" borderId="60" xfId="0" applyFont="1" applyFill="1" applyBorder="1" applyAlignment="1">
      <alignment vertical="center" wrapText="1"/>
    </xf>
    <xf numFmtId="0" fontId="6" fillId="0" borderId="32" xfId="0" applyFont="1" applyFill="1" applyBorder="1" applyAlignment="1">
      <alignment vertical="center" wrapText="1"/>
    </xf>
    <xf numFmtId="0" fontId="15" fillId="0" borderId="65" xfId="0" applyFont="1" applyFill="1" applyBorder="1" applyAlignment="1">
      <alignment horizontal="left" vertical="center"/>
    </xf>
    <xf numFmtId="0" fontId="15" fillId="0" borderId="55" xfId="0" applyFont="1" applyFill="1" applyBorder="1" applyAlignment="1">
      <alignment horizontal="left" vertical="center"/>
    </xf>
    <xf numFmtId="0" fontId="15" fillId="0" borderId="66" xfId="0" applyFont="1" applyFill="1" applyBorder="1" applyAlignment="1">
      <alignment horizontal="left" vertical="center"/>
    </xf>
    <xf numFmtId="49" fontId="21" fillId="4" borderId="48" xfId="0" applyNumberFormat="1" applyFont="1" applyFill="1" applyBorder="1" applyAlignment="1">
      <alignment horizontal="center" vertical="center"/>
    </xf>
    <xf numFmtId="49" fontId="21" fillId="4" borderId="49" xfId="0" applyNumberFormat="1" applyFont="1" applyFill="1" applyBorder="1" applyAlignment="1">
      <alignment horizontal="center" vertical="center"/>
    </xf>
    <xf numFmtId="49" fontId="21" fillId="4" borderId="27" xfId="0" applyNumberFormat="1" applyFont="1" applyFill="1" applyBorder="1" applyAlignment="1">
      <alignment horizontal="center" vertical="center"/>
    </xf>
    <xf numFmtId="0" fontId="21" fillId="4" borderId="49" xfId="0" applyFont="1" applyFill="1" applyBorder="1" applyAlignment="1">
      <alignment horizontal="left" vertical="center" wrapText="1"/>
    </xf>
    <xf numFmtId="0" fontId="21" fillId="4" borderId="27" xfId="0" applyFont="1" applyFill="1" applyBorder="1" applyAlignment="1">
      <alignment horizontal="left" vertical="center" wrapText="1"/>
    </xf>
    <xf numFmtId="49" fontId="23" fillId="4" borderId="50" xfId="0" applyNumberFormat="1" applyFont="1" applyFill="1" applyBorder="1" applyAlignment="1">
      <alignment horizontal="left" vertical="top" wrapText="1"/>
    </xf>
    <xf numFmtId="49" fontId="23" fillId="4" borderId="1" xfId="0" applyNumberFormat="1" applyFont="1" applyFill="1" applyBorder="1" applyAlignment="1">
      <alignment horizontal="left" vertical="top" wrapText="1"/>
    </xf>
    <xf numFmtId="49" fontId="23" fillId="4" borderId="29" xfId="0" applyNumberFormat="1" applyFont="1" applyFill="1" applyBorder="1" applyAlignment="1">
      <alignment horizontal="left" vertical="top" wrapText="1"/>
    </xf>
    <xf numFmtId="0" fontId="6" fillId="0" borderId="12" xfId="0" applyFont="1" applyFill="1" applyBorder="1" applyAlignment="1">
      <alignment vertical="center" wrapText="1"/>
    </xf>
    <xf numFmtId="0" fontId="6" fillId="0" borderId="53" xfId="0" applyFont="1" applyFill="1" applyBorder="1" applyAlignment="1">
      <alignment vertical="center" wrapText="1"/>
    </xf>
    <xf numFmtId="0" fontId="6" fillId="0" borderId="13" xfId="0" applyFont="1" applyFill="1" applyBorder="1" applyAlignment="1">
      <alignment vertical="center" wrapText="1"/>
    </xf>
    <xf numFmtId="49" fontId="6" fillId="0" borderId="30" xfId="0" applyNumberFormat="1" applyFont="1" applyFill="1" applyBorder="1" applyAlignment="1">
      <alignment horizontal="center" vertical="center" wrapText="1"/>
    </xf>
    <xf numFmtId="0" fontId="25" fillId="2" borderId="6" xfId="0" applyNumberFormat="1" applyFont="1" applyFill="1" applyBorder="1" applyAlignment="1">
      <alignment horizontal="left" vertical="center"/>
    </xf>
    <xf numFmtId="49" fontId="22" fillId="5" borderId="72" xfId="0" applyNumberFormat="1" applyFont="1" applyFill="1" applyBorder="1" applyAlignment="1">
      <alignment horizontal="center" vertical="center"/>
    </xf>
    <xf numFmtId="49" fontId="22" fillId="5" borderId="53" xfId="0" applyNumberFormat="1" applyFont="1" applyFill="1" applyBorder="1" applyAlignment="1">
      <alignment horizontal="center" vertical="center"/>
    </xf>
    <xf numFmtId="176" fontId="26" fillId="2" borderId="53" xfId="0" applyNumberFormat="1" applyFont="1" applyFill="1" applyBorder="1" applyAlignment="1" applyProtection="1">
      <alignment horizontal="left" vertical="center"/>
      <protection locked="0"/>
    </xf>
    <xf numFmtId="176" fontId="26" fillId="2" borderId="13" xfId="0" applyNumberFormat="1" applyFont="1" applyFill="1" applyBorder="1" applyAlignment="1" applyProtection="1">
      <alignment horizontal="left" vertical="center"/>
      <protection locked="0"/>
    </xf>
    <xf numFmtId="49" fontId="26" fillId="2" borderId="57" xfId="0" applyNumberFormat="1" applyFont="1" applyFill="1" applyBorder="1" applyAlignment="1" applyProtection="1">
      <alignment horizontal="left" vertical="center"/>
      <protection locked="0"/>
    </xf>
    <xf numFmtId="49" fontId="26" fillId="2" borderId="71" xfId="0" applyNumberFormat="1" applyFont="1" applyFill="1" applyBorder="1" applyAlignment="1" applyProtection="1">
      <alignment horizontal="left" vertical="center"/>
      <protection locked="0"/>
    </xf>
    <xf numFmtId="0" fontId="6" fillId="0" borderId="61"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13" xfId="0" applyFont="1" applyFill="1" applyBorder="1" applyAlignment="1">
      <alignment horizontal="left" vertical="center" wrapText="1"/>
    </xf>
    <xf numFmtId="49" fontId="22" fillId="5" borderId="50" xfId="0" applyNumberFormat="1" applyFont="1" applyFill="1" applyBorder="1" applyAlignment="1">
      <alignment horizontal="center" vertical="center" wrapText="1"/>
    </xf>
    <xf numFmtId="49" fontId="22" fillId="5" borderId="1" xfId="0" applyNumberFormat="1" applyFont="1" applyFill="1" applyBorder="1" applyAlignment="1">
      <alignment horizontal="center" vertical="center" wrapText="1"/>
    </xf>
    <xf numFmtId="49" fontId="26" fillId="2" borderId="1" xfId="0" applyNumberFormat="1" applyFont="1" applyFill="1" applyBorder="1" applyAlignment="1" applyProtection="1">
      <alignment horizontal="left" vertical="center"/>
      <protection locked="0"/>
    </xf>
    <xf numFmtId="49" fontId="26" fillId="2" borderId="29" xfId="0" applyNumberFormat="1" applyFont="1" applyFill="1" applyBorder="1" applyAlignment="1" applyProtection="1">
      <alignment horizontal="left" vertical="center"/>
      <protection locked="0"/>
    </xf>
    <xf numFmtId="0" fontId="6" fillId="0" borderId="51" xfId="0" applyFont="1" applyFill="1" applyBorder="1" applyAlignment="1">
      <alignment vertical="center" wrapText="1"/>
    </xf>
    <xf numFmtId="0" fontId="6" fillId="0" borderId="0" xfId="0" applyFont="1" applyFill="1" applyBorder="1" applyAlignment="1">
      <alignment vertical="center" wrapText="1"/>
    </xf>
    <xf numFmtId="0" fontId="6" fillId="0" borderId="23" xfId="0" applyFont="1" applyFill="1" applyBorder="1" applyAlignment="1">
      <alignment vertical="center" wrapText="1"/>
    </xf>
    <xf numFmtId="0" fontId="6" fillId="2" borderId="12" xfId="0" applyFont="1" applyFill="1" applyBorder="1" applyAlignment="1">
      <alignment vertical="center" wrapText="1"/>
    </xf>
    <xf numFmtId="0" fontId="6" fillId="2" borderId="53" xfId="0" applyFont="1" applyFill="1" applyBorder="1" applyAlignment="1">
      <alignment vertical="center" wrapText="1"/>
    </xf>
    <xf numFmtId="0" fontId="6" fillId="2" borderId="13" xfId="0" applyFont="1" applyFill="1" applyBorder="1" applyAlignment="1">
      <alignment vertical="center" wrapText="1"/>
    </xf>
    <xf numFmtId="0" fontId="6" fillId="2" borderId="61"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17" fillId="0" borderId="12" xfId="0" applyFont="1" applyBorder="1" applyAlignment="1">
      <alignment vertical="center" wrapText="1" readingOrder="1"/>
    </xf>
    <xf numFmtId="0" fontId="17" fillId="0" borderId="53" xfId="0" applyFont="1" applyBorder="1" applyAlignment="1">
      <alignment vertical="center" wrapText="1" readingOrder="1"/>
    </xf>
    <xf numFmtId="0" fontId="6" fillId="0" borderId="65"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61" xfId="0" applyFont="1" applyBorder="1" applyAlignment="1">
      <alignment vertical="center"/>
    </xf>
    <xf numFmtId="0" fontId="6" fillId="0" borderId="53" xfId="0" applyFont="1" applyBorder="1" applyAlignment="1">
      <alignment vertical="center"/>
    </xf>
    <xf numFmtId="0" fontId="6" fillId="0" borderId="13" xfId="0" applyFont="1" applyBorder="1" applyAlignment="1">
      <alignment vertical="center"/>
    </xf>
    <xf numFmtId="0" fontId="6" fillId="0" borderId="64" xfId="0" applyFont="1" applyBorder="1" applyAlignment="1">
      <alignment vertical="center"/>
    </xf>
    <xf numFmtId="0" fontId="6" fillId="0" borderId="56" xfId="0" applyFont="1" applyBorder="1" applyAlignment="1">
      <alignment vertical="center"/>
    </xf>
    <xf numFmtId="0" fontId="6" fillId="0" borderId="19" xfId="0" applyFont="1" applyBorder="1" applyAlignment="1">
      <alignment vertical="center"/>
    </xf>
    <xf numFmtId="0" fontId="6" fillId="0" borderId="65" xfId="0" applyFont="1" applyBorder="1" applyAlignment="1">
      <alignment vertical="center"/>
    </xf>
    <xf numFmtId="0" fontId="6" fillId="0" borderId="55" xfId="0" applyFont="1" applyBorder="1" applyAlignment="1">
      <alignment vertical="center"/>
    </xf>
    <xf numFmtId="0" fontId="6" fillId="0" borderId="66" xfId="0" applyFont="1" applyBorder="1" applyAlignment="1">
      <alignment vertical="center"/>
    </xf>
    <xf numFmtId="0" fontId="6" fillId="0" borderId="65" xfId="0" applyFont="1" applyBorder="1" applyAlignment="1">
      <alignment horizontal="left" vertical="center"/>
    </xf>
    <xf numFmtId="0" fontId="6" fillId="0" borderId="55" xfId="0" applyFont="1" applyBorder="1" applyAlignment="1">
      <alignment horizontal="left" vertical="center"/>
    </xf>
    <xf numFmtId="0" fontId="6" fillId="0" borderId="66" xfId="0" applyFont="1" applyBorder="1" applyAlignment="1">
      <alignment horizontal="left" vertical="center"/>
    </xf>
    <xf numFmtId="0" fontId="15" fillId="0" borderId="62" xfId="0" applyFont="1" applyBorder="1" applyAlignment="1">
      <alignment horizontal="left" vertical="center"/>
    </xf>
    <xf numFmtId="0" fontId="15" fillId="0" borderId="54" xfId="0" applyFont="1" applyBorder="1" applyAlignment="1">
      <alignment horizontal="left" vertical="center"/>
    </xf>
    <xf numFmtId="0" fontId="15" fillId="0" borderId="63" xfId="0" applyFont="1" applyBorder="1" applyAlignment="1">
      <alignment horizontal="left" vertical="center"/>
    </xf>
    <xf numFmtId="0" fontId="15" fillId="0" borderId="67" xfId="0" applyFont="1" applyBorder="1" applyAlignment="1">
      <alignment horizontal="left" vertical="center"/>
    </xf>
    <xf numFmtId="0" fontId="15" fillId="0" borderId="42" xfId="0" applyFont="1" applyBorder="1" applyAlignment="1">
      <alignment horizontal="left" vertical="center"/>
    </xf>
    <xf numFmtId="0" fontId="15" fillId="0" borderId="21" xfId="0" applyFont="1" applyBorder="1" applyAlignment="1">
      <alignment horizontal="left" vertical="center"/>
    </xf>
    <xf numFmtId="0" fontId="21" fillId="4" borderId="3"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15" fillId="0" borderId="61" xfId="0" applyFont="1" applyFill="1" applyBorder="1" applyAlignment="1">
      <alignment horizontal="left" vertical="center"/>
    </xf>
    <xf numFmtId="0" fontId="15" fillId="0" borderId="53"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61" xfId="0" applyFont="1" applyBorder="1" applyAlignment="1">
      <alignment horizontal="left" vertical="center" wrapText="1"/>
    </xf>
    <xf numFmtId="0" fontId="15" fillId="0" borderId="53" xfId="0" applyFont="1" applyBorder="1" applyAlignment="1">
      <alignment horizontal="left" vertical="center" wrapText="1"/>
    </xf>
    <xf numFmtId="0" fontId="15" fillId="0" borderId="13" xfId="0" applyFont="1" applyBorder="1" applyAlignment="1">
      <alignment horizontal="left" vertical="center" wrapText="1"/>
    </xf>
    <xf numFmtId="0" fontId="15" fillId="0" borderId="65" xfId="0" applyFont="1" applyBorder="1" applyAlignment="1">
      <alignment horizontal="left" vertical="center" wrapText="1"/>
    </xf>
    <xf numFmtId="0" fontId="15" fillId="0" borderId="55" xfId="0" applyFont="1" applyBorder="1" applyAlignment="1">
      <alignment horizontal="left" vertical="center" wrapText="1"/>
    </xf>
    <xf numFmtId="0" fontId="15" fillId="0" borderId="66" xfId="0" applyFont="1" applyBorder="1" applyAlignment="1">
      <alignment horizontal="left" vertical="center" wrapText="1"/>
    </xf>
    <xf numFmtId="49" fontId="23" fillId="4" borderId="5" xfId="0" applyNumberFormat="1" applyFont="1" applyFill="1" applyBorder="1" applyAlignment="1">
      <alignment horizontal="left" vertical="top" wrapText="1"/>
    </xf>
    <xf numFmtId="49" fontId="23" fillId="4" borderId="6" xfId="0" applyNumberFormat="1" applyFont="1" applyFill="1" applyBorder="1" applyAlignment="1">
      <alignment horizontal="left" vertical="top" wrapText="1"/>
    </xf>
    <xf numFmtId="49" fontId="23" fillId="4" borderId="4" xfId="0" applyNumberFormat="1" applyFont="1" applyFill="1" applyBorder="1" applyAlignment="1">
      <alignment horizontal="left" vertical="top" wrapText="1"/>
    </xf>
    <xf numFmtId="0" fontId="21" fillId="4" borderId="6" xfId="0" applyFont="1" applyFill="1" applyBorder="1" applyAlignment="1">
      <alignment vertical="center" wrapText="1"/>
    </xf>
    <xf numFmtId="0" fontId="21" fillId="4" borderId="4" xfId="0" applyFont="1" applyFill="1" applyBorder="1" applyAlignment="1">
      <alignment vertical="center" wrapText="1"/>
    </xf>
    <xf numFmtId="0" fontId="25" fillId="0" borderId="0" xfId="0" applyFont="1" applyAlignment="1">
      <alignment horizontal="left" vertical="center"/>
    </xf>
    <xf numFmtId="0" fontId="15" fillId="0" borderId="61"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5" fillId="0" borderId="13" xfId="0" applyFont="1" applyFill="1" applyBorder="1" applyAlignment="1">
      <alignment horizontal="left" vertical="center" wrapText="1"/>
    </xf>
  </cellXfs>
  <cellStyles count="2">
    <cellStyle name="標準" xfId="0" builtinId="0"/>
    <cellStyle name="標準 2" xfId="1" xr:uid="{00000000-0005-0000-0000-000001000000}"/>
  </cellStyles>
  <dxfs count="3">
    <dxf>
      <fill>
        <patternFill>
          <bgColor rgb="FFFFC7CE"/>
        </patternFill>
      </fill>
    </dxf>
    <dxf>
      <fill>
        <patternFill>
          <bgColor rgb="FFFFC7CE"/>
        </patternFill>
      </fill>
    </dxf>
    <dxf>
      <fill>
        <patternFill>
          <bgColor rgb="FFFF5050"/>
        </patternFill>
      </fill>
    </dxf>
  </dxfs>
  <tableStyles count="0" defaultTableStyle="TableStyleMedium2" defaultPivotStyle="PivotStyleLight16"/>
  <colors>
    <mruColors>
      <color rgb="FFFFC7CE"/>
      <color rgb="FFFF5050"/>
      <color rgb="FFFF7C80"/>
      <color rgb="FF0097D0"/>
      <color rgb="FFE0FFFF"/>
      <color rgb="FF0070C0"/>
      <color rgb="FF89F05A"/>
      <color rgb="FF87CEFA"/>
      <color rgb="FF1E90FF"/>
      <color rgb="FF007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L365"/>
  <sheetViews>
    <sheetView showGridLines="0" tabSelected="1" zoomScaleNormal="100" zoomScaleSheetLayoutView="100" workbookViewId="0">
      <selection activeCell="E2" sqref="E2:G2"/>
    </sheetView>
  </sheetViews>
  <sheetFormatPr defaultColWidth="9.125" defaultRowHeight="14.25" x14ac:dyDescent="0.4"/>
  <cols>
    <col min="1" max="1" width="8.125" style="26" customWidth="1"/>
    <col min="2" max="6" width="5.625" style="1" customWidth="1"/>
    <col min="7" max="7" width="90" style="1" customWidth="1"/>
    <col min="8" max="9" width="9.125" style="34"/>
    <col min="10" max="16384" width="9.125" style="1"/>
  </cols>
  <sheetData>
    <row r="1" spans="1:12" ht="40.700000000000003" customHeight="1" x14ac:dyDescent="0.4">
      <c r="A1" s="233" t="s">
        <v>469</v>
      </c>
      <c r="B1" s="234"/>
      <c r="C1" s="234"/>
      <c r="D1" s="234"/>
      <c r="E1" s="234"/>
      <c r="F1" s="234"/>
      <c r="G1" s="235"/>
    </row>
    <row r="2" spans="1:12" s="34" customFormat="1" ht="25.5" customHeight="1" x14ac:dyDescent="0.4">
      <c r="A2" s="211" t="s">
        <v>339</v>
      </c>
      <c r="B2" s="212"/>
      <c r="C2" s="212"/>
      <c r="D2" s="212"/>
      <c r="E2" s="250"/>
      <c r="F2" s="250"/>
      <c r="G2" s="251"/>
    </row>
    <row r="3" spans="1:12" s="34" customFormat="1" ht="25.5" customHeight="1" x14ac:dyDescent="0.4">
      <c r="A3" s="246" t="s">
        <v>340</v>
      </c>
      <c r="B3" s="247"/>
      <c r="C3" s="247"/>
      <c r="D3" s="247"/>
      <c r="E3" s="248"/>
      <c r="F3" s="248"/>
      <c r="G3" s="249"/>
    </row>
    <row r="4" spans="1:12" ht="25.5" customHeight="1" thickBot="1" x14ac:dyDescent="0.45">
      <c r="A4" s="255" t="s">
        <v>448</v>
      </c>
      <c r="B4" s="256"/>
      <c r="C4" s="256"/>
      <c r="D4" s="256"/>
      <c r="E4" s="257"/>
      <c r="F4" s="257"/>
      <c r="G4" s="258"/>
    </row>
    <row r="5" spans="1:12" s="34" customFormat="1" ht="16.5" customHeight="1" thickBot="1" x14ac:dyDescent="0.45">
      <c r="A5" s="245" t="str">
        <f ca="1">A365</f>
        <v>未回答部分があります。回答をお願いします。</v>
      </c>
      <c r="B5" s="245"/>
      <c r="C5" s="245"/>
      <c r="D5" s="245"/>
      <c r="E5" s="245"/>
      <c r="F5" s="245"/>
      <c r="G5" s="245"/>
      <c r="J5" s="1"/>
      <c r="K5" s="1"/>
      <c r="L5" s="1"/>
    </row>
    <row r="6" spans="1:12" s="2" customFormat="1" ht="43.15" customHeight="1" x14ac:dyDescent="0.4">
      <c r="A6" s="71" t="s">
        <v>0</v>
      </c>
      <c r="B6" s="236" t="s">
        <v>1</v>
      </c>
      <c r="C6" s="236"/>
      <c r="D6" s="236"/>
      <c r="E6" s="236"/>
      <c r="F6" s="236"/>
      <c r="G6" s="237"/>
      <c r="H6" s="40"/>
      <c r="I6" s="40"/>
    </row>
    <row r="7" spans="1:12" s="2" customFormat="1" ht="44.85" customHeight="1" thickBot="1" x14ac:dyDescent="0.45">
      <c r="A7" s="238" t="s">
        <v>2</v>
      </c>
      <c r="B7" s="239"/>
      <c r="C7" s="239"/>
      <c r="D7" s="239"/>
      <c r="E7" s="239"/>
      <c r="F7" s="239"/>
      <c r="G7" s="240"/>
      <c r="H7" s="40"/>
      <c r="I7" s="40"/>
    </row>
    <row r="8" spans="1:12" s="3" customFormat="1" ht="36.75" customHeight="1" x14ac:dyDescent="0.4">
      <c r="A8" s="73">
        <v>1</v>
      </c>
      <c r="B8" s="130" t="s">
        <v>3</v>
      </c>
      <c r="C8" s="131"/>
      <c r="D8" s="131"/>
      <c r="E8" s="131"/>
      <c r="F8" s="131"/>
      <c r="G8" s="132"/>
      <c r="H8" s="41"/>
      <c r="I8" s="41"/>
    </row>
    <row r="9" spans="1:12" s="3" customFormat="1" ht="42.75" customHeight="1" x14ac:dyDescent="0.4">
      <c r="A9" s="57" t="s">
        <v>4</v>
      </c>
      <c r="B9" s="241" t="s">
        <v>5</v>
      </c>
      <c r="C9" s="242"/>
      <c r="D9" s="242"/>
      <c r="E9" s="242"/>
      <c r="F9" s="242"/>
      <c r="G9" s="243"/>
      <c r="H9" s="41"/>
      <c r="I9" s="41"/>
    </row>
    <row r="10" spans="1:12" s="3" customFormat="1" ht="24" customHeight="1" x14ac:dyDescent="0.4">
      <c r="A10" s="58"/>
      <c r="B10" s="59">
        <v>1</v>
      </c>
      <c r="C10" s="252" t="s">
        <v>6</v>
      </c>
      <c r="D10" s="253"/>
      <c r="E10" s="253"/>
      <c r="F10" s="253"/>
      <c r="G10" s="254"/>
      <c r="H10" s="41"/>
      <c r="I10" s="41"/>
    </row>
    <row r="11" spans="1:12" s="3" customFormat="1" ht="24" customHeight="1" x14ac:dyDescent="0.4">
      <c r="A11" s="58"/>
      <c r="B11" s="60">
        <v>2</v>
      </c>
      <c r="C11" s="252" t="s">
        <v>7</v>
      </c>
      <c r="D11" s="253"/>
      <c r="E11" s="253"/>
      <c r="F11" s="253"/>
      <c r="G11" s="254"/>
      <c r="H11" s="41"/>
      <c r="I11" s="41"/>
    </row>
    <row r="12" spans="1:12" s="3" customFormat="1" ht="24" customHeight="1" x14ac:dyDescent="0.4">
      <c r="A12" s="89"/>
      <c r="B12" s="61">
        <v>3</v>
      </c>
      <c r="C12" s="221" t="s">
        <v>8</v>
      </c>
      <c r="D12" s="222"/>
      <c r="E12" s="222"/>
      <c r="F12" s="222"/>
      <c r="G12" s="223"/>
      <c r="H12" s="41"/>
      <c r="I12" s="41"/>
    </row>
    <row r="13" spans="1:12" s="3" customFormat="1" ht="30" customHeight="1" x14ac:dyDescent="0.4">
      <c r="A13" s="74" t="s">
        <v>336</v>
      </c>
      <c r="B13" s="75"/>
      <c r="C13" s="150" t="str">
        <f>IF(B13&gt;2,"1-2、1-3の回答は不要です。","")</f>
        <v/>
      </c>
      <c r="D13" s="151"/>
      <c r="E13" s="151"/>
      <c r="F13" s="151"/>
      <c r="G13" s="152"/>
      <c r="H13" s="41"/>
      <c r="I13" s="41"/>
    </row>
    <row r="14" spans="1:12" s="3" customFormat="1" ht="42.75" customHeight="1" x14ac:dyDescent="0.4">
      <c r="A14" s="78" t="s">
        <v>9</v>
      </c>
      <c r="B14" s="227" t="s">
        <v>10</v>
      </c>
      <c r="C14" s="228"/>
      <c r="D14" s="228"/>
      <c r="E14" s="228"/>
      <c r="F14" s="228"/>
      <c r="G14" s="229"/>
      <c r="H14" s="41"/>
      <c r="I14" s="41"/>
    </row>
    <row r="15" spans="1:12" s="3" customFormat="1" ht="24" customHeight="1" x14ac:dyDescent="0.4">
      <c r="A15" s="58"/>
      <c r="B15" s="62">
        <v>1</v>
      </c>
      <c r="C15" s="224" t="s">
        <v>11</v>
      </c>
      <c r="D15" s="225"/>
      <c r="E15" s="225"/>
      <c r="F15" s="225"/>
      <c r="G15" s="226"/>
      <c r="H15" s="41"/>
      <c r="I15" s="41"/>
    </row>
    <row r="16" spans="1:12" s="3" customFormat="1" ht="24" customHeight="1" x14ac:dyDescent="0.4">
      <c r="A16" s="58"/>
      <c r="B16" s="63">
        <v>2</v>
      </c>
      <c r="C16" s="224" t="s">
        <v>12</v>
      </c>
      <c r="D16" s="225"/>
      <c r="E16" s="225"/>
      <c r="F16" s="225"/>
      <c r="G16" s="226"/>
      <c r="H16" s="41"/>
      <c r="I16" s="41"/>
    </row>
    <row r="17" spans="1:9" s="3" customFormat="1" ht="24" customHeight="1" x14ac:dyDescent="0.4">
      <c r="A17" s="58"/>
      <c r="B17" s="60">
        <v>3</v>
      </c>
      <c r="C17" s="221" t="s">
        <v>13</v>
      </c>
      <c r="D17" s="222"/>
      <c r="E17" s="222"/>
      <c r="F17" s="222"/>
      <c r="G17" s="223"/>
      <c r="H17" s="41"/>
      <c r="I17" s="41"/>
    </row>
    <row r="18" spans="1:9" s="3" customFormat="1" ht="30" customHeight="1" x14ac:dyDescent="0.4">
      <c r="A18" s="76" t="s">
        <v>336</v>
      </c>
      <c r="B18" s="77" t="str">
        <f>IF(B13=3,"回答不要","")</f>
        <v/>
      </c>
      <c r="C18" s="150"/>
      <c r="D18" s="151"/>
      <c r="E18" s="151"/>
      <c r="F18" s="151"/>
      <c r="G18" s="152"/>
      <c r="H18" s="41"/>
      <c r="I18" s="41"/>
    </row>
    <row r="19" spans="1:9" s="3" customFormat="1" ht="80.099999999999994" customHeight="1" x14ac:dyDescent="0.4">
      <c r="A19" s="244" t="s">
        <v>14</v>
      </c>
      <c r="B19" s="147" t="s">
        <v>15</v>
      </c>
      <c r="C19" s="148"/>
      <c r="D19" s="148"/>
      <c r="E19" s="148"/>
      <c r="F19" s="148"/>
      <c r="G19" s="149"/>
      <c r="H19" s="41"/>
      <c r="I19" s="41"/>
    </row>
    <row r="20" spans="1:9" s="3" customFormat="1" ht="99.75" customHeight="1" thickBot="1" x14ac:dyDescent="0.45">
      <c r="A20" s="200"/>
      <c r="B20" s="173"/>
      <c r="C20" s="174"/>
      <c r="D20" s="174"/>
      <c r="E20" s="174"/>
      <c r="F20" s="174"/>
      <c r="G20" s="175"/>
      <c r="H20" s="41"/>
      <c r="I20" s="41"/>
    </row>
    <row r="21" spans="1:9" s="3" customFormat="1" ht="36.75" customHeight="1" x14ac:dyDescent="0.4">
      <c r="A21" s="84">
        <v>2</v>
      </c>
      <c r="B21" s="130" t="s">
        <v>16</v>
      </c>
      <c r="C21" s="131"/>
      <c r="D21" s="131"/>
      <c r="E21" s="131"/>
      <c r="F21" s="131"/>
      <c r="G21" s="132"/>
      <c r="H21" s="41"/>
      <c r="I21" s="41"/>
    </row>
    <row r="22" spans="1:9" s="3" customFormat="1" ht="31.5" customHeight="1" x14ac:dyDescent="0.4">
      <c r="A22" s="57" t="s">
        <v>17</v>
      </c>
      <c r="B22" s="241" t="s">
        <v>18</v>
      </c>
      <c r="C22" s="242"/>
      <c r="D22" s="242"/>
      <c r="E22" s="242"/>
      <c r="F22" s="242"/>
      <c r="G22" s="243"/>
      <c r="H22" s="41"/>
      <c r="I22" s="41"/>
    </row>
    <row r="23" spans="1:9" s="3" customFormat="1" ht="24" customHeight="1" x14ac:dyDescent="0.4">
      <c r="A23" s="58"/>
      <c r="B23" s="64">
        <v>1</v>
      </c>
      <c r="C23" s="252" t="s">
        <v>19</v>
      </c>
      <c r="D23" s="253"/>
      <c r="E23" s="253"/>
      <c r="F23" s="253"/>
      <c r="G23" s="254"/>
      <c r="H23" s="41"/>
      <c r="I23" s="41"/>
    </row>
    <row r="24" spans="1:9" s="3" customFormat="1" ht="24" customHeight="1" x14ac:dyDescent="0.4">
      <c r="A24" s="58"/>
      <c r="B24" s="65">
        <v>2</v>
      </c>
      <c r="C24" s="218" t="s">
        <v>20</v>
      </c>
      <c r="D24" s="219"/>
      <c r="E24" s="219"/>
      <c r="F24" s="219"/>
      <c r="G24" s="220"/>
      <c r="H24" s="41"/>
      <c r="I24" s="41"/>
    </row>
    <row r="25" spans="1:9" s="3" customFormat="1" ht="24" customHeight="1" x14ac:dyDescent="0.4">
      <c r="A25" s="58"/>
      <c r="B25" s="60">
        <v>3</v>
      </c>
      <c r="C25" s="221" t="s">
        <v>21</v>
      </c>
      <c r="D25" s="222"/>
      <c r="E25" s="222"/>
      <c r="F25" s="222"/>
      <c r="G25" s="223"/>
      <c r="H25" s="41"/>
      <c r="I25" s="41"/>
    </row>
    <row r="26" spans="1:9" s="3" customFormat="1" ht="30" customHeight="1" x14ac:dyDescent="0.4">
      <c r="A26" s="76" t="s">
        <v>336</v>
      </c>
      <c r="B26" s="77"/>
      <c r="C26" s="150" t="str">
        <f>IF(B26&gt;2,"2-2の回答は不要です。","")</f>
        <v/>
      </c>
      <c r="D26" s="151"/>
      <c r="E26" s="151"/>
      <c r="F26" s="151"/>
      <c r="G26" s="152"/>
      <c r="H26" s="41"/>
      <c r="I26" s="41"/>
    </row>
    <row r="27" spans="1:9" s="3" customFormat="1" ht="80.099999999999994" customHeight="1" x14ac:dyDescent="0.4">
      <c r="A27" s="244" t="s">
        <v>22</v>
      </c>
      <c r="B27" s="147" t="s">
        <v>23</v>
      </c>
      <c r="C27" s="148"/>
      <c r="D27" s="148"/>
      <c r="E27" s="148"/>
      <c r="F27" s="148"/>
      <c r="G27" s="149"/>
      <c r="H27" s="41"/>
      <c r="I27" s="41"/>
    </row>
    <row r="28" spans="1:9" s="3" customFormat="1" ht="99.95" customHeight="1" thickBot="1" x14ac:dyDescent="0.45">
      <c r="A28" s="200"/>
      <c r="B28" s="173"/>
      <c r="C28" s="174"/>
      <c r="D28" s="174"/>
      <c r="E28" s="174"/>
      <c r="F28" s="174"/>
      <c r="G28" s="175"/>
      <c r="H28" s="41"/>
      <c r="I28" s="41"/>
    </row>
    <row r="29" spans="1:9" s="4" customFormat="1" ht="36.75" customHeight="1" x14ac:dyDescent="0.4">
      <c r="A29" s="84">
        <v>3</v>
      </c>
      <c r="B29" s="130" t="s">
        <v>24</v>
      </c>
      <c r="C29" s="131"/>
      <c r="D29" s="131"/>
      <c r="E29" s="131"/>
      <c r="F29" s="131"/>
      <c r="G29" s="132"/>
      <c r="H29" s="42"/>
      <c r="I29" s="42"/>
    </row>
    <row r="30" spans="1:9" ht="31.5" customHeight="1" x14ac:dyDescent="0.4">
      <c r="A30" s="66" t="s">
        <v>25</v>
      </c>
      <c r="B30" s="241" t="s">
        <v>26</v>
      </c>
      <c r="C30" s="242"/>
      <c r="D30" s="242"/>
      <c r="E30" s="242"/>
      <c r="F30" s="242"/>
      <c r="G30" s="243"/>
    </row>
    <row r="31" spans="1:9" ht="24" customHeight="1" x14ac:dyDescent="0.4">
      <c r="A31" s="66"/>
      <c r="B31" s="59">
        <v>1</v>
      </c>
      <c r="C31" s="224" t="s">
        <v>27</v>
      </c>
      <c r="D31" s="225"/>
      <c r="E31" s="225"/>
      <c r="F31" s="225"/>
      <c r="G31" s="226"/>
    </row>
    <row r="32" spans="1:9" ht="24" customHeight="1" x14ac:dyDescent="0.4">
      <c r="A32" s="66"/>
      <c r="B32" s="59">
        <v>2</v>
      </c>
      <c r="C32" s="224" t="s">
        <v>28</v>
      </c>
      <c r="D32" s="225"/>
      <c r="E32" s="225"/>
      <c r="F32" s="225"/>
      <c r="G32" s="226"/>
    </row>
    <row r="33" spans="1:9" ht="24" customHeight="1" x14ac:dyDescent="0.4">
      <c r="A33" s="66"/>
      <c r="B33" s="59">
        <v>3</v>
      </c>
      <c r="C33" s="224" t="s">
        <v>29</v>
      </c>
      <c r="D33" s="225"/>
      <c r="E33" s="225"/>
      <c r="F33" s="225"/>
      <c r="G33" s="226"/>
    </row>
    <row r="34" spans="1:9" ht="24" customHeight="1" x14ac:dyDescent="0.4">
      <c r="A34" s="67"/>
      <c r="B34" s="61">
        <v>4</v>
      </c>
      <c r="C34" s="221" t="s">
        <v>30</v>
      </c>
      <c r="D34" s="222"/>
      <c r="E34" s="222"/>
      <c r="F34" s="222"/>
      <c r="G34" s="223"/>
    </row>
    <row r="35" spans="1:9" ht="30" customHeight="1" x14ac:dyDescent="0.4">
      <c r="A35" s="76" t="s">
        <v>336</v>
      </c>
      <c r="B35" s="77"/>
      <c r="C35" s="150" t="str">
        <f>IF(B35&gt;3,"3-2の回答は不要です。","")</f>
        <v/>
      </c>
      <c r="D35" s="151"/>
      <c r="E35" s="151"/>
      <c r="F35" s="151"/>
      <c r="G35" s="152"/>
    </row>
    <row r="36" spans="1:9" ht="61.5" customHeight="1" x14ac:dyDescent="0.4">
      <c r="A36" s="139" t="s">
        <v>31</v>
      </c>
      <c r="B36" s="147" t="s">
        <v>32</v>
      </c>
      <c r="C36" s="148"/>
      <c r="D36" s="148"/>
      <c r="E36" s="148"/>
      <c r="F36" s="148"/>
      <c r="G36" s="149"/>
    </row>
    <row r="37" spans="1:9" ht="99.95" customHeight="1" thickBot="1" x14ac:dyDescent="0.45">
      <c r="A37" s="137"/>
      <c r="B37" s="173"/>
      <c r="C37" s="174"/>
      <c r="D37" s="174"/>
      <c r="E37" s="174"/>
      <c r="F37" s="174"/>
      <c r="G37" s="175"/>
    </row>
    <row r="38" spans="1:9" s="2" customFormat="1" ht="36.75" customHeight="1" x14ac:dyDescent="0.4">
      <c r="A38" s="84">
        <v>4</v>
      </c>
      <c r="B38" s="130" t="s">
        <v>310</v>
      </c>
      <c r="C38" s="131"/>
      <c r="D38" s="131"/>
      <c r="E38" s="131"/>
      <c r="F38" s="131"/>
      <c r="G38" s="132"/>
      <c r="H38" s="40"/>
      <c r="I38" s="40"/>
    </row>
    <row r="39" spans="1:9" s="2" customFormat="1" ht="31.5" customHeight="1" x14ac:dyDescent="0.4">
      <c r="A39" s="68" t="s">
        <v>33</v>
      </c>
      <c r="B39" s="214" t="s">
        <v>34</v>
      </c>
      <c r="C39" s="215"/>
      <c r="D39" s="215"/>
      <c r="E39" s="215"/>
      <c r="F39" s="215"/>
      <c r="G39" s="216"/>
      <c r="H39" s="40"/>
      <c r="I39" s="40"/>
    </row>
    <row r="40" spans="1:9" s="3" customFormat="1" ht="24" customHeight="1" x14ac:dyDescent="0.4">
      <c r="A40" s="68"/>
      <c r="B40" s="36">
        <v>1</v>
      </c>
      <c r="C40" s="297" t="s">
        <v>314</v>
      </c>
      <c r="D40" s="298"/>
      <c r="E40" s="298"/>
      <c r="F40" s="298"/>
      <c r="G40" s="299"/>
      <c r="H40" s="41"/>
      <c r="I40" s="41"/>
    </row>
    <row r="41" spans="1:9" s="3" customFormat="1" ht="24" customHeight="1" x14ac:dyDescent="0.4">
      <c r="A41" s="68"/>
      <c r="B41" s="36">
        <v>2</v>
      </c>
      <c r="C41" s="297" t="s">
        <v>299</v>
      </c>
      <c r="D41" s="298"/>
      <c r="E41" s="298"/>
      <c r="F41" s="298"/>
      <c r="G41" s="299"/>
      <c r="H41" s="41"/>
      <c r="I41" s="41"/>
    </row>
    <row r="42" spans="1:9" s="3" customFormat="1" ht="24" customHeight="1" x14ac:dyDescent="0.4">
      <c r="A42" s="69"/>
      <c r="B42" s="70">
        <v>3</v>
      </c>
      <c r="C42" s="230" t="s">
        <v>298</v>
      </c>
      <c r="D42" s="231"/>
      <c r="E42" s="231"/>
      <c r="F42" s="231"/>
      <c r="G42" s="232"/>
      <c r="H42" s="41"/>
      <c r="I42" s="41"/>
    </row>
    <row r="43" spans="1:9" s="3" customFormat="1" ht="30" customHeight="1" x14ac:dyDescent="0.4">
      <c r="A43" s="76" t="s">
        <v>336</v>
      </c>
      <c r="B43" s="77"/>
      <c r="C43" s="150" t="str">
        <f>IF(B43&gt;2,"4-2の回答は不要です。","")</f>
        <v/>
      </c>
      <c r="D43" s="151"/>
      <c r="E43" s="151"/>
      <c r="F43" s="151"/>
      <c r="G43" s="152"/>
      <c r="H43" s="41"/>
      <c r="I43" s="41"/>
    </row>
    <row r="44" spans="1:9" s="3" customFormat="1" ht="42.75" customHeight="1" x14ac:dyDescent="0.4">
      <c r="A44" s="217" t="s">
        <v>35</v>
      </c>
      <c r="B44" s="127" t="s">
        <v>289</v>
      </c>
      <c r="C44" s="128"/>
      <c r="D44" s="128"/>
      <c r="E44" s="128"/>
      <c r="F44" s="128"/>
      <c r="G44" s="129"/>
      <c r="H44" s="41"/>
      <c r="I44" s="41"/>
    </row>
    <row r="45" spans="1:9" s="3" customFormat="1" ht="99.95" customHeight="1" thickBot="1" x14ac:dyDescent="0.45">
      <c r="A45" s="154"/>
      <c r="B45" s="173"/>
      <c r="C45" s="174"/>
      <c r="D45" s="174"/>
      <c r="E45" s="174"/>
      <c r="F45" s="174"/>
      <c r="G45" s="175"/>
      <c r="H45" s="41"/>
      <c r="I45" s="41"/>
    </row>
    <row r="46" spans="1:9" s="2" customFormat="1" ht="36.75" customHeight="1" x14ac:dyDescent="0.4">
      <c r="A46" s="84">
        <v>5</v>
      </c>
      <c r="B46" s="130" t="s">
        <v>311</v>
      </c>
      <c r="C46" s="131"/>
      <c r="D46" s="131"/>
      <c r="E46" s="131"/>
      <c r="F46" s="131"/>
      <c r="G46" s="132"/>
      <c r="H46" s="40"/>
      <c r="I46" s="40"/>
    </row>
    <row r="47" spans="1:9" s="2" customFormat="1" ht="31.5" customHeight="1" x14ac:dyDescent="0.4">
      <c r="A47" s="68" t="s">
        <v>36</v>
      </c>
      <c r="B47" s="214" t="s">
        <v>37</v>
      </c>
      <c r="C47" s="215"/>
      <c r="D47" s="215"/>
      <c r="E47" s="215"/>
      <c r="F47" s="215"/>
      <c r="G47" s="216"/>
      <c r="H47" s="40"/>
      <c r="I47" s="40"/>
    </row>
    <row r="48" spans="1:9" s="3" customFormat="1" ht="24" customHeight="1" x14ac:dyDescent="0.4">
      <c r="A48" s="68"/>
      <c r="B48" s="36">
        <v>1</v>
      </c>
      <c r="C48" s="297" t="s">
        <v>288</v>
      </c>
      <c r="D48" s="298"/>
      <c r="E48" s="298"/>
      <c r="F48" s="298"/>
      <c r="G48" s="299"/>
      <c r="H48" s="41"/>
      <c r="I48" s="41"/>
    </row>
    <row r="49" spans="1:9" s="3" customFormat="1" ht="24" customHeight="1" x14ac:dyDescent="0.4">
      <c r="A49" s="68"/>
      <c r="B49" s="36">
        <v>2</v>
      </c>
      <c r="C49" s="297" t="s">
        <v>297</v>
      </c>
      <c r="D49" s="298"/>
      <c r="E49" s="298"/>
      <c r="F49" s="298"/>
      <c r="G49" s="299"/>
      <c r="H49" s="41"/>
      <c r="I49" s="41"/>
    </row>
    <row r="50" spans="1:9" s="3" customFormat="1" ht="24" customHeight="1" x14ac:dyDescent="0.4">
      <c r="A50" s="69"/>
      <c r="B50" s="70">
        <v>3</v>
      </c>
      <c r="C50" s="230" t="s">
        <v>296</v>
      </c>
      <c r="D50" s="231"/>
      <c r="E50" s="231"/>
      <c r="F50" s="231"/>
      <c r="G50" s="232"/>
      <c r="H50" s="41"/>
      <c r="I50" s="41"/>
    </row>
    <row r="51" spans="1:9" s="3" customFormat="1" ht="30" customHeight="1" x14ac:dyDescent="0.4">
      <c r="A51" s="76" t="s">
        <v>336</v>
      </c>
      <c r="B51" s="77"/>
      <c r="C51" s="150" t="str">
        <f>IF(B51&gt;2,"5-2の回答は不要です。","")</f>
        <v/>
      </c>
      <c r="D51" s="151"/>
      <c r="E51" s="151"/>
      <c r="F51" s="151"/>
      <c r="G51" s="152"/>
      <c r="H51" s="41"/>
      <c r="I51" s="41"/>
    </row>
    <row r="52" spans="1:9" s="3" customFormat="1" ht="61.5" customHeight="1" x14ac:dyDescent="0.4">
      <c r="A52" s="217" t="s">
        <v>38</v>
      </c>
      <c r="B52" s="127" t="s">
        <v>290</v>
      </c>
      <c r="C52" s="128"/>
      <c r="D52" s="128"/>
      <c r="E52" s="128"/>
      <c r="F52" s="128"/>
      <c r="G52" s="129"/>
      <c r="H52" s="41"/>
      <c r="I52" s="41"/>
    </row>
    <row r="53" spans="1:9" s="3" customFormat="1" ht="99.95" customHeight="1" thickBot="1" x14ac:dyDescent="0.45">
      <c r="A53" s="154"/>
      <c r="B53" s="133"/>
      <c r="C53" s="134"/>
      <c r="D53" s="134"/>
      <c r="E53" s="134"/>
      <c r="F53" s="134"/>
      <c r="G53" s="135"/>
      <c r="H53" s="41"/>
      <c r="I53" s="41"/>
    </row>
    <row r="54" spans="1:9" s="3" customFormat="1" ht="43.15" customHeight="1" thickBot="1" x14ac:dyDescent="0.45">
      <c r="A54" s="56" t="s">
        <v>39</v>
      </c>
      <c r="B54" s="294" t="s">
        <v>40</v>
      </c>
      <c r="C54" s="295"/>
      <c r="D54" s="295"/>
      <c r="E54" s="295"/>
      <c r="F54" s="295"/>
      <c r="G54" s="296"/>
      <c r="H54" s="41"/>
      <c r="I54" s="41"/>
    </row>
    <row r="55" spans="1:9" s="3" customFormat="1" ht="36" customHeight="1" thickBot="1" x14ac:dyDescent="0.45">
      <c r="A55" s="190" t="s">
        <v>41</v>
      </c>
      <c r="B55" s="191"/>
      <c r="C55" s="191"/>
      <c r="D55" s="191"/>
      <c r="E55" s="191"/>
      <c r="F55" s="191"/>
      <c r="G55" s="192"/>
      <c r="H55" s="41"/>
      <c r="I55" s="41"/>
    </row>
    <row r="56" spans="1:9" s="3" customFormat="1" ht="36.75" customHeight="1" x14ac:dyDescent="0.4">
      <c r="A56" s="84">
        <v>6</v>
      </c>
      <c r="B56" s="130" t="s">
        <v>42</v>
      </c>
      <c r="C56" s="131"/>
      <c r="D56" s="131"/>
      <c r="E56" s="131"/>
      <c r="F56" s="131"/>
      <c r="G56" s="132"/>
      <c r="H56" s="41"/>
      <c r="I56" s="41"/>
    </row>
    <row r="57" spans="1:9" s="3" customFormat="1" ht="31.5" customHeight="1" x14ac:dyDescent="0.4">
      <c r="A57" s="57" t="s">
        <v>43</v>
      </c>
      <c r="B57" s="241" t="s">
        <v>44</v>
      </c>
      <c r="C57" s="242"/>
      <c r="D57" s="242"/>
      <c r="E57" s="242"/>
      <c r="F57" s="242"/>
      <c r="G57" s="243"/>
      <c r="H57" s="41"/>
      <c r="I57" s="41"/>
    </row>
    <row r="58" spans="1:9" s="3" customFormat="1" ht="39" customHeight="1" x14ac:dyDescent="0.4">
      <c r="A58" s="58"/>
      <c r="B58" s="64">
        <v>1</v>
      </c>
      <c r="C58" s="252" t="s">
        <v>45</v>
      </c>
      <c r="D58" s="253"/>
      <c r="E58" s="253"/>
      <c r="F58" s="253"/>
      <c r="G58" s="254"/>
      <c r="H58" s="41"/>
      <c r="I58" s="41"/>
    </row>
    <row r="59" spans="1:9" s="3" customFormat="1" ht="39" customHeight="1" x14ac:dyDescent="0.4">
      <c r="A59" s="58"/>
      <c r="B59" s="59">
        <v>2</v>
      </c>
      <c r="C59" s="252" t="s">
        <v>46</v>
      </c>
      <c r="D59" s="253"/>
      <c r="E59" s="253"/>
      <c r="F59" s="253"/>
      <c r="G59" s="254"/>
      <c r="H59" s="41"/>
      <c r="I59" s="41"/>
    </row>
    <row r="60" spans="1:9" s="4" customFormat="1" ht="24" customHeight="1" x14ac:dyDescent="0.4">
      <c r="A60" s="58"/>
      <c r="B60" s="65">
        <v>3</v>
      </c>
      <c r="C60" s="218" t="s">
        <v>47</v>
      </c>
      <c r="D60" s="219"/>
      <c r="E60" s="219"/>
      <c r="F60" s="219"/>
      <c r="G60" s="220"/>
      <c r="H60" s="42"/>
      <c r="I60" s="42"/>
    </row>
    <row r="61" spans="1:9" ht="24" customHeight="1" x14ac:dyDescent="0.4">
      <c r="A61" s="58"/>
      <c r="B61" s="60">
        <v>4</v>
      </c>
      <c r="C61" s="221" t="s">
        <v>48</v>
      </c>
      <c r="D61" s="222"/>
      <c r="E61" s="222"/>
      <c r="F61" s="222"/>
      <c r="G61" s="223"/>
    </row>
    <row r="62" spans="1:9" ht="30" customHeight="1" x14ac:dyDescent="0.4">
      <c r="A62" s="76" t="s">
        <v>336</v>
      </c>
      <c r="B62" s="77"/>
      <c r="C62" s="150" t="str">
        <f>IF(B62&gt;3,"6-2、6-3の回答は不要です。","")</f>
        <v/>
      </c>
      <c r="D62" s="151"/>
      <c r="E62" s="151"/>
      <c r="F62" s="151"/>
      <c r="G62" s="152"/>
    </row>
    <row r="63" spans="1:9" ht="42.75" customHeight="1" x14ac:dyDescent="0.4">
      <c r="A63" s="88" t="s">
        <v>49</v>
      </c>
      <c r="B63" s="227" t="s">
        <v>332</v>
      </c>
      <c r="C63" s="228"/>
      <c r="D63" s="228"/>
      <c r="E63" s="228"/>
      <c r="F63" s="228"/>
      <c r="G63" s="229"/>
    </row>
    <row r="64" spans="1:9" ht="24" customHeight="1" x14ac:dyDescent="0.4">
      <c r="A64" s="58"/>
      <c r="B64" s="62">
        <v>1</v>
      </c>
      <c r="C64" s="224" t="s">
        <v>11</v>
      </c>
      <c r="D64" s="225"/>
      <c r="E64" s="225"/>
      <c r="F64" s="225"/>
      <c r="G64" s="226"/>
    </row>
    <row r="65" spans="1:9" ht="24" customHeight="1" x14ac:dyDescent="0.4">
      <c r="A65" s="58"/>
      <c r="B65" s="63">
        <v>2</v>
      </c>
      <c r="C65" s="224" t="s">
        <v>12</v>
      </c>
      <c r="D65" s="225"/>
      <c r="E65" s="225"/>
      <c r="F65" s="225"/>
      <c r="G65" s="226"/>
    </row>
    <row r="66" spans="1:9" ht="24" customHeight="1" x14ac:dyDescent="0.4">
      <c r="A66" s="89"/>
      <c r="B66" s="61">
        <v>3</v>
      </c>
      <c r="C66" s="221" t="s">
        <v>13</v>
      </c>
      <c r="D66" s="222"/>
      <c r="E66" s="222"/>
      <c r="F66" s="222"/>
      <c r="G66" s="223"/>
    </row>
    <row r="67" spans="1:9" ht="30" customHeight="1" x14ac:dyDescent="0.4">
      <c r="A67" s="79" t="s">
        <v>336</v>
      </c>
      <c r="B67" s="77" t="str">
        <f>IF(B62=4,"回答不要","")</f>
        <v/>
      </c>
      <c r="C67" s="150"/>
      <c r="D67" s="151"/>
      <c r="E67" s="151"/>
      <c r="F67" s="151"/>
      <c r="G67" s="152"/>
    </row>
    <row r="68" spans="1:9" ht="61.5" customHeight="1" x14ac:dyDescent="0.4">
      <c r="A68" s="213" t="s">
        <v>50</v>
      </c>
      <c r="B68" s="193" t="s">
        <v>337</v>
      </c>
      <c r="C68" s="194"/>
      <c r="D68" s="194"/>
      <c r="E68" s="194"/>
      <c r="F68" s="194"/>
      <c r="G68" s="195"/>
    </row>
    <row r="69" spans="1:9" ht="99.95" customHeight="1" thickBot="1" x14ac:dyDescent="0.45">
      <c r="A69" s="200"/>
      <c r="B69" s="133"/>
      <c r="C69" s="134"/>
      <c r="D69" s="134"/>
      <c r="E69" s="134"/>
      <c r="F69" s="134"/>
      <c r="G69" s="135"/>
    </row>
    <row r="70" spans="1:9" ht="38.450000000000003" customHeight="1" x14ac:dyDescent="0.4">
      <c r="A70" s="84">
        <v>7</v>
      </c>
      <c r="B70" s="130" t="s">
        <v>51</v>
      </c>
      <c r="C70" s="131"/>
      <c r="D70" s="131"/>
      <c r="E70" s="131"/>
      <c r="F70" s="131"/>
      <c r="G70" s="132"/>
    </row>
    <row r="71" spans="1:9" s="4" customFormat="1" ht="42.75" customHeight="1" x14ac:dyDescent="0.4">
      <c r="A71" s="17" t="s">
        <v>52</v>
      </c>
      <c r="B71" s="144" t="s">
        <v>53</v>
      </c>
      <c r="C71" s="145"/>
      <c r="D71" s="145"/>
      <c r="E71" s="145"/>
      <c r="F71" s="145"/>
      <c r="G71" s="146"/>
      <c r="H71" s="42"/>
      <c r="I71" s="42"/>
    </row>
    <row r="72" spans="1:9" ht="24" customHeight="1" x14ac:dyDescent="0.4">
      <c r="A72" s="14"/>
      <c r="B72" s="9">
        <v>1</v>
      </c>
      <c r="C72" s="161" t="s">
        <v>54</v>
      </c>
      <c r="D72" s="162"/>
      <c r="E72" s="162"/>
      <c r="F72" s="162"/>
      <c r="G72" s="163"/>
    </row>
    <row r="73" spans="1:9" ht="24" customHeight="1" x14ac:dyDescent="0.4">
      <c r="A73" s="14"/>
      <c r="B73" s="9">
        <v>2</v>
      </c>
      <c r="C73" s="161" t="s">
        <v>55</v>
      </c>
      <c r="D73" s="162"/>
      <c r="E73" s="162"/>
      <c r="F73" s="162"/>
      <c r="G73" s="163"/>
    </row>
    <row r="74" spans="1:9" ht="24" customHeight="1" x14ac:dyDescent="0.4">
      <c r="A74" s="14"/>
      <c r="B74" s="10">
        <v>3</v>
      </c>
      <c r="C74" s="161" t="s">
        <v>56</v>
      </c>
      <c r="D74" s="162"/>
      <c r="E74" s="162"/>
      <c r="F74" s="162"/>
      <c r="G74" s="163"/>
    </row>
    <row r="75" spans="1:9" ht="24" customHeight="1" x14ac:dyDescent="0.4">
      <c r="A75" s="14"/>
      <c r="B75" s="10">
        <v>4</v>
      </c>
      <c r="C75" s="161" t="s">
        <v>57</v>
      </c>
      <c r="D75" s="162"/>
      <c r="E75" s="162"/>
      <c r="F75" s="162"/>
      <c r="G75" s="163"/>
    </row>
    <row r="76" spans="1:9" ht="24" customHeight="1" x14ac:dyDescent="0.4">
      <c r="A76" s="15"/>
      <c r="B76" s="12">
        <v>5</v>
      </c>
      <c r="C76" s="208" t="s">
        <v>58</v>
      </c>
      <c r="D76" s="209"/>
      <c r="E76" s="209"/>
      <c r="F76" s="209"/>
      <c r="G76" s="210"/>
    </row>
    <row r="77" spans="1:9" ht="30" customHeight="1" x14ac:dyDescent="0.4">
      <c r="A77" s="76" t="s">
        <v>336</v>
      </c>
      <c r="B77" s="77"/>
      <c r="C77" s="164" t="str">
        <f>IF(B77&gt;3,"7-2の回答は不要です。","")</f>
        <v/>
      </c>
      <c r="D77" s="165"/>
      <c r="E77" s="165"/>
      <c r="F77" s="165"/>
      <c r="G77" s="166"/>
    </row>
    <row r="78" spans="1:9" ht="80.099999999999994" customHeight="1" x14ac:dyDescent="0.4">
      <c r="A78" s="136" t="s">
        <v>59</v>
      </c>
      <c r="B78" s="147" t="s">
        <v>333</v>
      </c>
      <c r="C78" s="148"/>
      <c r="D78" s="148"/>
      <c r="E78" s="148"/>
      <c r="F78" s="148"/>
      <c r="G78" s="149"/>
    </row>
    <row r="79" spans="1:9" ht="99.95" customHeight="1" thickBot="1" x14ac:dyDescent="0.45">
      <c r="A79" s="137"/>
      <c r="B79" s="133"/>
      <c r="C79" s="134"/>
      <c r="D79" s="134"/>
      <c r="E79" s="134"/>
      <c r="F79" s="134"/>
      <c r="G79" s="135"/>
    </row>
    <row r="80" spans="1:9" ht="60" customHeight="1" x14ac:dyDescent="0.4">
      <c r="A80" s="84">
        <v>8</v>
      </c>
      <c r="B80" s="130" t="s">
        <v>60</v>
      </c>
      <c r="C80" s="131"/>
      <c r="D80" s="131"/>
      <c r="E80" s="131"/>
      <c r="F80" s="131"/>
      <c r="G80" s="132"/>
    </row>
    <row r="81" spans="1:9" ht="31.5" customHeight="1" x14ac:dyDescent="0.4">
      <c r="A81" s="17" t="s">
        <v>61</v>
      </c>
      <c r="B81" s="144" t="s">
        <v>62</v>
      </c>
      <c r="C81" s="145"/>
      <c r="D81" s="145"/>
      <c r="E81" s="145"/>
      <c r="F81" s="145"/>
      <c r="G81" s="146"/>
    </row>
    <row r="82" spans="1:9" ht="24" customHeight="1" x14ac:dyDescent="0.4">
      <c r="A82" s="14"/>
      <c r="B82" s="9">
        <v>1</v>
      </c>
      <c r="C82" s="161" t="s">
        <v>54</v>
      </c>
      <c r="D82" s="162"/>
      <c r="E82" s="162"/>
      <c r="F82" s="162"/>
      <c r="G82" s="163"/>
    </row>
    <row r="83" spans="1:9" ht="24" customHeight="1" x14ac:dyDescent="0.4">
      <c r="A83" s="14"/>
      <c r="B83" s="9">
        <v>2</v>
      </c>
      <c r="C83" s="161" t="s">
        <v>55</v>
      </c>
      <c r="D83" s="162"/>
      <c r="E83" s="162"/>
      <c r="F83" s="162"/>
      <c r="G83" s="163"/>
    </row>
    <row r="84" spans="1:9" ht="24" customHeight="1" x14ac:dyDescent="0.4">
      <c r="A84" s="14"/>
      <c r="B84" s="10">
        <v>3</v>
      </c>
      <c r="C84" s="161" t="s">
        <v>56</v>
      </c>
      <c r="D84" s="162"/>
      <c r="E84" s="162"/>
      <c r="F84" s="162"/>
      <c r="G84" s="163"/>
    </row>
    <row r="85" spans="1:9" ht="24" customHeight="1" x14ac:dyDescent="0.4">
      <c r="A85" s="14"/>
      <c r="B85" s="10">
        <v>4</v>
      </c>
      <c r="C85" s="161" t="s">
        <v>57</v>
      </c>
      <c r="D85" s="162"/>
      <c r="E85" s="162"/>
      <c r="F85" s="162"/>
      <c r="G85" s="163"/>
    </row>
    <row r="86" spans="1:9" ht="24" customHeight="1" x14ac:dyDescent="0.4">
      <c r="A86" s="15"/>
      <c r="B86" s="12">
        <v>5</v>
      </c>
      <c r="C86" s="208" t="s">
        <v>58</v>
      </c>
      <c r="D86" s="209"/>
      <c r="E86" s="209"/>
      <c r="F86" s="209"/>
      <c r="G86" s="210"/>
    </row>
    <row r="87" spans="1:9" ht="30" customHeight="1" x14ac:dyDescent="0.4">
      <c r="A87" s="76" t="s">
        <v>336</v>
      </c>
      <c r="B87" s="77"/>
      <c r="C87" s="164" t="str">
        <f>IF(B87&gt;3,"8-2の回答は不要です。","")</f>
        <v/>
      </c>
      <c r="D87" s="165"/>
      <c r="E87" s="165"/>
      <c r="F87" s="165"/>
      <c r="G87" s="166"/>
    </row>
    <row r="88" spans="1:9" ht="80.099999999999994" customHeight="1" x14ac:dyDescent="0.4">
      <c r="A88" s="136" t="s">
        <v>63</v>
      </c>
      <c r="B88" s="147" t="s">
        <v>64</v>
      </c>
      <c r="C88" s="148"/>
      <c r="D88" s="148"/>
      <c r="E88" s="148"/>
      <c r="F88" s="148"/>
      <c r="G88" s="149"/>
    </row>
    <row r="89" spans="1:9" s="4" customFormat="1" ht="99.95" customHeight="1" thickBot="1" x14ac:dyDescent="0.45">
      <c r="A89" s="137"/>
      <c r="B89" s="133"/>
      <c r="C89" s="134"/>
      <c r="D89" s="134"/>
      <c r="E89" s="134"/>
      <c r="F89" s="134"/>
      <c r="G89" s="135"/>
      <c r="H89" s="42"/>
      <c r="I89" s="42"/>
    </row>
    <row r="90" spans="1:9" ht="56.45" customHeight="1" x14ac:dyDescent="0.4">
      <c r="A90" s="84">
        <v>9</v>
      </c>
      <c r="B90" s="130" t="s">
        <v>65</v>
      </c>
      <c r="C90" s="131"/>
      <c r="D90" s="131"/>
      <c r="E90" s="131"/>
      <c r="F90" s="131"/>
      <c r="G90" s="132"/>
    </row>
    <row r="91" spans="1:9" ht="31.5" customHeight="1" x14ac:dyDescent="0.4">
      <c r="A91" s="27" t="s">
        <v>66</v>
      </c>
      <c r="B91" s="185" t="s">
        <v>334</v>
      </c>
      <c r="C91" s="186"/>
      <c r="D91" s="186"/>
      <c r="E91" s="186"/>
      <c r="F91" s="186"/>
      <c r="G91" s="187"/>
    </row>
    <row r="92" spans="1:9" ht="24" customHeight="1" x14ac:dyDescent="0.4">
      <c r="A92" s="14"/>
      <c r="B92" s="13">
        <v>1</v>
      </c>
      <c r="C92" s="207" t="s">
        <v>11</v>
      </c>
      <c r="D92" s="186"/>
      <c r="E92" s="186"/>
      <c r="F92" s="186"/>
      <c r="G92" s="187"/>
    </row>
    <row r="93" spans="1:9" ht="24" customHeight="1" x14ac:dyDescent="0.4">
      <c r="A93" s="18"/>
      <c r="B93" s="9">
        <v>2</v>
      </c>
      <c r="C93" s="207" t="s">
        <v>12</v>
      </c>
      <c r="D93" s="186"/>
      <c r="E93" s="186"/>
      <c r="F93" s="186"/>
      <c r="G93" s="187"/>
    </row>
    <row r="94" spans="1:9" ht="24" customHeight="1" x14ac:dyDescent="0.4">
      <c r="A94" s="19"/>
      <c r="B94" s="20">
        <v>3</v>
      </c>
      <c r="C94" s="285" t="s">
        <v>67</v>
      </c>
      <c r="D94" s="286"/>
      <c r="E94" s="286"/>
      <c r="F94" s="286"/>
      <c r="G94" s="287"/>
    </row>
    <row r="95" spans="1:9" ht="30" customHeight="1" x14ac:dyDescent="0.4">
      <c r="A95" s="79" t="s">
        <v>336</v>
      </c>
      <c r="B95" s="80"/>
      <c r="C95" s="164" t="str">
        <f>IF(B95&gt;1,"9-2の回答は不要です。","")</f>
        <v/>
      </c>
      <c r="D95" s="165"/>
      <c r="E95" s="165"/>
      <c r="F95" s="165"/>
      <c r="G95" s="166"/>
    </row>
    <row r="96" spans="1:9" ht="61.5" customHeight="1" x14ac:dyDescent="0.4">
      <c r="A96" s="138" t="s">
        <v>68</v>
      </c>
      <c r="B96" s="193" t="s">
        <v>335</v>
      </c>
      <c r="C96" s="194"/>
      <c r="D96" s="194"/>
      <c r="E96" s="194"/>
      <c r="F96" s="194"/>
      <c r="G96" s="195"/>
    </row>
    <row r="97" spans="1:9" s="2" customFormat="1" ht="99.95" customHeight="1" thickBot="1" x14ac:dyDescent="0.45">
      <c r="A97" s="137"/>
      <c r="B97" s="133"/>
      <c r="C97" s="134"/>
      <c r="D97" s="134"/>
      <c r="E97" s="134"/>
      <c r="F97" s="134"/>
      <c r="G97" s="135"/>
      <c r="H97" s="40"/>
      <c r="I97" s="40"/>
    </row>
    <row r="98" spans="1:9" s="2" customFormat="1" ht="47.65" customHeight="1" x14ac:dyDescent="0.4">
      <c r="A98" s="84">
        <v>10</v>
      </c>
      <c r="B98" s="130" t="s">
        <v>69</v>
      </c>
      <c r="C98" s="131"/>
      <c r="D98" s="131"/>
      <c r="E98" s="131"/>
      <c r="F98" s="131"/>
      <c r="G98" s="132"/>
      <c r="H98" s="40"/>
      <c r="I98" s="40"/>
    </row>
    <row r="99" spans="1:9" s="5" customFormat="1" ht="31.5" customHeight="1" x14ac:dyDescent="0.4">
      <c r="A99" s="28" t="s">
        <v>70</v>
      </c>
      <c r="B99" s="144" t="s">
        <v>313</v>
      </c>
      <c r="C99" s="145"/>
      <c r="D99" s="145"/>
      <c r="E99" s="145"/>
      <c r="F99" s="145"/>
      <c r="G99" s="146"/>
      <c r="H99" s="43"/>
      <c r="I99" s="43"/>
    </row>
    <row r="100" spans="1:9" s="3" customFormat="1" ht="24" customHeight="1" x14ac:dyDescent="0.4">
      <c r="A100" s="14"/>
      <c r="B100" s="9">
        <v>1</v>
      </c>
      <c r="C100" s="207" t="s">
        <v>71</v>
      </c>
      <c r="D100" s="186"/>
      <c r="E100" s="186"/>
      <c r="F100" s="186"/>
      <c r="G100" s="187"/>
      <c r="H100" s="41"/>
      <c r="I100" s="41"/>
    </row>
    <row r="101" spans="1:9" s="3" customFormat="1" ht="24" customHeight="1" x14ac:dyDescent="0.4">
      <c r="A101" s="14"/>
      <c r="B101" s="9">
        <v>2</v>
      </c>
      <c r="C101" s="161" t="s">
        <v>72</v>
      </c>
      <c r="D101" s="162"/>
      <c r="E101" s="162"/>
      <c r="F101" s="162"/>
      <c r="G101" s="163"/>
      <c r="H101" s="41"/>
      <c r="I101" s="41"/>
    </row>
    <row r="102" spans="1:9" s="3" customFormat="1" ht="24" customHeight="1" x14ac:dyDescent="0.4">
      <c r="A102" s="15"/>
      <c r="B102" s="12">
        <v>3</v>
      </c>
      <c r="C102" s="208" t="s">
        <v>73</v>
      </c>
      <c r="D102" s="209"/>
      <c r="E102" s="209"/>
      <c r="F102" s="209"/>
      <c r="G102" s="210"/>
      <c r="H102" s="41"/>
      <c r="I102" s="41"/>
    </row>
    <row r="103" spans="1:9" s="3" customFormat="1" ht="30" customHeight="1" x14ac:dyDescent="0.4">
      <c r="A103" s="79" t="s">
        <v>336</v>
      </c>
      <c r="B103" s="80"/>
      <c r="C103" s="164" t="str">
        <f>IF(B103&gt;2,"10-2の回答は不要です。","")</f>
        <v/>
      </c>
      <c r="D103" s="165"/>
      <c r="E103" s="165"/>
      <c r="F103" s="165"/>
      <c r="G103" s="166"/>
      <c r="H103" s="41"/>
      <c r="I103" s="41"/>
    </row>
    <row r="104" spans="1:9" s="3" customFormat="1" ht="42.75" customHeight="1" x14ac:dyDescent="0.4">
      <c r="A104" s="138" t="s">
        <v>74</v>
      </c>
      <c r="B104" s="193" t="s">
        <v>75</v>
      </c>
      <c r="C104" s="194"/>
      <c r="D104" s="194"/>
      <c r="E104" s="194"/>
      <c r="F104" s="194"/>
      <c r="G104" s="195"/>
      <c r="H104" s="41"/>
      <c r="I104" s="41"/>
    </row>
    <row r="105" spans="1:9" s="3" customFormat="1" ht="99.95" customHeight="1" thickBot="1" x14ac:dyDescent="0.45">
      <c r="A105" s="137"/>
      <c r="B105" s="133"/>
      <c r="C105" s="134"/>
      <c r="D105" s="134"/>
      <c r="E105" s="134"/>
      <c r="F105" s="134"/>
      <c r="G105" s="135"/>
      <c r="H105" s="41"/>
      <c r="I105" s="41"/>
    </row>
    <row r="106" spans="1:9" s="3" customFormat="1" ht="42.6" customHeight="1" thickBot="1" x14ac:dyDescent="0.45">
      <c r="A106" s="56" t="s">
        <v>76</v>
      </c>
      <c r="B106" s="180" t="s">
        <v>320</v>
      </c>
      <c r="C106" s="309"/>
      <c r="D106" s="309"/>
      <c r="E106" s="309"/>
      <c r="F106" s="309"/>
      <c r="G106" s="310"/>
      <c r="H106" s="41"/>
      <c r="I106" s="41"/>
    </row>
    <row r="107" spans="1:9" s="3" customFormat="1" ht="40.9" customHeight="1" thickBot="1" x14ac:dyDescent="0.45">
      <c r="A107" s="190" t="s">
        <v>77</v>
      </c>
      <c r="B107" s="191"/>
      <c r="C107" s="191"/>
      <c r="D107" s="191"/>
      <c r="E107" s="191"/>
      <c r="F107" s="191"/>
      <c r="G107" s="192"/>
      <c r="H107" s="41"/>
      <c r="I107" s="41"/>
    </row>
    <row r="108" spans="1:9" s="3" customFormat="1" ht="36.75" customHeight="1" x14ac:dyDescent="0.4">
      <c r="A108" s="84">
        <v>11</v>
      </c>
      <c r="B108" s="130" t="s">
        <v>78</v>
      </c>
      <c r="C108" s="131"/>
      <c r="D108" s="131"/>
      <c r="E108" s="131"/>
      <c r="F108" s="131"/>
      <c r="G108" s="132"/>
      <c r="H108" s="41"/>
      <c r="I108" s="41"/>
    </row>
    <row r="109" spans="1:9" s="5" customFormat="1" ht="61.5" customHeight="1" x14ac:dyDescent="0.4">
      <c r="A109" s="29" t="s">
        <v>79</v>
      </c>
      <c r="B109" s="176" t="s">
        <v>80</v>
      </c>
      <c r="C109" s="177"/>
      <c r="D109" s="177"/>
      <c r="E109" s="177"/>
      <c r="F109" s="177"/>
      <c r="G109" s="178"/>
      <c r="H109" s="43"/>
      <c r="I109" s="43"/>
    </row>
    <row r="110" spans="1:9" s="3" customFormat="1" ht="24" customHeight="1" x14ac:dyDescent="0.4">
      <c r="A110" s="8"/>
      <c r="B110" s="9">
        <v>1</v>
      </c>
      <c r="C110" s="207" t="s">
        <v>81</v>
      </c>
      <c r="D110" s="186"/>
      <c r="E110" s="186"/>
      <c r="F110" s="186"/>
      <c r="G110" s="187"/>
      <c r="H110" s="41"/>
      <c r="I110" s="41"/>
    </row>
    <row r="111" spans="1:9" s="3" customFormat="1" ht="24" customHeight="1" x14ac:dyDescent="0.4">
      <c r="A111" s="8"/>
      <c r="B111" s="9">
        <v>2</v>
      </c>
      <c r="C111" s="207" t="s">
        <v>82</v>
      </c>
      <c r="D111" s="186"/>
      <c r="E111" s="186"/>
      <c r="F111" s="186"/>
      <c r="G111" s="187"/>
      <c r="H111" s="41"/>
      <c r="I111" s="41"/>
    </row>
    <row r="112" spans="1:9" s="3" customFormat="1" ht="24" customHeight="1" x14ac:dyDescent="0.4">
      <c r="A112" s="8"/>
      <c r="B112" s="10">
        <v>3</v>
      </c>
      <c r="C112" s="207" t="s">
        <v>83</v>
      </c>
      <c r="D112" s="186"/>
      <c r="E112" s="186"/>
      <c r="F112" s="186"/>
      <c r="G112" s="187"/>
      <c r="H112" s="41"/>
      <c r="I112" s="41"/>
    </row>
    <row r="113" spans="1:9" s="3" customFormat="1" ht="24" customHeight="1" x14ac:dyDescent="0.4">
      <c r="A113" s="8"/>
      <c r="B113" s="10">
        <v>4</v>
      </c>
      <c r="C113" s="207" t="s">
        <v>84</v>
      </c>
      <c r="D113" s="186"/>
      <c r="E113" s="186"/>
      <c r="F113" s="186"/>
      <c r="G113" s="187"/>
      <c r="H113" s="41"/>
      <c r="I113" s="41"/>
    </row>
    <row r="114" spans="1:9" s="3" customFormat="1" ht="24" customHeight="1" x14ac:dyDescent="0.4">
      <c r="A114" s="8"/>
      <c r="B114" s="10">
        <v>5</v>
      </c>
      <c r="C114" s="204" t="s">
        <v>85</v>
      </c>
      <c r="D114" s="205"/>
      <c r="E114" s="205"/>
      <c r="F114" s="205"/>
      <c r="G114" s="206"/>
      <c r="H114" s="41"/>
      <c r="I114" s="41"/>
    </row>
    <row r="115" spans="1:9" s="3" customFormat="1" ht="30" customHeight="1" x14ac:dyDescent="0.4">
      <c r="A115" s="76" t="s">
        <v>336</v>
      </c>
      <c r="B115" s="77"/>
      <c r="C115" s="164" t="str">
        <f>IF(B115&gt;4,"11-2の回答は不要です。","")</f>
        <v/>
      </c>
      <c r="D115" s="165"/>
      <c r="E115" s="165"/>
      <c r="F115" s="165"/>
      <c r="G115" s="166"/>
      <c r="H115" s="41"/>
      <c r="I115" s="41"/>
    </row>
    <row r="116" spans="1:9" s="3" customFormat="1" ht="61.5" customHeight="1" x14ac:dyDescent="0.4">
      <c r="A116" s="199" t="s">
        <v>86</v>
      </c>
      <c r="B116" s="147" t="s">
        <v>453</v>
      </c>
      <c r="C116" s="148"/>
      <c r="D116" s="148"/>
      <c r="E116" s="148"/>
      <c r="F116" s="148"/>
      <c r="G116" s="149"/>
      <c r="H116" s="41"/>
      <c r="I116" s="41"/>
    </row>
    <row r="117" spans="1:9" s="5" customFormat="1" ht="99.95" customHeight="1" thickBot="1" x14ac:dyDescent="0.45">
      <c r="A117" s="200"/>
      <c r="B117" s="133"/>
      <c r="C117" s="134"/>
      <c r="D117" s="134"/>
      <c r="E117" s="134"/>
      <c r="F117" s="134"/>
      <c r="G117" s="135"/>
      <c r="H117" s="43"/>
      <c r="I117" s="43"/>
    </row>
    <row r="118" spans="1:9" s="3" customFormat="1" ht="36.75" customHeight="1" x14ac:dyDescent="0.4">
      <c r="A118" s="84">
        <v>12</v>
      </c>
      <c r="B118" s="130" t="s">
        <v>87</v>
      </c>
      <c r="C118" s="131"/>
      <c r="D118" s="131"/>
      <c r="E118" s="131"/>
      <c r="F118" s="131"/>
      <c r="G118" s="132"/>
      <c r="H118" s="41"/>
      <c r="I118" s="41"/>
    </row>
    <row r="119" spans="1:9" s="3" customFormat="1" ht="31.5" customHeight="1" x14ac:dyDescent="0.4">
      <c r="A119" s="7" t="s">
        <v>88</v>
      </c>
      <c r="B119" s="176" t="s">
        <v>89</v>
      </c>
      <c r="C119" s="177"/>
      <c r="D119" s="177"/>
      <c r="E119" s="177"/>
      <c r="F119" s="177"/>
      <c r="G119" s="178"/>
      <c r="H119" s="41"/>
      <c r="I119" s="41"/>
    </row>
    <row r="120" spans="1:9" s="3" customFormat="1" ht="24" customHeight="1" x14ac:dyDescent="0.4">
      <c r="A120" s="8"/>
      <c r="B120" s="9">
        <v>1</v>
      </c>
      <c r="C120" s="207" t="s">
        <v>90</v>
      </c>
      <c r="D120" s="186"/>
      <c r="E120" s="186"/>
      <c r="F120" s="186"/>
      <c r="G120" s="187"/>
      <c r="H120" s="41"/>
      <c r="I120" s="41"/>
    </row>
    <row r="121" spans="1:9" s="3" customFormat="1" ht="24" customHeight="1" x14ac:dyDescent="0.4">
      <c r="A121" s="8"/>
      <c r="B121" s="9">
        <v>2</v>
      </c>
      <c r="C121" s="207" t="s">
        <v>91</v>
      </c>
      <c r="D121" s="186"/>
      <c r="E121" s="186"/>
      <c r="F121" s="186"/>
      <c r="G121" s="187"/>
      <c r="H121" s="41"/>
      <c r="I121" s="41"/>
    </row>
    <row r="122" spans="1:9" s="3" customFormat="1" ht="24" customHeight="1" x14ac:dyDescent="0.4">
      <c r="A122" s="8"/>
      <c r="B122" s="10">
        <v>3</v>
      </c>
      <c r="C122" s="285" t="s">
        <v>92</v>
      </c>
      <c r="D122" s="286"/>
      <c r="E122" s="286"/>
      <c r="F122" s="286"/>
      <c r="G122" s="287"/>
      <c r="H122" s="41"/>
      <c r="I122" s="41"/>
    </row>
    <row r="123" spans="1:9" s="3" customFormat="1" ht="30" customHeight="1" x14ac:dyDescent="0.4">
      <c r="A123" s="79" t="s">
        <v>336</v>
      </c>
      <c r="B123" s="80"/>
      <c r="C123" s="164" t="str">
        <f>IF(B123&gt;2,"12-2の回答は不要です。","")</f>
        <v/>
      </c>
      <c r="D123" s="165"/>
      <c r="E123" s="165"/>
      <c r="F123" s="165"/>
      <c r="G123" s="166"/>
      <c r="H123" s="41"/>
      <c r="I123" s="41"/>
    </row>
    <row r="124" spans="1:9" s="3" customFormat="1" ht="61.5" customHeight="1" x14ac:dyDescent="0.4">
      <c r="A124" s="201" t="s">
        <v>93</v>
      </c>
      <c r="B124" s="193" t="s">
        <v>94</v>
      </c>
      <c r="C124" s="194"/>
      <c r="D124" s="194"/>
      <c r="E124" s="194"/>
      <c r="F124" s="194"/>
      <c r="G124" s="195"/>
      <c r="H124" s="41"/>
      <c r="I124" s="41"/>
    </row>
    <row r="125" spans="1:9" s="3" customFormat="1" ht="99.95" customHeight="1" thickBot="1" x14ac:dyDescent="0.45">
      <c r="A125" s="200"/>
      <c r="B125" s="133"/>
      <c r="C125" s="134"/>
      <c r="D125" s="134"/>
      <c r="E125" s="134"/>
      <c r="F125" s="134"/>
      <c r="G125" s="135"/>
      <c r="H125" s="41"/>
      <c r="I125" s="41"/>
    </row>
    <row r="126" spans="1:9" s="3" customFormat="1" ht="36.75" customHeight="1" x14ac:dyDescent="0.4">
      <c r="A126" s="84">
        <v>13</v>
      </c>
      <c r="B126" s="130" t="s">
        <v>309</v>
      </c>
      <c r="C126" s="131"/>
      <c r="D126" s="131"/>
      <c r="E126" s="131"/>
      <c r="F126" s="131"/>
      <c r="G126" s="132"/>
      <c r="H126" s="41"/>
      <c r="I126" s="41"/>
    </row>
    <row r="127" spans="1:9" s="3" customFormat="1" ht="42.75" customHeight="1" x14ac:dyDescent="0.4">
      <c r="A127" s="7" t="s">
        <v>451</v>
      </c>
      <c r="B127" s="196" t="s">
        <v>292</v>
      </c>
      <c r="C127" s="197"/>
      <c r="D127" s="197"/>
      <c r="E127" s="197"/>
      <c r="F127" s="197"/>
      <c r="G127" s="198"/>
      <c r="H127" s="41"/>
      <c r="I127" s="41"/>
    </row>
    <row r="128" spans="1:9" s="3" customFormat="1" ht="39" customHeight="1" x14ac:dyDescent="0.4">
      <c r="A128" s="35"/>
      <c r="B128" s="36">
        <v>1</v>
      </c>
      <c r="C128" s="312" t="s">
        <v>293</v>
      </c>
      <c r="D128" s="313"/>
      <c r="E128" s="313"/>
      <c r="F128" s="313"/>
      <c r="G128" s="314"/>
      <c r="H128" s="41"/>
      <c r="I128" s="41"/>
    </row>
    <row r="129" spans="1:9" s="3" customFormat="1" ht="39" customHeight="1" x14ac:dyDescent="0.4">
      <c r="A129" s="35"/>
      <c r="B129" s="36">
        <v>2</v>
      </c>
      <c r="C129" s="312" t="s">
        <v>315</v>
      </c>
      <c r="D129" s="313"/>
      <c r="E129" s="313"/>
      <c r="F129" s="313"/>
      <c r="G129" s="314"/>
      <c r="H129" s="41"/>
      <c r="I129" s="41"/>
    </row>
    <row r="130" spans="1:9" s="3" customFormat="1" ht="24" customHeight="1" x14ac:dyDescent="0.4">
      <c r="A130" s="35"/>
      <c r="B130" s="37">
        <v>3</v>
      </c>
      <c r="C130" s="230" t="s">
        <v>294</v>
      </c>
      <c r="D130" s="231"/>
      <c r="E130" s="231"/>
      <c r="F130" s="231"/>
      <c r="G130" s="232"/>
      <c r="H130" s="41"/>
      <c r="I130" s="41"/>
    </row>
    <row r="131" spans="1:9" s="3" customFormat="1" ht="30" customHeight="1" x14ac:dyDescent="0.4">
      <c r="A131" s="76" t="s">
        <v>336</v>
      </c>
      <c r="B131" s="77"/>
      <c r="C131" s="150" t="str">
        <f>IF(B131&gt;2,"13-2の回答は不要です。","")</f>
        <v/>
      </c>
      <c r="D131" s="151"/>
      <c r="E131" s="151"/>
      <c r="F131" s="151"/>
      <c r="G131" s="152"/>
      <c r="H131" s="41"/>
      <c r="I131" s="41"/>
    </row>
    <row r="132" spans="1:9" s="3" customFormat="1" ht="42.75" customHeight="1" x14ac:dyDescent="0.4">
      <c r="A132" s="188" t="s">
        <v>95</v>
      </c>
      <c r="B132" s="127" t="s">
        <v>330</v>
      </c>
      <c r="C132" s="128"/>
      <c r="D132" s="128"/>
      <c r="E132" s="128"/>
      <c r="F132" s="128"/>
      <c r="G132" s="129"/>
      <c r="H132" s="41"/>
      <c r="I132" s="41"/>
    </row>
    <row r="133" spans="1:9" s="3" customFormat="1" ht="99.95" customHeight="1" thickBot="1" x14ac:dyDescent="0.45">
      <c r="A133" s="189"/>
      <c r="B133" s="133"/>
      <c r="C133" s="134"/>
      <c r="D133" s="134"/>
      <c r="E133" s="134"/>
      <c r="F133" s="134"/>
      <c r="G133" s="135"/>
      <c r="H133" s="41"/>
      <c r="I133" s="41"/>
    </row>
    <row r="134" spans="1:9" s="3" customFormat="1" ht="36.75" customHeight="1" x14ac:dyDescent="0.4">
      <c r="A134" s="84">
        <v>14</v>
      </c>
      <c r="B134" s="130" t="s">
        <v>96</v>
      </c>
      <c r="C134" s="131"/>
      <c r="D134" s="131"/>
      <c r="E134" s="131"/>
      <c r="F134" s="131"/>
      <c r="G134" s="132"/>
      <c r="H134" s="41"/>
      <c r="I134" s="41"/>
    </row>
    <row r="135" spans="1:9" s="3" customFormat="1" ht="31.5" customHeight="1" x14ac:dyDescent="0.4">
      <c r="A135" s="66" t="s">
        <v>97</v>
      </c>
      <c r="B135" s="176" t="s">
        <v>444</v>
      </c>
      <c r="C135" s="177"/>
      <c r="D135" s="177"/>
      <c r="E135" s="177"/>
      <c r="F135" s="177"/>
      <c r="G135" s="178"/>
      <c r="H135" s="41"/>
      <c r="I135" s="41"/>
    </row>
    <row r="136" spans="1:9" s="4" customFormat="1" ht="24" customHeight="1" x14ac:dyDescent="0.4">
      <c r="A136" s="58"/>
      <c r="B136" s="9">
        <v>1</v>
      </c>
      <c r="C136" s="276" t="s">
        <v>98</v>
      </c>
      <c r="D136" s="277"/>
      <c r="E136" s="277"/>
      <c r="F136" s="277"/>
      <c r="G136" s="278"/>
      <c r="H136" s="42"/>
      <c r="I136" s="42"/>
    </row>
    <row r="137" spans="1:9" ht="24" customHeight="1" x14ac:dyDescent="0.4">
      <c r="A137" s="58"/>
      <c r="B137" s="9">
        <v>2</v>
      </c>
      <c r="C137" s="276" t="s">
        <v>99</v>
      </c>
      <c r="D137" s="277"/>
      <c r="E137" s="277"/>
      <c r="F137" s="277"/>
      <c r="G137" s="278"/>
    </row>
    <row r="138" spans="1:9" ht="24" customHeight="1" x14ac:dyDescent="0.4">
      <c r="A138" s="58"/>
      <c r="B138" s="10">
        <v>3</v>
      </c>
      <c r="C138" s="276" t="s">
        <v>100</v>
      </c>
      <c r="D138" s="277"/>
      <c r="E138" s="277"/>
      <c r="F138" s="277"/>
      <c r="G138" s="278"/>
    </row>
    <row r="139" spans="1:9" ht="24" customHeight="1" x14ac:dyDescent="0.4">
      <c r="A139" s="58"/>
      <c r="B139" s="10">
        <v>4</v>
      </c>
      <c r="C139" s="279" t="s">
        <v>101</v>
      </c>
      <c r="D139" s="280"/>
      <c r="E139" s="280"/>
      <c r="F139" s="280"/>
      <c r="G139" s="281"/>
    </row>
    <row r="140" spans="1:9" ht="24" customHeight="1" x14ac:dyDescent="0.4">
      <c r="A140" s="58"/>
      <c r="B140" s="10">
        <v>5</v>
      </c>
      <c r="C140" s="276" t="s">
        <v>102</v>
      </c>
      <c r="D140" s="277"/>
      <c r="E140" s="277"/>
      <c r="F140" s="277"/>
      <c r="G140" s="278"/>
    </row>
    <row r="141" spans="1:9" ht="24" customHeight="1" x14ac:dyDescent="0.4">
      <c r="A141" s="58"/>
      <c r="B141" s="10">
        <v>6</v>
      </c>
      <c r="C141" s="282" t="s">
        <v>103</v>
      </c>
      <c r="D141" s="283"/>
      <c r="E141" s="283"/>
      <c r="F141" s="283"/>
      <c r="G141" s="284"/>
    </row>
    <row r="142" spans="1:9" ht="30" customHeight="1" x14ac:dyDescent="0.4">
      <c r="A142" s="91" t="s">
        <v>460</v>
      </c>
      <c r="B142" s="82"/>
      <c r="C142" s="83"/>
      <c r="D142" s="83"/>
      <c r="E142" s="83"/>
      <c r="F142" s="95"/>
      <c r="G142" s="94" t="str">
        <f>IF(B142=6,"14-2の回答は不要です。","※回答が重複した場合は、赤い表示になります。")</f>
        <v>※回答が重複した場合は、赤い表示になります。</v>
      </c>
    </row>
    <row r="143" spans="1:9" ht="42.75" customHeight="1" x14ac:dyDescent="0.4">
      <c r="A143" s="202" t="s">
        <v>468</v>
      </c>
      <c r="B143" s="193" t="s">
        <v>471</v>
      </c>
      <c r="C143" s="194"/>
      <c r="D143" s="194"/>
      <c r="E143" s="194"/>
      <c r="F143" s="194"/>
      <c r="G143" s="195"/>
    </row>
    <row r="144" spans="1:9" ht="99.95" customHeight="1" thickBot="1" x14ac:dyDescent="0.45">
      <c r="A144" s="203"/>
      <c r="B144" s="133"/>
      <c r="C144" s="134"/>
      <c r="D144" s="134"/>
      <c r="E144" s="134"/>
      <c r="F144" s="134"/>
      <c r="G144" s="135"/>
    </row>
    <row r="145" spans="1:9" ht="36.75" customHeight="1" x14ac:dyDescent="0.4">
      <c r="A145" s="84">
        <v>15</v>
      </c>
      <c r="B145" s="130" t="s">
        <v>104</v>
      </c>
      <c r="C145" s="131"/>
      <c r="D145" s="131"/>
      <c r="E145" s="131"/>
      <c r="F145" s="131"/>
      <c r="G145" s="132"/>
    </row>
    <row r="146" spans="1:9" ht="31.5" customHeight="1" x14ac:dyDescent="0.4">
      <c r="A146" s="14" t="s">
        <v>105</v>
      </c>
      <c r="B146" s="144" t="s">
        <v>106</v>
      </c>
      <c r="C146" s="145"/>
      <c r="D146" s="145"/>
      <c r="E146" s="145"/>
      <c r="F146" s="145"/>
      <c r="G146" s="146"/>
    </row>
    <row r="147" spans="1:9" ht="24" customHeight="1" x14ac:dyDescent="0.4">
      <c r="A147" s="14"/>
      <c r="B147" s="9">
        <v>1</v>
      </c>
      <c r="C147" s="161" t="s">
        <v>107</v>
      </c>
      <c r="D147" s="162"/>
      <c r="E147" s="162"/>
      <c r="F147" s="162"/>
      <c r="G147" s="163"/>
    </row>
    <row r="148" spans="1:9" s="4" customFormat="1" ht="24" customHeight="1" x14ac:dyDescent="0.4">
      <c r="A148" s="14"/>
      <c r="B148" s="9">
        <v>2</v>
      </c>
      <c r="C148" s="161" t="s">
        <v>108</v>
      </c>
      <c r="D148" s="162"/>
      <c r="E148" s="162"/>
      <c r="F148" s="162"/>
      <c r="G148" s="163"/>
      <c r="H148" s="42"/>
      <c r="I148" s="42"/>
    </row>
    <row r="149" spans="1:9" ht="24" customHeight="1" x14ac:dyDescent="0.4">
      <c r="A149" s="14"/>
      <c r="B149" s="10">
        <v>3</v>
      </c>
      <c r="C149" s="161" t="s">
        <v>109</v>
      </c>
      <c r="D149" s="162"/>
      <c r="E149" s="162"/>
      <c r="F149" s="162"/>
      <c r="G149" s="163"/>
    </row>
    <row r="150" spans="1:9" s="3" customFormat="1" ht="24" customHeight="1" x14ac:dyDescent="0.4">
      <c r="A150" s="15"/>
      <c r="B150" s="10">
        <v>4</v>
      </c>
      <c r="C150" s="208" t="s">
        <v>110</v>
      </c>
      <c r="D150" s="209"/>
      <c r="E150" s="209"/>
      <c r="F150" s="209"/>
      <c r="G150" s="210"/>
      <c r="H150" s="41"/>
      <c r="I150" s="41"/>
    </row>
    <row r="151" spans="1:9" s="3" customFormat="1" ht="30" customHeight="1" x14ac:dyDescent="0.4">
      <c r="A151" s="76" t="s">
        <v>336</v>
      </c>
      <c r="B151" s="77"/>
      <c r="C151" s="150" t="str">
        <f>IF(OR(B151=3,B151=4),"15-2、15-3の回答は不要です。","")</f>
        <v/>
      </c>
      <c r="D151" s="151"/>
      <c r="E151" s="151"/>
      <c r="F151" s="151"/>
      <c r="G151" s="152"/>
      <c r="H151" s="41"/>
      <c r="I151" s="41"/>
    </row>
    <row r="152" spans="1:9" s="3" customFormat="1" ht="42.75" customHeight="1" x14ac:dyDescent="0.4">
      <c r="A152" s="90" t="s">
        <v>111</v>
      </c>
      <c r="B152" s="227" t="s">
        <v>112</v>
      </c>
      <c r="C152" s="228"/>
      <c r="D152" s="228"/>
      <c r="E152" s="228"/>
      <c r="F152" s="228"/>
      <c r="G152" s="229"/>
      <c r="H152" s="41"/>
      <c r="I152" s="41"/>
    </row>
    <row r="153" spans="1:9" s="3" customFormat="1" ht="24" customHeight="1" x14ac:dyDescent="0.4">
      <c r="A153" s="66"/>
      <c r="B153" s="59">
        <v>1</v>
      </c>
      <c r="C153" s="252" t="s">
        <v>113</v>
      </c>
      <c r="D153" s="253"/>
      <c r="E153" s="253"/>
      <c r="F153" s="253"/>
      <c r="G153" s="254"/>
      <c r="H153" s="41"/>
      <c r="I153" s="41"/>
    </row>
    <row r="154" spans="1:9" s="3" customFormat="1" ht="24" customHeight="1" x14ac:dyDescent="0.4">
      <c r="A154" s="66"/>
      <c r="B154" s="59">
        <v>2</v>
      </c>
      <c r="C154" s="273" t="s">
        <v>114</v>
      </c>
      <c r="D154" s="274"/>
      <c r="E154" s="274"/>
      <c r="F154" s="274"/>
      <c r="G154" s="275"/>
      <c r="H154" s="41"/>
      <c r="I154" s="41"/>
    </row>
    <row r="155" spans="1:9" s="3" customFormat="1" ht="30" customHeight="1" x14ac:dyDescent="0.4">
      <c r="A155" s="79" t="s">
        <v>336</v>
      </c>
      <c r="B155" s="80" t="str">
        <f>IF(OR(B151=3,B151=4),"回答不要","")</f>
        <v/>
      </c>
      <c r="C155" s="150"/>
      <c r="D155" s="151"/>
      <c r="E155" s="151"/>
      <c r="F155" s="151"/>
      <c r="G155" s="152"/>
      <c r="H155" s="41"/>
      <c r="I155" s="41"/>
    </row>
    <row r="156" spans="1:9" ht="61.5" customHeight="1" x14ac:dyDescent="0.4">
      <c r="A156" s="140" t="s">
        <v>115</v>
      </c>
      <c r="B156" s="193" t="s">
        <v>458</v>
      </c>
      <c r="C156" s="194"/>
      <c r="D156" s="194"/>
      <c r="E156" s="194"/>
      <c r="F156" s="194"/>
      <c r="G156" s="195"/>
    </row>
    <row r="157" spans="1:9" ht="99.95" customHeight="1" thickBot="1" x14ac:dyDescent="0.45">
      <c r="A157" s="137"/>
      <c r="B157" s="133"/>
      <c r="C157" s="134"/>
      <c r="D157" s="134"/>
      <c r="E157" s="134"/>
      <c r="F157" s="134"/>
      <c r="G157" s="135"/>
    </row>
    <row r="158" spans="1:9" s="4" customFormat="1" ht="36.75" customHeight="1" x14ac:dyDescent="0.4">
      <c r="A158" s="84">
        <v>16</v>
      </c>
      <c r="B158" s="130" t="s">
        <v>116</v>
      </c>
      <c r="C158" s="131"/>
      <c r="D158" s="131"/>
      <c r="E158" s="131"/>
      <c r="F158" s="131"/>
      <c r="G158" s="132"/>
      <c r="H158" s="42"/>
      <c r="I158" s="42"/>
    </row>
    <row r="159" spans="1:9" ht="42.75" customHeight="1" x14ac:dyDescent="0.4">
      <c r="A159" s="14" t="s">
        <v>117</v>
      </c>
      <c r="B159" s="144" t="s">
        <v>118</v>
      </c>
      <c r="C159" s="145"/>
      <c r="D159" s="145"/>
      <c r="E159" s="145"/>
      <c r="F159" s="145"/>
      <c r="G159" s="146"/>
    </row>
    <row r="160" spans="1:9" s="3" customFormat="1" ht="24" customHeight="1" x14ac:dyDescent="0.4">
      <c r="A160" s="8"/>
      <c r="B160" s="9">
        <v>1</v>
      </c>
      <c r="C160" s="207" t="s">
        <v>119</v>
      </c>
      <c r="D160" s="186"/>
      <c r="E160" s="186"/>
      <c r="F160" s="186"/>
      <c r="G160" s="187"/>
      <c r="H160" s="41"/>
      <c r="I160" s="34"/>
    </row>
    <row r="161" spans="1:9" s="3" customFormat="1" ht="24" customHeight="1" x14ac:dyDescent="0.4">
      <c r="A161" s="8"/>
      <c r="B161" s="9">
        <v>2</v>
      </c>
      <c r="C161" s="207" t="s">
        <v>445</v>
      </c>
      <c r="D161" s="186"/>
      <c r="E161" s="186"/>
      <c r="F161" s="186"/>
      <c r="G161" s="187" t="s">
        <v>120</v>
      </c>
      <c r="H161" s="41"/>
      <c r="I161" s="34"/>
    </row>
    <row r="162" spans="1:9" s="3" customFormat="1" ht="24" customHeight="1" x14ac:dyDescent="0.4">
      <c r="A162" s="8"/>
      <c r="B162" s="10">
        <v>3</v>
      </c>
      <c r="C162" s="207" t="s">
        <v>446</v>
      </c>
      <c r="D162" s="186"/>
      <c r="E162" s="186"/>
      <c r="F162" s="186"/>
      <c r="G162" s="187" t="s">
        <v>121</v>
      </c>
      <c r="H162" s="41"/>
      <c r="I162" s="34"/>
    </row>
    <row r="163" spans="1:9" ht="24" customHeight="1" x14ac:dyDescent="0.4">
      <c r="A163" s="11"/>
      <c r="B163" s="12">
        <v>4</v>
      </c>
      <c r="C163" s="207" t="s">
        <v>447</v>
      </c>
      <c r="D163" s="186"/>
      <c r="E163" s="186"/>
      <c r="F163" s="186"/>
      <c r="G163" s="187" t="s">
        <v>122</v>
      </c>
    </row>
    <row r="164" spans="1:9" ht="30" customHeight="1" x14ac:dyDescent="0.4">
      <c r="A164" s="76" t="s">
        <v>336</v>
      </c>
      <c r="B164" s="77"/>
      <c r="C164" s="164" t="str">
        <f>IF(B164&gt;2,"16-2の回答は不要です。","")</f>
        <v/>
      </c>
      <c r="D164" s="165"/>
      <c r="E164" s="165"/>
      <c r="F164" s="165"/>
      <c r="G164" s="166"/>
    </row>
    <row r="165" spans="1:9" ht="80.099999999999994" customHeight="1" x14ac:dyDescent="0.4">
      <c r="A165" s="139" t="s">
        <v>123</v>
      </c>
      <c r="B165" s="147" t="s">
        <v>124</v>
      </c>
      <c r="C165" s="148"/>
      <c r="D165" s="148"/>
      <c r="E165" s="148"/>
      <c r="F165" s="148"/>
      <c r="G165" s="149"/>
    </row>
    <row r="166" spans="1:9" s="6" customFormat="1" ht="99.95" customHeight="1" thickBot="1" x14ac:dyDescent="0.45">
      <c r="A166" s="137"/>
      <c r="B166" s="133"/>
      <c r="C166" s="134"/>
      <c r="D166" s="134"/>
      <c r="E166" s="134"/>
      <c r="F166" s="134"/>
      <c r="G166" s="135"/>
      <c r="H166" s="44"/>
      <c r="I166" s="44"/>
    </row>
    <row r="167" spans="1:9" ht="36.75" customHeight="1" x14ac:dyDescent="0.4">
      <c r="A167" s="84">
        <v>17</v>
      </c>
      <c r="B167" s="130" t="s">
        <v>125</v>
      </c>
      <c r="C167" s="131"/>
      <c r="D167" s="131"/>
      <c r="E167" s="131"/>
      <c r="F167" s="131"/>
      <c r="G167" s="132"/>
    </row>
    <row r="168" spans="1:9" ht="42.75" customHeight="1" x14ac:dyDescent="0.4">
      <c r="A168" s="17" t="s">
        <v>126</v>
      </c>
      <c r="B168" s="144" t="s">
        <v>127</v>
      </c>
      <c r="C168" s="145"/>
      <c r="D168" s="145"/>
      <c r="E168" s="145"/>
      <c r="F168" s="145"/>
      <c r="G168" s="146"/>
    </row>
    <row r="169" spans="1:9" ht="24" customHeight="1" x14ac:dyDescent="0.4">
      <c r="A169" s="8"/>
      <c r="B169" s="9">
        <v>1</v>
      </c>
      <c r="C169" s="207" t="s">
        <v>128</v>
      </c>
      <c r="D169" s="186"/>
      <c r="E169" s="186"/>
      <c r="F169" s="186"/>
      <c r="G169" s="187"/>
    </row>
    <row r="170" spans="1:9" ht="24" customHeight="1" x14ac:dyDescent="0.4">
      <c r="A170" s="8"/>
      <c r="B170" s="9">
        <v>2</v>
      </c>
      <c r="C170" s="207" t="s">
        <v>129</v>
      </c>
      <c r="D170" s="186"/>
      <c r="E170" s="186"/>
      <c r="F170" s="186"/>
      <c r="G170" s="187"/>
    </row>
    <row r="171" spans="1:9" ht="24" customHeight="1" x14ac:dyDescent="0.4">
      <c r="A171" s="11"/>
      <c r="B171" s="12">
        <v>3</v>
      </c>
      <c r="C171" s="285" t="s">
        <v>130</v>
      </c>
      <c r="D171" s="286"/>
      <c r="E171" s="286"/>
      <c r="F171" s="286"/>
      <c r="G171" s="287"/>
    </row>
    <row r="172" spans="1:9" s="3" customFormat="1" ht="30" customHeight="1" x14ac:dyDescent="0.4">
      <c r="A172" s="79" t="s">
        <v>336</v>
      </c>
      <c r="B172" s="80"/>
      <c r="C172" s="164" t="str">
        <f>IF(B172&gt;1,"17-2の回答は不要です。","")</f>
        <v/>
      </c>
      <c r="D172" s="165"/>
      <c r="E172" s="165"/>
      <c r="F172" s="165"/>
      <c r="G172" s="166"/>
      <c r="H172" s="41"/>
      <c r="I172" s="41"/>
    </row>
    <row r="173" spans="1:9" ht="61.5" customHeight="1" x14ac:dyDescent="0.4">
      <c r="A173" s="140" t="s">
        <v>131</v>
      </c>
      <c r="B173" s="259" t="s">
        <v>132</v>
      </c>
      <c r="C173" s="260"/>
      <c r="D173" s="260"/>
      <c r="E173" s="260"/>
      <c r="F173" s="260"/>
      <c r="G173" s="261"/>
    </row>
    <row r="174" spans="1:9" ht="99.95" customHeight="1" thickBot="1" x14ac:dyDescent="0.45">
      <c r="A174" s="137"/>
      <c r="B174" s="133"/>
      <c r="C174" s="134"/>
      <c r="D174" s="134"/>
      <c r="E174" s="134"/>
      <c r="F174" s="134"/>
      <c r="G174" s="135"/>
    </row>
    <row r="175" spans="1:9" s="4" customFormat="1" ht="36.75" customHeight="1" x14ac:dyDescent="0.4">
      <c r="A175" s="84">
        <v>18</v>
      </c>
      <c r="B175" s="130" t="s">
        <v>133</v>
      </c>
      <c r="C175" s="131"/>
      <c r="D175" s="131"/>
      <c r="E175" s="131"/>
      <c r="F175" s="131"/>
      <c r="G175" s="132"/>
      <c r="H175" s="42"/>
      <c r="I175" s="42"/>
    </row>
    <row r="176" spans="1:9" ht="42.75" customHeight="1" x14ac:dyDescent="0.4">
      <c r="A176" s="14" t="s">
        <v>134</v>
      </c>
      <c r="B176" s="144" t="s">
        <v>135</v>
      </c>
      <c r="C176" s="145"/>
      <c r="D176" s="145"/>
      <c r="E176" s="145"/>
      <c r="F176" s="145"/>
      <c r="G176" s="146"/>
    </row>
    <row r="177" spans="1:9" ht="24" customHeight="1" x14ac:dyDescent="0.4">
      <c r="A177" s="14"/>
      <c r="B177" s="9">
        <v>1</v>
      </c>
      <c r="C177" s="161" t="s">
        <v>136</v>
      </c>
      <c r="D177" s="162"/>
      <c r="E177" s="162"/>
      <c r="F177" s="162"/>
      <c r="G177" s="163"/>
    </row>
    <row r="178" spans="1:9" ht="24" customHeight="1" x14ac:dyDescent="0.4">
      <c r="A178" s="14"/>
      <c r="B178" s="9">
        <v>2</v>
      </c>
      <c r="C178" s="161" t="s">
        <v>137</v>
      </c>
      <c r="D178" s="162"/>
      <c r="E178" s="162"/>
      <c r="F178" s="162"/>
      <c r="G178" s="163"/>
    </row>
    <row r="179" spans="1:9" ht="24" customHeight="1" x14ac:dyDescent="0.4">
      <c r="A179" s="14"/>
      <c r="B179" s="10">
        <v>3</v>
      </c>
      <c r="C179" s="161" t="s">
        <v>138</v>
      </c>
      <c r="D179" s="162"/>
      <c r="E179" s="162"/>
      <c r="F179" s="162"/>
      <c r="G179" s="163"/>
    </row>
    <row r="180" spans="1:9" ht="24" customHeight="1" x14ac:dyDescent="0.4">
      <c r="A180" s="15"/>
      <c r="B180" s="12">
        <v>4</v>
      </c>
      <c r="C180" s="204" t="s">
        <v>139</v>
      </c>
      <c r="D180" s="205"/>
      <c r="E180" s="205"/>
      <c r="F180" s="205"/>
      <c r="G180" s="206"/>
    </row>
    <row r="181" spans="1:9" ht="30" customHeight="1" x14ac:dyDescent="0.4">
      <c r="A181" s="76" t="s">
        <v>336</v>
      </c>
      <c r="B181" s="77"/>
      <c r="C181" s="164" t="str">
        <f>IF(B181&gt;2,"18-2の回答は不要です。","")</f>
        <v/>
      </c>
      <c r="D181" s="165"/>
      <c r="E181" s="165"/>
      <c r="F181" s="165"/>
      <c r="G181" s="166"/>
    </row>
    <row r="182" spans="1:9" ht="80.099999999999994" customHeight="1" x14ac:dyDescent="0.4">
      <c r="A182" s="139" t="s">
        <v>140</v>
      </c>
      <c r="B182" s="147" t="s">
        <v>141</v>
      </c>
      <c r="C182" s="148"/>
      <c r="D182" s="148"/>
      <c r="E182" s="148"/>
      <c r="F182" s="148"/>
      <c r="G182" s="149"/>
    </row>
    <row r="183" spans="1:9" s="4" customFormat="1" ht="99.95" customHeight="1" thickBot="1" x14ac:dyDescent="0.45">
      <c r="A183" s="137"/>
      <c r="B183" s="133"/>
      <c r="C183" s="134"/>
      <c r="D183" s="134"/>
      <c r="E183" s="134"/>
      <c r="F183" s="134"/>
      <c r="G183" s="135"/>
      <c r="H183" s="42"/>
      <c r="I183" s="42"/>
    </row>
    <row r="184" spans="1:9" ht="36.75" customHeight="1" x14ac:dyDescent="0.4">
      <c r="A184" s="84">
        <v>19</v>
      </c>
      <c r="B184" s="130" t="s">
        <v>142</v>
      </c>
      <c r="C184" s="131"/>
      <c r="D184" s="131"/>
      <c r="E184" s="131"/>
      <c r="F184" s="131"/>
      <c r="G184" s="132"/>
    </row>
    <row r="185" spans="1:9" ht="31.5" customHeight="1" x14ac:dyDescent="0.4">
      <c r="A185" s="17" t="s">
        <v>143</v>
      </c>
      <c r="B185" s="144" t="s">
        <v>144</v>
      </c>
      <c r="C185" s="145"/>
      <c r="D185" s="145"/>
      <c r="E185" s="145"/>
      <c r="F185" s="145"/>
      <c r="G185" s="146"/>
    </row>
    <row r="186" spans="1:9" ht="24" customHeight="1" x14ac:dyDescent="0.4">
      <c r="A186" s="14"/>
      <c r="B186" s="9">
        <v>1</v>
      </c>
      <c r="C186" s="207" t="s">
        <v>145</v>
      </c>
      <c r="D186" s="186"/>
      <c r="E186" s="186"/>
      <c r="F186" s="186"/>
      <c r="G186" s="187"/>
    </row>
    <row r="187" spans="1:9" ht="24" customHeight="1" x14ac:dyDescent="0.4">
      <c r="A187" s="14"/>
      <c r="B187" s="10">
        <v>2</v>
      </c>
      <c r="C187" s="207" t="s">
        <v>146</v>
      </c>
      <c r="D187" s="186"/>
      <c r="E187" s="186"/>
      <c r="F187" s="186"/>
      <c r="G187" s="187"/>
    </row>
    <row r="188" spans="1:9" ht="24" customHeight="1" x14ac:dyDescent="0.4">
      <c r="A188" s="15"/>
      <c r="B188" s="12">
        <v>3</v>
      </c>
      <c r="C188" s="285" t="s">
        <v>147</v>
      </c>
      <c r="D188" s="286"/>
      <c r="E188" s="286"/>
      <c r="F188" s="286"/>
      <c r="G188" s="287"/>
    </row>
    <row r="189" spans="1:9" ht="30" customHeight="1" x14ac:dyDescent="0.4">
      <c r="A189" s="79" t="s">
        <v>336</v>
      </c>
      <c r="B189" s="80"/>
      <c r="C189" s="164" t="str">
        <f>IF(B189&gt;2,"19-2の回答は不要です。","")</f>
        <v/>
      </c>
      <c r="D189" s="165"/>
      <c r="E189" s="165"/>
      <c r="F189" s="165"/>
      <c r="G189" s="166"/>
    </row>
    <row r="190" spans="1:9" ht="61.5" customHeight="1" x14ac:dyDescent="0.4">
      <c r="A190" s="140" t="s">
        <v>148</v>
      </c>
      <c r="B190" s="193" t="s">
        <v>353</v>
      </c>
      <c r="C190" s="194"/>
      <c r="D190" s="194"/>
      <c r="E190" s="194"/>
      <c r="F190" s="194"/>
      <c r="G190" s="195"/>
    </row>
    <row r="191" spans="1:9" ht="99.95" customHeight="1" thickBot="1" x14ac:dyDescent="0.45">
      <c r="A191" s="137"/>
      <c r="B191" s="133"/>
      <c r="C191" s="134"/>
      <c r="D191" s="134"/>
      <c r="E191" s="134"/>
      <c r="F191" s="134"/>
      <c r="G191" s="135"/>
    </row>
    <row r="192" spans="1:9" ht="36.75" customHeight="1" x14ac:dyDescent="0.4">
      <c r="A192" s="84">
        <v>20</v>
      </c>
      <c r="B192" s="130" t="s">
        <v>149</v>
      </c>
      <c r="C192" s="131"/>
      <c r="D192" s="131"/>
      <c r="E192" s="131"/>
      <c r="F192" s="131"/>
      <c r="G192" s="132"/>
    </row>
    <row r="193" spans="1:9" s="4" customFormat="1" ht="42.75" customHeight="1" x14ac:dyDescent="0.4">
      <c r="A193" s="14" t="s">
        <v>150</v>
      </c>
      <c r="B193" s="144" t="s">
        <v>151</v>
      </c>
      <c r="C193" s="145"/>
      <c r="D193" s="145"/>
      <c r="E193" s="145"/>
      <c r="F193" s="145"/>
      <c r="G193" s="146"/>
      <c r="H193" s="42"/>
      <c r="I193" s="42"/>
    </row>
    <row r="194" spans="1:9" ht="24" customHeight="1" x14ac:dyDescent="0.4">
      <c r="A194" s="14"/>
      <c r="B194" s="9">
        <v>1</v>
      </c>
      <c r="C194" s="161" t="s">
        <v>152</v>
      </c>
      <c r="D194" s="162"/>
      <c r="E194" s="162"/>
      <c r="F194" s="162"/>
      <c r="G194" s="163"/>
    </row>
    <row r="195" spans="1:9" ht="24" customHeight="1" x14ac:dyDescent="0.4">
      <c r="A195" s="14"/>
      <c r="B195" s="10">
        <v>2</v>
      </c>
      <c r="C195" s="161" t="s">
        <v>153</v>
      </c>
      <c r="D195" s="162"/>
      <c r="E195" s="162"/>
      <c r="F195" s="162"/>
      <c r="G195" s="163"/>
    </row>
    <row r="196" spans="1:9" ht="24" customHeight="1" x14ac:dyDescent="0.4">
      <c r="A196" s="15"/>
      <c r="B196" s="12">
        <v>3</v>
      </c>
      <c r="C196" s="204" t="s">
        <v>154</v>
      </c>
      <c r="D196" s="205"/>
      <c r="E196" s="205"/>
      <c r="F196" s="205"/>
      <c r="G196" s="206"/>
    </row>
    <row r="197" spans="1:9" ht="30" customHeight="1" x14ac:dyDescent="0.4">
      <c r="A197" s="76" t="s">
        <v>336</v>
      </c>
      <c r="B197" s="77"/>
      <c r="C197" s="150" t="str">
        <f>IF(B197&gt;2,"20-2の回答は不要です。","")</f>
        <v/>
      </c>
      <c r="D197" s="151"/>
      <c r="E197" s="151"/>
      <c r="F197" s="151"/>
      <c r="G197" s="152"/>
    </row>
    <row r="198" spans="1:9" ht="80.099999999999994" customHeight="1" x14ac:dyDescent="0.4">
      <c r="A198" s="136" t="s">
        <v>155</v>
      </c>
      <c r="B198" s="147" t="s">
        <v>156</v>
      </c>
      <c r="C198" s="148"/>
      <c r="D198" s="148"/>
      <c r="E198" s="148"/>
      <c r="F198" s="148"/>
      <c r="G198" s="149"/>
    </row>
    <row r="199" spans="1:9" ht="99.95" customHeight="1" thickBot="1" x14ac:dyDescent="0.45">
      <c r="A199" s="137"/>
      <c r="B199" s="133"/>
      <c r="C199" s="134"/>
      <c r="D199" s="134"/>
      <c r="E199" s="134"/>
      <c r="F199" s="134"/>
      <c r="G199" s="135"/>
    </row>
    <row r="200" spans="1:9" ht="36.75" customHeight="1" x14ac:dyDescent="0.4">
      <c r="A200" s="84">
        <v>21</v>
      </c>
      <c r="B200" s="130" t="s">
        <v>308</v>
      </c>
      <c r="C200" s="131"/>
      <c r="D200" s="131"/>
      <c r="E200" s="131"/>
      <c r="F200" s="131"/>
      <c r="G200" s="132"/>
    </row>
    <row r="201" spans="1:9" ht="31.5" customHeight="1" x14ac:dyDescent="0.4">
      <c r="A201" s="38" t="s">
        <v>157</v>
      </c>
      <c r="B201" s="158" t="s">
        <v>354</v>
      </c>
      <c r="C201" s="159"/>
      <c r="D201" s="159"/>
      <c r="E201" s="159"/>
      <c r="F201" s="159"/>
      <c r="G201" s="160"/>
    </row>
    <row r="202" spans="1:9" ht="24" customHeight="1" x14ac:dyDescent="0.4">
      <c r="A202" s="30"/>
      <c r="B202" s="31">
        <v>1</v>
      </c>
      <c r="C202" s="288" t="s">
        <v>300</v>
      </c>
      <c r="D202" s="289"/>
      <c r="E202" s="289"/>
      <c r="F202" s="289"/>
      <c r="G202" s="290"/>
    </row>
    <row r="203" spans="1:9" ht="24" customHeight="1" x14ac:dyDescent="0.4">
      <c r="A203" s="30"/>
      <c r="B203" s="39">
        <v>2</v>
      </c>
      <c r="C203" s="167" t="s">
        <v>316</v>
      </c>
      <c r="D203" s="168"/>
      <c r="E203" s="168"/>
      <c r="F203" s="168"/>
      <c r="G203" s="169"/>
      <c r="H203" s="81"/>
    </row>
    <row r="204" spans="1:9" ht="24" customHeight="1" x14ac:dyDescent="0.4">
      <c r="A204" s="32"/>
      <c r="B204" s="33">
        <v>3</v>
      </c>
      <c r="C204" s="291" t="s">
        <v>301</v>
      </c>
      <c r="D204" s="292"/>
      <c r="E204" s="292"/>
      <c r="F204" s="292"/>
      <c r="G204" s="293"/>
    </row>
    <row r="205" spans="1:9" ht="30" customHeight="1" x14ac:dyDescent="0.4">
      <c r="A205" s="79" t="s">
        <v>336</v>
      </c>
      <c r="B205" s="80"/>
      <c r="C205" s="164" t="str">
        <f>IF(B205&gt;2,"21-2の回答は不要です。","")</f>
        <v/>
      </c>
      <c r="D205" s="165"/>
      <c r="E205" s="165"/>
      <c r="F205" s="165"/>
      <c r="G205" s="166"/>
    </row>
    <row r="206" spans="1:9" ht="42.75" customHeight="1" x14ac:dyDescent="0.4">
      <c r="A206" s="153" t="s">
        <v>158</v>
      </c>
      <c r="B206" s="155" t="s">
        <v>295</v>
      </c>
      <c r="C206" s="156"/>
      <c r="D206" s="156"/>
      <c r="E206" s="156"/>
      <c r="F206" s="156"/>
      <c r="G206" s="157"/>
    </row>
    <row r="207" spans="1:9" ht="99.95" customHeight="1" thickBot="1" x14ac:dyDescent="0.45">
      <c r="A207" s="154"/>
      <c r="B207" s="133"/>
      <c r="C207" s="134"/>
      <c r="D207" s="134"/>
      <c r="E207" s="134"/>
      <c r="F207" s="134"/>
      <c r="G207" s="135"/>
    </row>
    <row r="208" spans="1:9" ht="36.75" customHeight="1" x14ac:dyDescent="0.4">
      <c r="A208" s="84">
        <v>22</v>
      </c>
      <c r="B208" s="130" t="s">
        <v>307</v>
      </c>
      <c r="C208" s="131"/>
      <c r="D208" s="131"/>
      <c r="E208" s="131"/>
      <c r="F208" s="131"/>
      <c r="G208" s="132"/>
    </row>
    <row r="209" spans="1:7" ht="31.5" customHeight="1" x14ac:dyDescent="0.4">
      <c r="A209" s="38" t="s">
        <v>324</v>
      </c>
      <c r="B209" s="158" t="s">
        <v>159</v>
      </c>
      <c r="C209" s="159"/>
      <c r="D209" s="159"/>
      <c r="E209" s="159"/>
      <c r="F209" s="159"/>
      <c r="G209" s="160"/>
    </row>
    <row r="210" spans="1:7" ht="24" customHeight="1" x14ac:dyDescent="0.4">
      <c r="A210" s="30"/>
      <c r="B210" s="31">
        <v>1</v>
      </c>
      <c r="C210" s="167" t="s">
        <v>318</v>
      </c>
      <c r="D210" s="168"/>
      <c r="E210" s="168"/>
      <c r="F210" s="168"/>
      <c r="G210" s="169"/>
    </row>
    <row r="211" spans="1:7" ht="24" customHeight="1" x14ac:dyDescent="0.4">
      <c r="A211" s="30"/>
      <c r="B211" s="39">
        <v>2</v>
      </c>
      <c r="C211" s="167" t="s">
        <v>317</v>
      </c>
      <c r="D211" s="168"/>
      <c r="E211" s="168"/>
      <c r="F211" s="168"/>
      <c r="G211" s="169"/>
    </row>
    <row r="212" spans="1:7" ht="24" customHeight="1" x14ac:dyDescent="0.4">
      <c r="A212" s="32"/>
      <c r="B212" s="33">
        <v>3</v>
      </c>
      <c r="C212" s="170" t="s">
        <v>302</v>
      </c>
      <c r="D212" s="171"/>
      <c r="E212" s="171"/>
      <c r="F212" s="171"/>
      <c r="G212" s="172"/>
    </row>
    <row r="213" spans="1:7" ht="30" customHeight="1" x14ac:dyDescent="0.4">
      <c r="A213" s="76" t="s">
        <v>336</v>
      </c>
      <c r="B213" s="77"/>
      <c r="C213" s="150" t="str">
        <f>IF(B213&gt;2,"22-2の回答は不要です。","")</f>
        <v/>
      </c>
      <c r="D213" s="151"/>
      <c r="E213" s="151"/>
      <c r="F213" s="151"/>
      <c r="G213" s="152"/>
    </row>
    <row r="214" spans="1:7" ht="42.75" customHeight="1" x14ac:dyDescent="0.4">
      <c r="A214" s="217" t="s">
        <v>160</v>
      </c>
      <c r="B214" s="127" t="s">
        <v>319</v>
      </c>
      <c r="C214" s="128"/>
      <c r="D214" s="128"/>
      <c r="E214" s="128"/>
      <c r="F214" s="128"/>
      <c r="G214" s="129"/>
    </row>
    <row r="215" spans="1:7" ht="99.95" customHeight="1" thickBot="1" x14ac:dyDescent="0.45">
      <c r="A215" s="154"/>
      <c r="B215" s="133"/>
      <c r="C215" s="134"/>
      <c r="D215" s="134"/>
      <c r="E215" s="134"/>
      <c r="F215" s="134"/>
      <c r="G215" s="135"/>
    </row>
    <row r="216" spans="1:7" ht="36.75" customHeight="1" x14ac:dyDescent="0.4">
      <c r="A216" s="84">
        <v>23</v>
      </c>
      <c r="B216" s="130" t="s">
        <v>449</v>
      </c>
      <c r="C216" s="131"/>
      <c r="D216" s="131"/>
      <c r="E216" s="131"/>
      <c r="F216" s="131"/>
      <c r="G216" s="132"/>
    </row>
    <row r="217" spans="1:7" ht="31.5" customHeight="1" x14ac:dyDescent="0.4">
      <c r="A217" s="38" t="s">
        <v>161</v>
      </c>
      <c r="B217" s="158" t="s">
        <v>162</v>
      </c>
      <c r="C217" s="159"/>
      <c r="D217" s="159"/>
      <c r="E217" s="159"/>
      <c r="F217" s="159"/>
      <c r="G217" s="160"/>
    </row>
    <row r="218" spans="1:7" ht="24" customHeight="1" x14ac:dyDescent="0.4">
      <c r="A218" s="30"/>
      <c r="B218" s="31">
        <v>1</v>
      </c>
      <c r="C218" s="167" t="s">
        <v>303</v>
      </c>
      <c r="D218" s="168"/>
      <c r="E218" s="168"/>
      <c r="F218" s="168"/>
      <c r="G218" s="169"/>
    </row>
    <row r="219" spans="1:7" ht="24" customHeight="1" x14ac:dyDescent="0.4">
      <c r="A219" s="30"/>
      <c r="B219" s="39">
        <v>2</v>
      </c>
      <c r="C219" s="167" t="s">
        <v>304</v>
      </c>
      <c r="D219" s="168"/>
      <c r="E219" s="168"/>
      <c r="F219" s="168"/>
      <c r="G219" s="169"/>
    </row>
    <row r="220" spans="1:7" ht="24" customHeight="1" x14ac:dyDescent="0.4">
      <c r="A220" s="32"/>
      <c r="B220" s="33">
        <v>3</v>
      </c>
      <c r="C220" s="170" t="s">
        <v>305</v>
      </c>
      <c r="D220" s="171"/>
      <c r="E220" s="171"/>
      <c r="F220" s="171"/>
      <c r="G220" s="172"/>
    </row>
    <row r="221" spans="1:7" ht="30" customHeight="1" x14ac:dyDescent="0.4">
      <c r="A221" s="76" t="s">
        <v>336</v>
      </c>
      <c r="B221" s="77"/>
      <c r="C221" s="150" t="str">
        <f>IF(B221&gt;2,"23-2の回答は不要です。","")</f>
        <v/>
      </c>
      <c r="D221" s="151"/>
      <c r="E221" s="151"/>
      <c r="F221" s="151"/>
      <c r="G221" s="152"/>
    </row>
    <row r="222" spans="1:7" ht="42.75" customHeight="1" x14ac:dyDescent="0.4">
      <c r="A222" s="217" t="s">
        <v>163</v>
      </c>
      <c r="B222" s="127" t="s">
        <v>291</v>
      </c>
      <c r="C222" s="128"/>
      <c r="D222" s="128"/>
      <c r="E222" s="128"/>
      <c r="F222" s="128"/>
      <c r="G222" s="129"/>
    </row>
    <row r="223" spans="1:7" ht="99.95" customHeight="1" thickBot="1" x14ac:dyDescent="0.45">
      <c r="A223" s="154"/>
      <c r="B223" s="133"/>
      <c r="C223" s="134"/>
      <c r="D223" s="134"/>
      <c r="E223" s="134"/>
      <c r="F223" s="134"/>
      <c r="G223" s="135"/>
    </row>
    <row r="224" spans="1:7" ht="43.15" customHeight="1" thickBot="1" x14ac:dyDescent="0.45">
      <c r="A224" s="72" t="s">
        <v>164</v>
      </c>
      <c r="B224" s="179" t="s">
        <v>321</v>
      </c>
      <c r="C224" s="180"/>
      <c r="D224" s="180"/>
      <c r="E224" s="180"/>
      <c r="F224" s="180"/>
      <c r="G224" s="181"/>
    </row>
    <row r="225" spans="1:9" ht="43.15" customHeight="1" thickBot="1" x14ac:dyDescent="0.45">
      <c r="A225" s="141" t="s">
        <v>165</v>
      </c>
      <c r="B225" s="142"/>
      <c r="C225" s="142"/>
      <c r="D225" s="142"/>
      <c r="E225" s="142"/>
      <c r="F225" s="142"/>
      <c r="G225" s="143"/>
    </row>
    <row r="226" spans="1:9" ht="36.75" customHeight="1" x14ac:dyDescent="0.4">
      <c r="A226" s="84">
        <v>24</v>
      </c>
      <c r="B226" s="130" t="s">
        <v>166</v>
      </c>
      <c r="C226" s="131"/>
      <c r="D226" s="131"/>
      <c r="E226" s="131"/>
      <c r="F226" s="131"/>
      <c r="G226" s="132"/>
    </row>
    <row r="227" spans="1:9" s="4" customFormat="1" ht="42.75" customHeight="1" x14ac:dyDescent="0.4">
      <c r="A227" s="14" t="s">
        <v>167</v>
      </c>
      <c r="B227" s="144" t="s">
        <v>168</v>
      </c>
      <c r="C227" s="145"/>
      <c r="D227" s="145"/>
      <c r="E227" s="145"/>
      <c r="F227" s="145"/>
      <c r="G227" s="146"/>
      <c r="H227" s="42"/>
      <c r="I227" s="42"/>
    </row>
    <row r="228" spans="1:9" ht="24" customHeight="1" x14ac:dyDescent="0.4">
      <c r="A228" s="14"/>
      <c r="B228" s="9">
        <v>1</v>
      </c>
      <c r="C228" s="207" t="s">
        <v>169</v>
      </c>
      <c r="D228" s="186"/>
      <c r="E228" s="186"/>
      <c r="F228" s="186"/>
      <c r="G228" s="187"/>
    </row>
    <row r="229" spans="1:9" ht="24" customHeight="1" x14ac:dyDescent="0.4">
      <c r="A229" s="14"/>
      <c r="B229" s="9">
        <v>2</v>
      </c>
      <c r="C229" s="207" t="s">
        <v>170</v>
      </c>
      <c r="D229" s="186"/>
      <c r="E229" s="186"/>
      <c r="F229" s="186"/>
      <c r="G229" s="187"/>
    </row>
    <row r="230" spans="1:9" ht="24" customHeight="1" x14ac:dyDescent="0.4">
      <c r="A230" s="14"/>
      <c r="B230" s="9">
        <v>3</v>
      </c>
      <c r="C230" s="161" t="s">
        <v>171</v>
      </c>
      <c r="D230" s="162"/>
      <c r="E230" s="162"/>
      <c r="F230" s="162"/>
      <c r="G230" s="163"/>
    </row>
    <row r="231" spans="1:9" ht="24" customHeight="1" x14ac:dyDescent="0.4">
      <c r="A231" s="14"/>
      <c r="B231" s="10">
        <v>4</v>
      </c>
      <c r="C231" s="161" t="s">
        <v>172</v>
      </c>
      <c r="D231" s="162"/>
      <c r="E231" s="162"/>
      <c r="F231" s="162"/>
      <c r="G231" s="163"/>
    </row>
    <row r="232" spans="1:9" ht="24" customHeight="1" x14ac:dyDescent="0.4">
      <c r="A232" s="15"/>
      <c r="B232" s="12">
        <v>5</v>
      </c>
      <c r="C232" s="208" t="s">
        <v>173</v>
      </c>
      <c r="D232" s="209"/>
      <c r="E232" s="209"/>
      <c r="F232" s="209"/>
      <c r="G232" s="210"/>
    </row>
    <row r="233" spans="1:9" s="3" customFormat="1" ht="30" customHeight="1" x14ac:dyDescent="0.4">
      <c r="A233" s="76" t="s">
        <v>336</v>
      </c>
      <c r="B233" s="77"/>
      <c r="C233" s="150" t="str">
        <f>IF(B233&gt;1,"24-2の回答は不要です。","")</f>
        <v/>
      </c>
      <c r="D233" s="151"/>
      <c r="E233" s="151"/>
      <c r="F233" s="151"/>
      <c r="G233" s="152"/>
      <c r="H233" s="41"/>
      <c r="I233" s="41"/>
    </row>
    <row r="234" spans="1:9" ht="61.5" customHeight="1" x14ac:dyDescent="0.4">
      <c r="A234" s="136" t="s">
        <v>174</v>
      </c>
      <c r="B234" s="147" t="s">
        <v>175</v>
      </c>
      <c r="C234" s="148"/>
      <c r="D234" s="148"/>
      <c r="E234" s="148"/>
      <c r="F234" s="148"/>
      <c r="G234" s="149"/>
    </row>
    <row r="235" spans="1:9" s="4" customFormat="1" ht="99.95" customHeight="1" thickBot="1" x14ac:dyDescent="0.45">
      <c r="A235" s="137"/>
      <c r="B235" s="173"/>
      <c r="C235" s="174"/>
      <c r="D235" s="174"/>
      <c r="E235" s="174"/>
      <c r="F235" s="174"/>
      <c r="G235" s="175"/>
      <c r="H235" s="42"/>
      <c r="I235" s="42"/>
    </row>
    <row r="236" spans="1:9" ht="36.75" customHeight="1" x14ac:dyDescent="0.4">
      <c r="A236" s="84">
        <v>25</v>
      </c>
      <c r="B236" s="130" t="s">
        <v>176</v>
      </c>
      <c r="C236" s="131"/>
      <c r="D236" s="131"/>
      <c r="E236" s="131"/>
      <c r="F236" s="131"/>
      <c r="G236" s="132"/>
    </row>
    <row r="237" spans="1:9" ht="42.75" customHeight="1" x14ac:dyDescent="0.4">
      <c r="A237" s="14" t="s">
        <v>177</v>
      </c>
      <c r="B237" s="144" t="s">
        <v>178</v>
      </c>
      <c r="C237" s="145"/>
      <c r="D237" s="145"/>
      <c r="E237" s="145"/>
      <c r="F237" s="145"/>
      <c r="G237" s="146"/>
    </row>
    <row r="238" spans="1:9" ht="24" customHeight="1" x14ac:dyDescent="0.4">
      <c r="A238" s="14"/>
      <c r="B238" s="9">
        <v>1</v>
      </c>
      <c r="C238" s="161" t="s">
        <v>179</v>
      </c>
      <c r="D238" s="162"/>
      <c r="E238" s="162"/>
      <c r="F238" s="162"/>
      <c r="G238" s="163"/>
    </row>
    <row r="239" spans="1:9" ht="24" customHeight="1" x14ac:dyDescent="0.4">
      <c r="A239" s="14"/>
      <c r="B239" s="21">
        <v>2</v>
      </c>
      <c r="C239" s="161" t="s">
        <v>180</v>
      </c>
      <c r="D239" s="162"/>
      <c r="E239" s="162"/>
      <c r="F239" s="162"/>
      <c r="G239" s="163"/>
    </row>
    <row r="240" spans="1:9" ht="24" customHeight="1" x14ac:dyDescent="0.4">
      <c r="A240" s="15"/>
      <c r="B240" s="22">
        <v>3</v>
      </c>
      <c r="C240" s="208" t="s">
        <v>181</v>
      </c>
      <c r="D240" s="209"/>
      <c r="E240" s="209"/>
      <c r="F240" s="209"/>
      <c r="G240" s="210"/>
    </row>
    <row r="241" spans="1:9" ht="30" customHeight="1" x14ac:dyDescent="0.4">
      <c r="A241" s="79" t="s">
        <v>336</v>
      </c>
      <c r="B241" s="80"/>
      <c r="C241" s="164" t="str">
        <f>IF(B241&gt;2,"25-2の回答は不要です。","")</f>
        <v/>
      </c>
      <c r="D241" s="165"/>
      <c r="E241" s="165"/>
      <c r="F241" s="165"/>
      <c r="G241" s="166"/>
    </row>
    <row r="242" spans="1:9" ht="61.5" customHeight="1" x14ac:dyDescent="0.4">
      <c r="A242" s="138" t="s">
        <v>182</v>
      </c>
      <c r="B242" s="193" t="s">
        <v>183</v>
      </c>
      <c r="C242" s="194"/>
      <c r="D242" s="194"/>
      <c r="E242" s="194"/>
      <c r="F242" s="194"/>
      <c r="G242" s="195"/>
    </row>
    <row r="243" spans="1:9" ht="99.95" customHeight="1" thickBot="1" x14ac:dyDescent="0.45">
      <c r="A243" s="137"/>
      <c r="B243" s="133"/>
      <c r="C243" s="134"/>
      <c r="D243" s="134"/>
      <c r="E243" s="134"/>
      <c r="F243" s="134"/>
      <c r="G243" s="135"/>
    </row>
    <row r="244" spans="1:9" s="4" customFormat="1" ht="36.75" customHeight="1" x14ac:dyDescent="0.4">
      <c r="A244" s="84">
        <v>26</v>
      </c>
      <c r="B244" s="130" t="s">
        <v>184</v>
      </c>
      <c r="C244" s="131"/>
      <c r="D244" s="131"/>
      <c r="E244" s="131"/>
      <c r="F244" s="131"/>
      <c r="G244" s="132"/>
      <c r="H244" s="42"/>
      <c r="I244" s="42"/>
    </row>
    <row r="245" spans="1:9" ht="42.75" customHeight="1" x14ac:dyDescent="0.4">
      <c r="A245" s="14" t="s">
        <v>185</v>
      </c>
      <c r="B245" s="144" t="s">
        <v>331</v>
      </c>
      <c r="C245" s="145"/>
      <c r="D245" s="145"/>
      <c r="E245" s="145"/>
      <c r="F245" s="145"/>
      <c r="G245" s="146"/>
    </row>
    <row r="246" spans="1:9" ht="24" customHeight="1" x14ac:dyDescent="0.4">
      <c r="A246" s="14"/>
      <c r="B246" s="9">
        <v>1</v>
      </c>
      <c r="C246" s="161" t="s">
        <v>186</v>
      </c>
      <c r="D246" s="162"/>
      <c r="E246" s="162"/>
      <c r="F246" s="162"/>
      <c r="G246" s="163"/>
    </row>
    <row r="247" spans="1:9" ht="24" customHeight="1" x14ac:dyDescent="0.4">
      <c r="A247" s="14"/>
      <c r="B247" s="21">
        <v>2</v>
      </c>
      <c r="C247" s="161" t="s">
        <v>187</v>
      </c>
      <c r="D247" s="162"/>
      <c r="E247" s="162"/>
      <c r="F247" s="162"/>
      <c r="G247" s="163"/>
    </row>
    <row r="248" spans="1:9" ht="24" customHeight="1" x14ac:dyDescent="0.4">
      <c r="A248" s="14"/>
      <c r="B248" s="21">
        <v>3</v>
      </c>
      <c r="C248" s="161" t="s">
        <v>188</v>
      </c>
      <c r="D248" s="162"/>
      <c r="E248" s="162"/>
      <c r="F248" s="162"/>
      <c r="G248" s="163"/>
    </row>
    <row r="249" spans="1:9" ht="24" customHeight="1" x14ac:dyDescent="0.4">
      <c r="A249" s="15"/>
      <c r="B249" s="22">
        <v>4</v>
      </c>
      <c r="C249" s="208" t="s">
        <v>189</v>
      </c>
      <c r="D249" s="209"/>
      <c r="E249" s="209"/>
      <c r="F249" s="209"/>
      <c r="G249" s="210"/>
    </row>
    <row r="250" spans="1:9" ht="30" customHeight="1" x14ac:dyDescent="0.4">
      <c r="A250" s="76" t="s">
        <v>336</v>
      </c>
      <c r="B250" s="77"/>
      <c r="C250" s="150" t="str">
        <f>IF(B250&gt;2,"26-2の回答は不要です。","")</f>
        <v/>
      </c>
      <c r="D250" s="151"/>
      <c r="E250" s="151"/>
      <c r="F250" s="151"/>
      <c r="G250" s="152"/>
    </row>
    <row r="251" spans="1:9" ht="80.099999999999994" customHeight="1" x14ac:dyDescent="0.4">
      <c r="A251" s="139" t="s">
        <v>190</v>
      </c>
      <c r="B251" s="147" t="s">
        <v>338</v>
      </c>
      <c r="C251" s="148"/>
      <c r="D251" s="148"/>
      <c r="E251" s="148"/>
      <c r="F251" s="148"/>
      <c r="G251" s="149"/>
    </row>
    <row r="252" spans="1:9" s="2" customFormat="1" ht="99.95" customHeight="1" thickBot="1" x14ac:dyDescent="0.45">
      <c r="A252" s="137"/>
      <c r="B252" s="133"/>
      <c r="C252" s="134"/>
      <c r="D252" s="134"/>
      <c r="E252" s="134"/>
      <c r="F252" s="134"/>
      <c r="G252" s="135"/>
      <c r="H252" s="40"/>
      <c r="I252" s="40"/>
    </row>
    <row r="253" spans="1:9" s="2" customFormat="1" ht="36.75" customHeight="1" x14ac:dyDescent="0.4">
      <c r="A253" s="84">
        <v>27</v>
      </c>
      <c r="B253" s="130" t="s">
        <v>191</v>
      </c>
      <c r="C253" s="131"/>
      <c r="D253" s="131"/>
      <c r="E253" s="131"/>
      <c r="F253" s="131"/>
      <c r="G253" s="132"/>
      <c r="H253" s="40"/>
      <c r="I253" s="40"/>
    </row>
    <row r="254" spans="1:9" s="4" customFormat="1" ht="42.75" customHeight="1" x14ac:dyDescent="0.4">
      <c r="A254" s="14" t="s">
        <v>192</v>
      </c>
      <c r="B254" s="144" t="s">
        <v>193</v>
      </c>
      <c r="C254" s="145"/>
      <c r="D254" s="145"/>
      <c r="E254" s="145"/>
      <c r="F254" s="145"/>
      <c r="G254" s="146"/>
      <c r="H254" s="42"/>
      <c r="I254" s="42"/>
    </row>
    <row r="255" spans="1:9" ht="39" customHeight="1" x14ac:dyDescent="0.4">
      <c r="A255" s="14"/>
      <c r="B255" s="9">
        <v>1</v>
      </c>
      <c r="C255" s="161" t="s">
        <v>194</v>
      </c>
      <c r="D255" s="162"/>
      <c r="E255" s="162"/>
      <c r="F255" s="162"/>
      <c r="G255" s="163"/>
    </row>
    <row r="256" spans="1:9" ht="39" customHeight="1" x14ac:dyDescent="0.4">
      <c r="A256" s="14"/>
      <c r="B256" s="9">
        <v>2</v>
      </c>
      <c r="C256" s="161" t="s">
        <v>195</v>
      </c>
      <c r="D256" s="162"/>
      <c r="E256" s="162"/>
      <c r="F256" s="162"/>
      <c r="G256" s="163"/>
    </row>
    <row r="257" spans="1:9" ht="24" customHeight="1" x14ac:dyDescent="0.4">
      <c r="A257" s="15"/>
      <c r="B257" s="12">
        <v>3</v>
      </c>
      <c r="C257" s="208" t="s">
        <v>196</v>
      </c>
      <c r="D257" s="209"/>
      <c r="E257" s="209"/>
      <c r="F257" s="209"/>
      <c r="G257" s="210"/>
    </row>
    <row r="258" spans="1:9" ht="30" customHeight="1" x14ac:dyDescent="0.4">
      <c r="A258" s="79" t="s">
        <v>336</v>
      </c>
      <c r="B258" s="80"/>
      <c r="C258" s="164" t="str">
        <f>IF(B258&gt;1,"27-2の回答は不要です。","")</f>
        <v/>
      </c>
      <c r="D258" s="165"/>
      <c r="E258" s="165"/>
      <c r="F258" s="165"/>
      <c r="G258" s="166"/>
    </row>
    <row r="259" spans="1:9" ht="61.5" customHeight="1" x14ac:dyDescent="0.4">
      <c r="A259" s="140" t="s">
        <v>197</v>
      </c>
      <c r="B259" s="193" t="s">
        <v>198</v>
      </c>
      <c r="C259" s="194"/>
      <c r="D259" s="194"/>
      <c r="E259" s="194"/>
      <c r="F259" s="194"/>
      <c r="G259" s="195"/>
    </row>
    <row r="260" spans="1:9" ht="99.95" customHeight="1" thickBot="1" x14ac:dyDescent="0.45">
      <c r="A260" s="137"/>
      <c r="B260" s="133"/>
      <c r="C260" s="134"/>
      <c r="D260" s="134"/>
      <c r="E260" s="134"/>
      <c r="F260" s="134"/>
      <c r="G260" s="135"/>
    </row>
    <row r="261" spans="1:9" s="2" customFormat="1" ht="36.75" customHeight="1" x14ac:dyDescent="0.4">
      <c r="A261" s="84">
        <v>28</v>
      </c>
      <c r="B261" s="130" t="s">
        <v>306</v>
      </c>
      <c r="C261" s="131"/>
      <c r="D261" s="131"/>
      <c r="E261" s="131"/>
      <c r="F261" s="131"/>
      <c r="G261" s="132"/>
      <c r="H261" s="40"/>
      <c r="I261" s="40"/>
    </row>
    <row r="262" spans="1:9" s="4" customFormat="1" ht="42.75" customHeight="1" x14ac:dyDescent="0.4">
      <c r="A262" s="30" t="s">
        <v>199</v>
      </c>
      <c r="B262" s="271" t="s">
        <v>287</v>
      </c>
      <c r="C262" s="272"/>
      <c r="D262" s="272"/>
      <c r="E262" s="272"/>
      <c r="F262" s="272"/>
      <c r="G262" s="160"/>
      <c r="H262" s="42"/>
      <c r="I262" s="42"/>
    </row>
    <row r="263" spans="1:9" ht="24" customHeight="1" x14ac:dyDescent="0.4">
      <c r="A263" s="30"/>
      <c r="B263" s="31">
        <v>1</v>
      </c>
      <c r="C263" s="300" t="s">
        <v>325</v>
      </c>
      <c r="D263" s="301"/>
      <c r="E263" s="301"/>
      <c r="F263" s="301"/>
      <c r="G263" s="302"/>
    </row>
    <row r="264" spans="1:9" ht="24" customHeight="1" x14ac:dyDescent="0.4">
      <c r="A264" s="30"/>
      <c r="B264" s="31">
        <v>2</v>
      </c>
      <c r="C264" s="300" t="s">
        <v>326</v>
      </c>
      <c r="D264" s="301"/>
      <c r="E264" s="301"/>
      <c r="F264" s="301"/>
      <c r="G264" s="302"/>
    </row>
    <row r="265" spans="1:9" ht="24" customHeight="1" x14ac:dyDescent="0.4">
      <c r="A265" s="32"/>
      <c r="B265" s="33">
        <v>3</v>
      </c>
      <c r="C265" s="303" t="s">
        <v>327</v>
      </c>
      <c r="D265" s="304"/>
      <c r="E265" s="304"/>
      <c r="F265" s="304"/>
      <c r="G265" s="305"/>
    </row>
    <row r="266" spans="1:9" ht="30" customHeight="1" x14ac:dyDescent="0.4">
      <c r="A266" s="76" t="s">
        <v>336</v>
      </c>
      <c r="B266" s="77"/>
      <c r="C266" s="150" t="str">
        <f>IF(B266&gt;2,"28-2の回答は不要です。","")</f>
        <v/>
      </c>
      <c r="D266" s="151"/>
      <c r="E266" s="151"/>
      <c r="F266" s="151"/>
      <c r="G266" s="152"/>
    </row>
    <row r="267" spans="1:9" ht="61.5" customHeight="1" x14ac:dyDescent="0.4">
      <c r="A267" s="140" t="s">
        <v>452</v>
      </c>
      <c r="B267" s="127" t="s">
        <v>312</v>
      </c>
      <c r="C267" s="128"/>
      <c r="D267" s="128"/>
      <c r="E267" s="128"/>
      <c r="F267" s="128"/>
      <c r="G267" s="129"/>
    </row>
    <row r="268" spans="1:9" ht="99.95" customHeight="1" thickBot="1" x14ac:dyDescent="0.45">
      <c r="A268" s="137"/>
      <c r="B268" s="133"/>
      <c r="C268" s="134"/>
      <c r="D268" s="134"/>
      <c r="E268" s="134"/>
      <c r="F268" s="134"/>
      <c r="G268" s="135"/>
    </row>
    <row r="269" spans="1:9" ht="43.15" customHeight="1" thickBot="1" x14ac:dyDescent="0.45">
      <c r="A269" s="56" t="s">
        <v>200</v>
      </c>
      <c r="B269" s="179" t="s">
        <v>322</v>
      </c>
      <c r="C269" s="180"/>
      <c r="D269" s="180"/>
      <c r="E269" s="180"/>
      <c r="F269" s="180"/>
      <c r="G269" s="181"/>
    </row>
    <row r="270" spans="1:9" ht="43.15" customHeight="1" thickBot="1" x14ac:dyDescent="0.45">
      <c r="A270" s="141" t="s">
        <v>201</v>
      </c>
      <c r="B270" s="142"/>
      <c r="C270" s="142"/>
      <c r="D270" s="142"/>
      <c r="E270" s="142"/>
      <c r="F270" s="142"/>
      <c r="G270" s="143"/>
    </row>
    <row r="271" spans="1:9" s="4" customFormat="1" ht="36.75" customHeight="1" x14ac:dyDescent="0.4">
      <c r="A271" s="84">
        <v>29</v>
      </c>
      <c r="B271" s="130" t="s">
        <v>202</v>
      </c>
      <c r="C271" s="131"/>
      <c r="D271" s="131"/>
      <c r="E271" s="131"/>
      <c r="F271" s="131"/>
      <c r="G271" s="132"/>
      <c r="H271" s="42"/>
      <c r="I271" s="42"/>
    </row>
    <row r="272" spans="1:9" ht="42.75" customHeight="1" x14ac:dyDescent="0.4">
      <c r="A272" s="14" t="s">
        <v>203</v>
      </c>
      <c r="B272" s="182" t="s">
        <v>442</v>
      </c>
      <c r="C272" s="183"/>
      <c r="D272" s="183"/>
      <c r="E272" s="183"/>
      <c r="F272" s="183"/>
      <c r="G272" s="184"/>
    </row>
    <row r="273" spans="1:9" ht="24" customHeight="1" x14ac:dyDescent="0.4">
      <c r="A273" s="14"/>
      <c r="B273" s="9">
        <v>1</v>
      </c>
      <c r="C273" s="207" t="s">
        <v>204</v>
      </c>
      <c r="D273" s="186"/>
      <c r="E273" s="186"/>
      <c r="F273" s="186"/>
      <c r="G273" s="187"/>
    </row>
    <row r="274" spans="1:9" ht="24" customHeight="1" x14ac:dyDescent="0.4">
      <c r="A274" s="14"/>
      <c r="B274" s="9">
        <v>2</v>
      </c>
      <c r="C274" s="207" t="s">
        <v>205</v>
      </c>
      <c r="D274" s="186"/>
      <c r="E274" s="186"/>
      <c r="F274" s="186"/>
      <c r="G274" s="187"/>
    </row>
    <row r="275" spans="1:9" ht="24" customHeight="1" x14ac:dyDescent="0.4">
      <c r="A275" s="14"/>
      <c r="B275" s="9">
        <v>3</v>
      </c>
      <c r="C275" s="207" t="s">
        <v>206</v>
      </c>
      <c r="D275" s="186"/>
      <c r="E275" s="186"/>
      <c r="F275" s="186"/>
      <c r="G275" s="187"/>
    </row>
    <row r="276" spans="1:9" ht="24" customHeight="1" x14ac:dyDescent="0.4">
      <c r="A276" s="15"/>
      <c r="B276" s="12">
        <v>4</v>
      </c>
      <c r="C276" s="285" t="s">
        <v>207</v>
      </c>
      <c r="D276" s="286"/>
      <c r="E276" s="286"/>
      <c r="F276" s="286"/>
      <c r="G276" s="287"/>
    </row>
    <row r="277" spans="1:9" ht="30" customHeight="1" x14ac:dyDescent="0.4">
      <c r="A277" s="79" t="s">
        <v>336</v>
      </c>
      <c r="B277" s="80"/>
      <c r="C277" s="164" t="str">
        <f>IF(B277&gt;3,"29-2の回答は不要です。","")</f>
        <v/>
      </c>
      <c r="D277" s="165"/>
      <c r="E277" s="165"/>
      <c r="F277" s="165"/>
      <c r="G277" s="166"/>
    </row>
    <row r="278" spans="1:9" ht="61.5" customHeight="1" x14ac:dyDescent="0.4">
      <c r="A278" s="140" t="s">
        <v>208</v>
      </c>
      <c r="B278" s="155" t="s">
        <v>443</v>
      </c>
      <c r="C278" s="156"/>
      <c r="D278" s="156"/>
      <c r="E278" s="156"/>
      <c r="F278" s="156"/>
      <c r="G278" s="157"/>
    </row>
    <row r="279" spans="1:9" s="4" customFormat="1" ht="99.95" customHeight="1" thickBot="1" x14ac:dyDescent="0.45">
      <c r="A279" s="137"/>
      <c r="B279" s="133"/>
      <c r="C279" s="134"/>
      <c r="D279" s="134"/>
      <c r="E279" s="134"/>
      <c r="F279" s="134"/>
      <c r="G279" s="135"/>
      <c r="H279" s="42"/>
      <c r="I279" s="42"/>
    </row>
    <row r="280" spans="1:9" ht="36.75" customHeight="1" x14ac:dyDescent="0.4">
      <c r="A280" s="84">
        <v>30</v>
      </c>
      <c r="B280" s="130" t="s">
        <v>209</v>
      </c>
      <c r="C280" s="131"/>
      <c r="D280" s="131"/>
      <c r="E280" s="131"/>
      <c r="F280" s="131"/>
      <c r="G280" s="132"/>
    </row>
    <row r="281" spans="1:9" ht="31.5" customHeight="1" x14ac:dyDescent="0.4">
      <c r="A281" s="14" t="s">
        <v>210</v>
      </c>
      <c r="B281" s="176" t="s">
        <v>211</v>
      </c>
      <c r="C281" s="177"/>
      <c r="D281" s="177"/>
      <c r="E281" s="177"/>
      <c r="F281" s="177"/>
      <c r="G281" s="178"/>
    </row>
    <row r="282" spans="1:9" ht="24" customHeight="1" x14ac:dyDescent="0.4">
      <c r="A282" s="14"/>
      <c r="B282" s="9">
        <v>1</v>
      </c>
      <c r="C282" s="207" t="s">
        <v>11</v>
      </c>
      <c r="D282" s="186"/>
      <c r="E282" s="186"/>
      <c r="F282" s="186"/>
      <c r="G282" s="187"/>
    </row>
    <row r="283" spans="1:9" ht="24" customHeight="1" x14ac:dyDescent="0.4">
      <c r="A283" s="14"/>
      <c r="B283" s="9">
        <v>2</v>
      </c>
      <c r="C283" s="207" t="s">
        <v>12</v>
      </c>
      <c r="D283" s="186"/>
      <c r="E283" s="186"/>
      <c r="F283" s="186"/>
      <c r="G283" s="187"/>
    </row>
    <row r="284" spans="1:9" ht="24" customHeight="1" x14ac:dyDescent="0.4">
      <c r="A284" s="15"/>
      <c r="B284" s="20">
        <v>3</v>
      </c>
      <c r="C284" s="285" t="s">
        <v>13</v>
      </c>
      <c r="D284" s="286"/>
      <c r="E284" s="286"/>
      <c r="F284" s="286"/>
      <c r="G284" s="287"/>
    </row>
    <row r="285" spans="1:9" ht="30" customHeight="1" x14ac:dyDescent="0.4">
      <c r="A285" s="76" t="s">
        <v>336</v>
      </c>
      <c r="B285" s="77"/>
      <c r="C285" s="150" t="str">
        <f>IF(B285&gt;1,"30-2の回答は不要です。","")</f>
        <v/>
      </c>
      <c r="D285" s="151"/>
      <c r="E285" s="151"/>
      <c r="F285" s="151"/>
      <c r="G285" s="152"/>
    </row>
    <row r="286" spans="1:9" ht="61.5" customHeight="1" x14ac:dyDescent="0.4">
      <c r="A286" s="139" t="s">
        <v>212</v>
      </c>
      <c r="B286" s="147" t="s">
        <v>213</v>
      </c>
      <c r="C286" s="148"/>
      <c r="D286" s="148"/>
      <c r="E286" s="148"/>
      <c r="F286" s="148"/>
      <c r="G286" s="149"/>
    </row>
    <row r="287" spans="1:9" ht="99.95" customHeight="1" thickBot="1" x14ac:dyDescent="0.45">
      <c r="A287" s="137"/>
      <c r="B287" s="133"/>
      <c r="C287" s="134"/>
      <c r="D287" s="134"/>
      <c r="E287" s="134"/>
      <c r="F287" s="134"/>
      <c r="G287" s="135"/>
    </row>
    <row r="288" spans="1:9" ht="36.75" customHeight="1" x14ac:dyDescent="0.4">
      <c r="A288" s="84">
        <v>31</v>
      </c>
      <c r="B288" s="130" t="s">
        <v>214</v>
      </c>
      <c r="C288" s="131"/>
      <c r="D288" s="131"/>
      <c r="E288" s="131"/>
      <c r="F288" s="131"/>
      <c r="G288" s="132"/>
    </row>
    <row r="289" spans="1:9" s="3" customFormat="1" ht="31.5" customHeight="1" x14ac:dyDescent="0.4">
      <c r="A289" s="14" t="s">
        <v>215</v>
      </c>
      <c r="B289" s="176" t="s">
        <v>216</v>
      </c>
      <c r="C289" s="177"/>
      <c r="D289" s="177"/>
      <c r="E289" s="177"/>
      <c r="F289" s="177"/>
      <c r="G289" s="178"/>
      <c r="H289" s="41"/>
      <c r="I289" s="41"/>
    </row>
    <row r="290" spans="1:9" s="3" customFormat="1" ht="24" customHeight="1" x14ac:dyDescent="0.4">
      <c r="A290" s="14"/>
      <c r="B290" s="9">
        <v>1</v>
      </c>
      <c r="C290" s="207" t="s">
        <v>217</v>
      </c>
      <c r="D290" s="186"/>
      <c r="E290" s="186"/>
      <c r="F290" s="186"/>
      <c r="G290" s="187"/>
      <c r="H290" s="41"/>
      <c r="I290" s="41"/>
    </row>
    <row r="291" spans="1:9" s="3" customFormat="1" ht="24" customHeight="1" x14ac:dyDescent="0.4">
      <c r="A291" s="14"/>
      <c r="B291" s="9">
        <v>2</v>
      </c>
      <c r="C291" s="207" t="s">
        <v>218</v>
      </c>
      <c r="D291" s="186"/>
      <c r="E291" s="186"/>
      <c r="F291" s="186"/>
      <c r="G291" s="187"/>
      <c r="H291" s="41"/>
      <c r="I291" s="41"/>
    </row>
    <row r="292" spans="1:9" s="3" customFormat="1" ht="24" customHeight="1" x14ac:dyDescent="0.4">
      <c r="A292" s="15"/>
      <c r="B292" s="20">
        <v>3</v>
      </c>
      <c r="C292" s="285" t="s">
        <v>219</v>
      </c>
      <c r="D292" s="286"/>
      <c r="E292" s="286"/>
      <c r="F292" s="286"/>
      <c r="G292" s="287"/>
      <c r="H292" s="41"/>
      <c r="I292" s="41"/>
    </row>
    <row r="293" spans="1:9" ht="30" customHeight="1" x14ac:dyDescent="0.4">
      <c r="A293" s="79" t="s">
        <v>336</v>
      </c>
      <c r="B293" s="80"/>
      <c r="C293" s="164" t="str">
        <f>IF(B293&gt;2,"31-2の回答は不要です。","")</f>
        <v/>
      </c>
      <c r="D293" s="165"/>
      <c r="E293" s="165"/>
      <c r="F293" s="165"/>
      <c r="G293" s="166"/>
    </row>
    <row r="294" spans="1:9" s="3" customFormat="1" ht="42.75" customHeight="1" x14ac:dyDescent="0.4">
      <c r="A294" s="138" t="s">
        <v>220</v>
      </c>
      <c r="B294" s="193" t="s">
        <v>221</v>
      </c>
      <c r="C294" s="194"/>
      <c r="D294" s="194"/>
      <c r="E294" s="194"/>
      <c r="F294" s="194"/>
      <c r="G294" s="195"/>
      <c r="H294" s="41"/>
      <c r="I294" s="41"/>
    </row>
    <row r="295" spans="1:9" s="3" customFormat="1" ht="99.95" customHeight="1" thickBot="1" x14ac:dyDescent="0.45">
      <c r="A295" s="137"/>
      <c r="B295" s="133"/>
      <c r="C295" s="134"/>
      <c r="D295" s="134"/>
      <c r="E295" s="134"/>
      <c r="F295" s="134"/>
      <c r="G295" s="135"/>
      <c r="H295" s="41"/>
      <c r="I295" s="41"/>
    </row>
    <row r="296" spans="1:9" s="3" customFormat="1" ht="43.15" customHeight="1" thickBot="1" x14ac:dyDescent="0.45">
      <c r="A296" s="56" t="s">
        <v>222</v>
      </c>
      <c r="B296" s="179" t="s">
        <v>323</v>
      </c>
      <c r="C296" s="180"/>
      <c r="D296" s="180"/>
      <c r="E296" s="180"/>
      <c r="F296" s="180"/>
      <c r="G296" s="181"/>
      <c r="H296" s="41"/>
      <c r="I296" s="41"/>
    </row>
    <row r="297" spans="1:9" s="3" customFormat="1" ht="50.25" customHeight="1" thickBot="1" x14ac:dyDescent="0.45">
      <c r="A297" s="306" t="s">
        <v>223</v>
      </c>
      <c r="B297" s="307"/>
      <c r="C297" s="307"/>
      <c r="D297" s="307"/>
      <c r="E297" s="307"/>
      <c r="F297" s="307"/>
      <c r="G297" s="308"/>
      <c r="H297" s="41"/>
      <c r="I297" s="41"/>
    </row>
    <row r="298" spans="1:9" s="3" customFormat="1" ht="36.75" customHeight="1" x14ac:dyDescent="0.4">
      <c r="A298" s="84">
        <v>32</v>
      </c>
      <c r="B298" s="130" t="s">
        <v>224</v>
      </c>
      <c r="C298" s="131"/>
      <c r="D298" s="131"/>
      <c r="E298" s="131"/>
      <c r="F298" s="131"/>
      <c r="G298" s="132"/>
      <c r="H298" s="41"/>
      <c r="I298" s="41"/>
    </row>
    <row r="299" spans="1:9" s="3" customFormat="1" ht="31.5" customHeight="1" x14ac:dyDescent="0.4">
      <c r="A299" s="7" t="s">
        <v>225</v>
      </c>
      <c r="B299" s="144" t="s">
        <v>226</v>
      </c>
      <c r="C299" s="145"/>
      <c r="D299" s="145"/>
      <c r="E299" s="145"/>
      <c r="F299" s="145"/>
      <c r="G299" s="146"/>
      <c r="H299" s="41"/>
      <c r="I299" s="41"/>
    </row>
    <row r="300" spans="1:9" s="3" customFormat="1" ht="24" customHeight="1" x14ac:dyDescent="0.4">
      <c r="A300" s="8"/>
      <c r="B300" s="9">
        <v>1</v>
      </c>
      <c r="C300" s="161" t="s">
        <v>227</v>
      </c>
      <c r="D300" s="162"/>
      <c r="E300" s="162"/>
      <c r="F300" s="162"/>
      <c r="G300" s="163"/>
      <c r="H300" s="41"/>
      <c r="I300" s="41"/>
    </row>
    <row r="301" spans="1:9" s="3" customFormat="1" ht="24" customHeight="1" x14ac:dyDescent="0.4">
      <c r="A301" s="8"/>
      <c r="B301" s="9">
        <v>2</v>
      </c>
      <c r="C301" s="161" t="s">
        <v>228</v>
      </c>
      <c r="D301" s="162"/>
      <c r="E301" s="162"/>
      <c r="F301" s="162"/>
      <c r="G301" s="163"/>
      <c r="H301" s="41"/>
      <c r="I301" s="41"/>
    </row>
    <row r="302" spans="1:9" s="3" customFormat="1" ht="24" customHeight="1" x14ac:dyDescent="0.4">
      <c r="A302" s="8"/>
      <c r="B302" s="10">
        <v>3</v>
      </c>
      <c r="C302" s="208" t="s">
        <v>229</v>
      </c>
      <c r="D302" s="209"/>
      <c r="E302" s="209"/>
      <c r="F302" s="209"/>
      <c r="G302" s="210"/>
      <c r="H302" s="41"/>
      <c r="I302" s="41"/>
    </row>
    <row r="303" spans="1:9" ht="30" customHeight="1" x14ac:dyDescent="0.4">
      <c r="A303" s="76" t="s">
        <v>336</v>
      </c>
      <c r="B303" s="77"/>
      <c r="C303" s="150" t="str">
        <f>IF(B303&gt;2,"32-2の回答は不要です。","")</f>
        <v/>
      </c>
      <c r="D303" s="151"/>
      <c r="E303" s="151"/>
      <c r="F303" s="151"/>
      <c r="G303" s="152"/>
    </row>
    <row r="304" spans="1:9" s="3" customFormat="1" ht="61.5" customHeight="1" x14ac:dyDescent="0.4">
      <c r="A304" s="136" t="s">
        <v>230</v>
      </c>
      <c r="B304" s="147" t="s">
        <v>231</v>
      </c>
      <c r="C304" s="148"/>
      <c r="D304" s="148"/>
      <c r="E304" s="148"/>
      <c r="F304" s="148"/>
      <c r="G304" s="149"/>
      <c r="H304" s="41"/>
      <c r="I304" s="41"/>
    </row>
    <row r="305" spans="1:9" s="3" customFormat="1" ht="99.95" customHeight="1" thickBot="1" x14ac:dyDescent="0.45">
      <c r="A305" s="137"/>
      <c r="B305" s="133"/>
      <c r="C305" s="134"/>
      <c r="D305" s="134"/>
      <c r="E305" s="134"/>
      <c r="F305" s="134"/>
      <c r="G305" s="135"/>
      <c r="H305" s="41"/>
      <c r="I305" s="41"/>
    </row>
    <row r="306" spans="1:9" s="3" customFormat="1" ht="36.75" customHeight="1" x14ac:dyDescent="0.4">
      <c r="A306" s="84">
        <v>33</v>
      </c>
      <c r="B306" s="130" t="s">
        <v>232</v>
      </c>
      <c r="C306" s="131"/>
      <c r="D306" s="131"/>
      <c r="E306" s="131"/>
      <c r="F306" s="131"/>
      <c r="G306" s="132"/>
      <c r="H306" s="41"/>
      <c r="I306" s="41"/>
    </row>
    <row r="307" spans="1:9" s="3" customFormat="1" ht="31.5" customHeight="1" x14ac:dyDescent="0.4">
      <c r="A307" s="7" t="s">
        <v>233</v>
      </c>
      <c r="B307" s="144" t="s">
        <v>234</v>
      </c>
      <c r="C307" s="145"/>
      <c r="D307" s="145"/>
      <c r="E307" s="145"/>
      <c r="F307" s="145"/>
      <c r="G307" s="146"/>
      <c r="H307" s="41"/>
      <c r="I307" s="41"/>
    </row>
    <row r="308" spans="1:9" s="3" customFormat="1" ht="24" customHeight="1" x14ac:dyDescent="0.4">
      <c r="A308" s="8"/>
      <c r="B308" s="9">
        <v>1</v>
      </c>
      <c r="C308" s="161" t="s">
        <v>235</v>
      </c>
      <c r="D308" s="162"/>
      <c r="E308" s="162"/>
      <c r="F308" s="162"/>
      <c r="G308" s="163"/>
      <c r="H308" s="41"/>
      <c r="I308" s="41"/>
    </row>
    <row r="309" spans="1:9" s="3" customFormat="1" ht="24" customHeight="1" x14ac:dyDescent="0.4">
      <c r="A309" s="8"/>
      <c r="B309" s="9">
        <v>2</v>
      </c>
      <c r="C309" s="161" t="s">
        <v>236</v>
      </c>
      <c r="D309" s="162"/>
      <c r="E309" s="162"/>
      <c r="F309" s="162"/>
      <c r="G309" s="163"/>
      <c r="H309" s="41"/>
      <c r="I309" s="41"/>
    </row>
    <row r="310" spans="1:9" s="3" customFormat="1" ht="24" customHeight="1" x14ac:dyDescent="0.4">
      <c r="A310" s="8"/>
      <c r="B310" s="9">
        <v>3</v>
      </c>
      <c r="C310" s="161" t="s">
        <v>237</v>
      </c>
      <c r="D310" s="162"/>
      <c r="E310" s="162"/>
      <c r="F310" s="162"/>
      <c r="G310" s="163"/>
      <c r="H310" s="41"/>
      <c r="I310" s="41"/>
    </row>
    <row r="311" spans="1:9" s="3" customFormat="1" ht="24" customHeight="1" x14ac:dyDescent="0.4">
      <c r="A311" s="8"/>
      <c r="B311" s="10">
        <v>4</v>
      </c>
      <c r="C311" s="208" t="s">
        <v>238</v>
      </c>
      <c r="D311" s="209"/>
      <c r="E311" s="209"/>
      <c r="F311" s="209"/>
      <c r="G311" s="210"/>
      <c r="H311" s="41"/>
      <c r="I311" s="41"/>
    </row>
    <row r="312" spans="1:9" ht="30" customHeight="1" x14ac:dyDescent="0.4">
      <c r="A312" s="79" t="s">
        <v>336</v>
      </c>
      <c r="B312" s="80"/>
      <c r="C312" s="164" t="str">
        <f>IF(B312&gt;3,"33-2の回答は不要です。","")</f>
        <v/>
      </c>
      <c r="D312" s="165"/>
      <c r="E312" s="165"/>
      <c r="F312" s="165"/>
      <c r="G312" s="166"/>
    </row>
    <row r="313" spans="1:9" s="3" customFormat="1" ht="61.5" customHeight="1" x14ac:dyDescent="0.4">
      <c r="A313" s="138" t="s">
        <v>239</v>
      </c>
      <c r="B313" s="193" t="s">
        <v>240</v>
      </c>
      <c r="C313" s="194"/>
      <c r="D313" s="194"/>
      <c r="E313" s="194"/>
      <c r="F313" s="194"/>
      <c r="G313" s="195"/>
      <c r="H313" s="41"/>
      <c r="I313" s="41"/>
    </row>
    <row r="314" spans="1:9" s="4" customFormat="1" ht="99.95" customHeight="1" thickBot="1" x14ac:dyDescent="0.45">
      <c r="A314" s="137"/>
      <c r="B314" s="133"/>
      <c r="C314" s="134"/>
      <c r="D314" s="134"/>
      <c r="E314" s="134"/>
      <c r="F314" s="134"/>
      <c r="G314" s="135"/>
      <c r="H314" s="42"/>
      <c r="I314" s="42"/>
    </row>
    <row r="315" spans="1:9" ht="36.75" customHeight="1" x14ac:dyDescent="0.4">
      <c r="A315" s="84">
        <v>34</v>
      </c>
      <c r="B315" s="130" t="s">
        <v>241</v>
      </c>
      <c r="C315" s="131"/>
      <c r="D315" s="131"/>
      <c r="E315" s="131"/>
      <c r="F315" s="131"/>
      <c r="G315" s="132"/>
    </row>
    <row r="316" spans="1:9" ht="42.75" customHeight="1" x14ac:dyDescent="0.4">
      <c r="A316" s="7" t="s">
        <v>242</v>
      </c>
      <c r="B316" s="144" t="s">
        <v>243</v>
      </c>
      <c r="C316" s="145"/>
      <c r="D316" s="145"/>
      <c r="E316" s="145"/>
      <c r="F316" s="145"/>
      <c r="G316" s="146"/>
    </row>
    <row r="317" spans="1:9" ht="24" customHeight="1" x14ac:dyDescent="0.4">
      <c r="A317" s="8"/>
      <c r="B317" s="9">
        <v>1</v>
      </c>
      <c r="C317" s="161" t="s">
        <v>244</v>
      </c>
      <c r="D317" s="162"/>
      <c r="E317" s="162"/>
      <c r="F317" s="162"/>
      <c r="G317" s="163"/>
    </row>
    <row r="318" spans="1:9" ht="39" customHeight="1" x14ac:dyDescent="0.4">
      <c r="A318" s="8"/>
      <c r="B318" s="9">
        <v>2</v>
      </c>
      <c r="C318" s="161" t="s">
        <v>245</v>
      </c>
      <c r="D318" s="162"/>
      <c r="E318" s="162"/>
      <c r="F318" s="162"/>
      <c r="G318" s="163"/>
    </row>
    <row r="319" spans="1:9" ht="24" customHeight="1" x14ac:dyDescent="0.4">
      <c r="A319" s="8"/>
      <c r="B319" s="10">
        <v>3</v>
      </c>
      <c r="C319" s="208" t="s">
        <v>246</v>
      </c>
      <c r="D319" s="209"/>
      <c r="E319" s="209"/>
      <c r="F319" s="209"/>
      <c r="G319" s="210"/>
    </row>
    <row r="320" spans="1:9" ht="30" customHeight="1" x14ac:dyDescent="0.4">
      <c r="A320" s="76" t="s">
        <v>336</v>
      </c>
      <c r="B320" s="77"/>
      <c r="C320" s="150" t="str">
        <f>IF(B320&gt;2,"34-2の回答は不要です。","")</f>
        <v/>
      </c>
      <c r="D320" s="151"/>
      <c r="E320" s="151"/>
      <c r="F320" s="151"/>
      <c r="G320" s="152"/>
    </row>
    <row r="321" spans="1:9" ht="42.75" customHeight="1" x14ac:dyDescent="0.4">
      <c r="A321" s="136" t="s">
        <v>247</v>
      </c>
      <c r="B321" s="147" t="s">
        <v>248</v>
      </c>
      <c r="C321" s="148"/>
      <c r="D321" s="148"/>
      <c r="E321" s="148"/>
      <c r="F321" s="148"/>
      <c r="G321" s="149"/>
    </row>
    <row r="322" spans="1:9" s="4" customFormat="1" ht="99.95" customHeight="1" thickBot="1" x14ac:dyDescent="0.45">
      <c r="A322" s="137"/>
      <c r="B322" s="133"/>
      <c r="C322" s="134"/>
      <c r="D322" s="134"/>
      <c r="E322" s="134"/>
      <c r="F322" s="134"/>
      <c r="G322" s="135"/>
      <c r="H322" s="42"/>
      <c r="I322" s="42"/>
    </row>
    <row r="323" spans="1:9" ht="36.75" customHeight="1" x14ac:dyDescent="0.4">
      <c r="A323" s="84">
        <v>35</v>
      </c>
      <c r="B323" s="130" t="s">
        <v>249</v>
      </c>
      <c r="C323" s="131"/>
      <c r="D323" s="131"/>
      <c r="E323" s="131"/>
      <c r="F323" s="131"/>
      <c r="G323" s="132"/>
    </row>
    <row r="324" spans="1:9" ht="31.5" customHeight="1" x14ac:dyDescent="0.4">
      <c r="A324" s="14" t="s">
        <v>250</v>
      </c>
      <c r="B324" s="144" t="s">
        <v>251</v>
      </c>
      <c r="C324" s="145"/>
      <c r="D324" s="145"/>
      <c r="E324" s="145"/>
      <c r="F324" s="145"/>
      <c r="G324" s="146"/>
    </row>
    <row r="325" spans="1:9" ht="24" customHeight="1" x14ac:dyDescent="0.4">
      <c r="A325" s="14"/>
      <c r="B325" s="9">
        <v>1</v>
      </c>
      <c r="C325" s="207" t="s">
        <v>252</v>
      </c>
      <c r="D325" s="186"/>
      <c r="E325" s="186"/>
      <c r="F325" s="186"/>
      <c r="G325" s="187"/>
    </row>
    <row r="326" spans="1:9" ht="24" customHeight="1" x14ac:dyDescent="0.4">
      <c r="A326" s="14"/>
      <c r="B326" s="9">
        <v>2</v>
      </c>
      <c r="C326" s="207" t="s">
        <v>329</v>
      </c>
      <c r="D326" s="186"/>
      <c r="E326" s="186"/>
      <c r="F326" s="186"/>
      <c r="G326" s="187"/>
    </row>
    <row r="327" spans="1:9" ht="24" customHeight="1" x14ac:dyDescent="0.4">
      <c r="A327" s="14"/>
      <c r="B327" s="10">
        <v>3</v>
      </c>
      <c r="C327" s="285" t="s">
        <v>328</v>
      </c>
      <c r="D327" s="286"/>
      <c r="E327" s="286"/>
      <c r="F327" s="286"/>
      <c r="G327" s="287"/>
    </row>
    <row r="328" spans="1:9" ht="30" customHeight="1" x14ac:dyDescent="0.4">
      <c r="A328" s="79" t="s">
        <v>336</v>
      </c>
      <c r="B328" s="80"/>
      <c r="C328" s="164" t="str">
        <f>IF(B328&gt;1,"35-2の回答は不要です。","")</f>
        <v/>
      </c>
      <c r="D328" s="165"/>
      <c r="E328" s="165"/>
      <c r="F328" s="165"/>
      <c r="G328" s="166"/>
    </row>
    <row r="329" spans="1:9" ht="61.5" customHeight="1" x14ac:dyDescent="0.4">
      <c r="A329" s="140" t="s">
        <v>253</v>
      </c>
      <c r="B329" s="193" t="s">
        <v>254</v>
      </c>
      <c r="C329" s="194"/>
      <c r="D329" s="194"/>
      <c r="E329" s="194"/>
      <c r="F329" s="194"/>
      <c r="G329" s="195"/>
    </row>
    <row r="330" spans="1:9" s="4" customFormat="1" ht="99.95" customHeight="1" thickBot="1" x14ac:dyDescent="0.45">
      <c r="A330" s="137"/>
      <c r="B330" s="133"/>
      <c r="C330" s="134"/>
      <c r="D330" s="134"/>
      <c r="E330" s="134"/>
      <c r="F330" s="134"/>
      <c r="G330" s="135"/>
      <c r="H330" s="42"/>
      <c r="I330" s="42"/>
    </row>
    <row r="331" spans="1:9" ht="36.75" customHeight="1" x14ac:dyDescent="0.4">
      <c r="A331" s="84">
        <v>36</v>
      </c>
      <c r="B331" s="130" t="s">
        <v>255</v>
      </c>
      <c r="C331" s="131"/>
      <c r="D331" s="131"/>
      <c r="E331" s="131"/>
      <c r="F331" s="131"/>
      <c r="G331" s="132"/>
    </row>
    <row r="332" spans="1:9" ht="42.75" customHeight="1" x14ac:dyDescent="0.4">
      <c r="A332" s="14" t="s">
        <v>256</v>
      </c>
      <c r="B332" s="144" t="s">
        <v>257</v>
      </c>
      <c r="C332" s="145"/>
      <c r="D332" s="145"/>
      <c r="E332" s="145"/>
      <c r="F332" s="145"/>
      <c r="G332" s="146"/>
    </row>
    <row r="333" spans="1:9" ht="39" customHeight="1" x14ac:dyDescent="0.4">
      <c r="A333" s="14"/>
      <c r="B333" s="9">
        <v>1</v>
      </c>
      <c r="C333" s="161" t="s">
        <v>258</v>
      </c>
      <c r="D333" s="162"/>
      <c r="E333" s="162"/>
      <c r="F333" s="162"/>
      <c r="G333" s="163"/>
    </row>
    <row r="334" spans="1:9" ht="39" customHeight="1" x14ac:dyDescent="0.4">
      <c r="A334" s="14"/>
      <c r="B334" s="9">
        <v>2</v>
      </c>
      <c r="C334" s="161" t="s">
        <v>259</v>
      </c>
      <c r="D334" s="162"/>
      <c r="E334" s="162"/>
      <c r="F334" s="162"/>
      <c r="G334" s="163"/>
    </row>
    <row r="335" spans="1:9" ht="24" customHeight="1" x14ac:dyDescent="0.4">
      <c r="A335" s="15"/>
      <c r="B335" s="12">
        <v>3</v>
      </c>
      <c r="C335" s="208" t="s">
        <v>260</v>
      </c>
      <c r="D335" s="209"/>
      <c r="E335" s="209"/>
      <c r="F335" s="209"/>
      <c r="G335" s="210"/>
    </row>
    <row r="336" spans="1:9" ht="30" customHeight="1" x14ac:dyDescent="0.4">
      <c r="A336" s="76" t="s">
        <v>336</v>
      </c>
      <c r="B336" s="77"/>
      <c r="C336" s="150" t="str">
        <f>IF(B336&gt;2,"36-2の回答は不要です。","")</f>
        <v/>
      </c>
      <c r="D336" s="151"/>
      <c r="E336" s="151"/>
      <c r="F336" s="151"/>
      <c r="G336" s="152"/>
    </row>
    <row r="337" spans="1:9" ht="61.5" customHeight="1" x14ac:dyDescent="0.4">
      <c r="A337" s="136" t="s">
        <v>261</v>
      </c>
      <c r="B337" s="147" t="s">
        <v>472</v>
      </c>
      <c r="C337" s="148"/>
      <c r="D337" s="148"/>
      <c r="E337" s="148"/>
      <c r="F337" s="148"/>
      <c r="G337" s="149"/>
    </row>
    <row r="338" spans="1:9" s="4" customFormat="1" ht="99.95" customHeight="1" thickBot="1" x14ac:dyDescent="0.45">
      <c r="A338" s="137"/>
      <c r="B338" s="133"/>
      <c r="C338" s="134"/>
      <c r="D338" s="134"/>
      <c r="E338" s="134"/>
      <c r="F338" s="134"/>
      <c r="G338" s="135"/>
      <c r="H338" s="42"/>
      <c r="I338" s="42"/>
    </row>
    <row r="339" spans="1:9" ht="36.75" customHeight="1" x14ac:dyDescent="0.4">
      <c r="A339" s="84">
        <v>37</v>
      </c>
      <c r="B339" s="130" t="s">
        <v>262</v>
      </c>
      <c r="C339" s="131"/>
      <c r="D339" s="131"/>
      <c r="E339" s="131"/>
      <c r="F339" s="131"/>
      <c r="G339" s="132"/>
    </row>
    <row r="340" spans="1:9" ht="42.75" customHeight="1" x14ac:dyDescent="0.4">
      <c r="A340" s="23" t="s">
        <v>263</v>
      </c>
      <c r="B340" s="262" t="s">
        <v>264</v>
      </c>
      <c r="C340" s="263"/>
      <c r="D340" s="263"/>
      <c r="E340" s="263"/>
      <c r="F340" s="263"/>
      <c r="G340" s="264"/>
    </row>
    <row r="341" spans="1:9" ht="24" customHeight="1" x14ac:dyDescent="0.4">
      <c r="A341" s="23"/>
      <c r="B341" s="24">
        <v>1</v>
      </c>
      <c r="C341" s="265" t="s">
        <v>265</v>
      </c>
      <c r="D341" s="266"/>
      <c r="E341" s="266"/>
      <c r="F341" s="266"/>
      <c r="G341" s="267"/>
    </row>
    <row r="342" spans="1:9" ht="24" customHeight="1" x14ac:dyDescent="0.4">
      <c r="A342" s="23"/>
      <c r="B342" s="24">
        <v>2</v>
      </c>
      <c r="C342" s="265" t="s">
        <v>266</v>
      </c>
      <c r="D342" s="266"/>
      <c r="E342" s="266"/>
      <c r="F342" s="266"/>
      <c r="G342" s="267"/>
    </row>
    <row r="343" spans="1:9" ht="24" customHeight="1" x14ac:dyDescent="0.4">
      <c r="A343" s="25"/>
      <c r="B343" s="16">
        <v>3</v>
      </c>
      <c r="C343" s="268" t="s">
        <v>267</v>
      </c>
      <c r="D343" s="269"/>
      <c r="E343" s="269"/>
      <c r="F343" s="269"/>
      <c r="G343" s="270"/>
    </row>
    <row r="344" spans="1:9" ht="30" customHeight="1" x14ac:dyDescent="0.4">
      <c r="A344" s="79" t="s">
        <v>336</v>
      </c>
      <c r="B344" s="80"/>
      <c r="C344" s="164" t="str">
        <f>IF(B344&gt;2,"37-2の回答は不要です。","")</f>
        <v/>
      </c>
      <c r="D344" s="165"/>
      <c r="E344" s="165"/>
      <c r="F344" s="165"/>
      <c r="G344" s="166"/>
    </row>
    <row r="345" spans="1:9" ht="61.5" customHeight="1" x14ac:dyDescent="0.4">
      <c r="A345" s="140" t="s">
        <v>268</v>
      </c>
      <c r="B345" s="193" t="s">
        <v>269</v>
      </c>
      <c r="C345" s="194"/>
      <c r="D345" s="194"/>
      <c r="E345" s="194"/>
      <c r="F345" s="194"/>
      <c r="G345" s="195"/>
    </row>
    <row r="346" spans="1:9" s="4" customFormat="1" ht="99.95" customHeight="1" thickBot="1" x14ac:dyDescent="0.45">
      <c r="A346" s="137"/>
      <c r="B346" s="133"/>
      <c r="C346" s="134"/>
      <c r="D346" s="134"/>
      <c r="E346" s="134"/>
      <c r="F346" s="134"/>
      <c r="G346" s="135"/>
      <c r="H346" s="42"/>
      <c r="I346" s="42"/>
    </row>
    <row r="347" spans="1:9" ht="36.75" customHeight="1" x14ac:dyDescent="0.4">
      <c r="A347" s="84">
        <v>38</v>
      </c>
      <c r="B347" s="130" t="s">
        <v>270</v>
      </c>
      <c r="C347" s="131"/>
      <c r="D347" s="131"/>
      <c r="E347" s="131"/>
      <c r="F347" s="131"/>
      <c r="G347" s="132"/>
    </row>
    <row r="348" spans="1:9" ht="42.75" customHeight="1" x14ac:dyDescent="0.4">
      <c r="A348" s="14" t="s">
        <v>271</v>
      </c>
      <c r="B348" s="144" t="s">
        <v>272</v>
      </c>
      <c r="C348" s="145"/>
      <c r="D348" s="145"/>
      <c r="E348" s="145"/>
      <c r="F348" s="145"/>
      <c r="G348" s="146"/>
    </row>
    <row r="349" spans="1:9" ht="24" customHeight="1" x14ac:dyDescent="0.4">
      <c r="A349" s="14"/>
      <c r="B349" s="9">
        <v>1</v>
      </c>
      <c r="C349" s="161" t="s">
        <v>273</v>
      </c>
      <c r="D349" s="162"/>
      <c r="E349" s="162"/>
      <c r="F349" s="162"/>
      <c r="G349" s="163"/>
    </row>
    <row r="350" spans="1:9" ht="24" customHeight="1" x14ac:dyDescent="0.4">
      <c r="A350" s="14"/>
      <c r="B350" s="9">
        <v>2</v>
      </c>
      <c r="C350" s="161" t="s">
        <v>274</v>
      </c>
      <c r="D350" s="162"/>
      <c r="E350" s="162"/>
      <c r="F350" s="162"/>
      <c r="G350" s="163"/>
    </row>
    <row r="351" spans="1:9" ht="24" customHeight="1" x14ac:dyDescent="0.4">
      <c r="A351" s="15"/>
      <c r="B351" s="12">
        <v>3</v>
      </c>
      <c r="C351" s="208" t="s">
        <v>275</v>
      </c>
      <c r="D351" s="209"/>
      <c r="E351" s="209"/>
      <c r="F351" s="209"/>
      <c r="G351" s="210"/>
    </row>
    <row r="352" spans="1:9" ht="30" customHeight="1" x14ac:dyDescent="0.4">
      <c r="A352" s="76" t="s">
        <v>336</v>
      </c>
      <c r="B352" s="77"/>
      <c r="C352" s="150" t="str">
        <f>IF(B352&gt;2,"38-2の回答は不要です。","")</f>
        <v/>
      </c>
      <c r="D352" s="151"/>
      <c r="E352" s="151"/>
      <c r="F352" s="151"/>
      <c r="G352" s="152"/>
    </row>
    <row r="353" spans="1:7" ht="61.5" customHeight="1" x14ac:dyDescent="0.4">
      <c r="A353" s="139" t="s">
        <v>276</v>
      </c>
      <c r="B353" s="147" t="s">
        <v>277</v>
      </c>
      <c r="C353" s="148"/>
      <c r="D353" s="148"/>
      <c r="E353" s="148"/>
      <c r="F353" s="148"/>
      <c r="G353" s="149"/>
    </row>
    <row r="354" spans="1:7" ht="99.95" customHeight="1" thickBot="1" x14ac:dyDescent="0.45">
      <c r="A354" s="137"/>
      <c r="B354" s="133"/>
      <c r="C354" s="134"/>
      <c r="D354" s="134"/>
      <c r="E354" s="134"/>
      <c r="F354" s="134"/>
      <c r="G354" s="135"/>
    </row>
    <row r="355" spans="1:7" ht="36.75" customHeight="1" x14ac:dyDescent="0.4">
      <c r="A355" s="84">
        <v>39</v>
      </c>
      <c r="B355" s="130" t="s">
        <v>278</v>
      </c>
      <c r="C355" s="131"/>
      <c r="D355" s="131"/>
      <c r="E355" s="131"/>
      <c r="F355" s="131"/>
      <c r="G355" s="132"/>
    </row>
    <row r="356" spans="1:7" ht="42.75" customHeight="1" x14ac:dyDescent="0.4">
      <c r="A356" s="14" t="s">
        <v>279</v>
      </c>
      <c r="B356" s="144" t="s">
        <v>280</v>
      </c>
      <c r="C356" s="145"/>
      <c r="D356" s="145"/>
      <c r="E356" s="145"/>
      <c r="F356" s="145"/>
      <c r="G356" s="146"/>
    </row>
    <row r="357" spans="1:7" ht="24" customHeight="1" x14ac:dyDescent="0.4">
      <c r="A357" s="14"/>
      <c r="B357" s="9">
        <v>1</v>
      </c>
      <c r="C357" s="161" t="s">
        <v>281</v>
      </c>
      <c r="D357" s="162"/>
      <c r="E357" s="162"/>
      <c r="F357" s="162"/>
      <c r="G357" s="163"/>
    </row>
    <row r="358" spans="1:7" ht="24" customHeight="1" x14ac:dyDescent="0.4">
      <c r="A358" s="14"/>
      <c r="B358" s="10">
        <v>2</v>
      </c>
      <c r="C358" s="207" t="s">
        <v>282</v>
      </c>
      <c r="D358" s="186"/>
      <c r="E358" s="186"/>
      <c r="F358" s="186"/>
      <c r="G358" s="187"/>
    </row>
    <row r="359" spans="1:7" ht="24" customHeight="1" x14ac:dyDescent="0.4">
      <c r="A359" s="14"/>
      <c r="B359" s="10">
        <v>3</v>
      </c>
      <c r="C359" s="207" t="s">
        <v>283</v>
      </c>
      <c r="D359" s="186"/>
      <c r="E359" s="186"/>
      <c r="F359" s="186"/>
      <c r="G359" s="187"/>
    </row>
    <row r="360" spans="1:7" ht="24" customHeight="1" x14ac:dyDescent="0.4">
      <c r="A360" s="15"/>
      <c r="B360" s="12">
        <v>4</v>
      </c>
      <c r="C360" s="285" t="s">
        <v>284</v>
      </c>
      <c r="D360" s="286"/>
      <c r="E360" s="286"/>
      <c r="F360" s="286"/>
      <c r="G360" s="287"/>
    </row>
    <row r="361" spans="1:7" ht="30" customHeight="1" x14ac:dyDescent="0.4">
      <c r="A361" s="79" t="s">
        <v>336</v>
      </c>
      <c r="B361" s="80"/>
      <c r="C361" s="164" t="str">
        <f>IF(B361&gt;2,"39-2の回答は不要です。","")</f>
        <v/>
      </c>
      <c r="D361" s="165"/>
      <c r="E361" s="165"/>
      <c r="F361" s="165"/>
      <c r="G361" s="166"/>
    </row>
    <row r="362" spans="1:7" ht="80.099999999999994" customHeight="1" x14ac:dyDescent="0.4">
      <c r="A362" s="140" t="s">
        <v>285</v>
      </c>
      <c r="B362" s="193" t="s">
        <v>286</v>
      </c>
      <c r="C362" s="194"/>
      <c r="D362" s="194"/>
      <c r="E362" s="194"/>
      <c r="F362" s="194"/>
      <c r="G362" s="195"/>
    </row>
    <row r="363" spans="1:7" ht="99.95" customHeight="1" thickBot="1" x14ac:dyDescent="0.45">
      <c r="A363" s="137"/>
      <c r="B363" s="133"/>
      <c r="C363" s="134"/>
      <c r="D363" s="134"/>
      <c r="E363" s="134"/>
      <c r="F363" s="134"/>
      <c r="G363" s="135"/>
    </row>
    <row r="365" spans="1:7" ht="16.5" customHeight="1" x14ac:dyDescent="0.4">
      <c r="A365" s="311" t="str">
        <f ca="1">IF(入力チェック!$G$5&lt;入力チェック!$G$4,"未回答部分があります。回答をお願いします。","")</f>
        <v>未回答部分があります。回答をお願いします。</v>
      </c>
      <c r="B365" s="311"/>
      <c r="C365" s="311"/>
      <c r="D365" s="311"/>
      <c r="E365" s="311"/>
      <c r="F365" s="311"/>
      <c r="G365" s="311"/>
    </row>
  </sheetData>
  <sheetProtection algorithmName="SHA-512" hashValue="sMJC5gO/YfsBr/vsuoOE8Yp/21K0djjrl4Z3oISbAtdy9c0O09YRFYdGLhxXfN5g5mUYFn/5DiTcE4iRaCluuw==" saltValue="a2k8Ue3fKZqGfXssQ322zw==" spinCount="100000" sheet="1" objects="1" scenarios="1" formatRows="0"/>
  <protectedRanges>
    <protectedRange sqref="D13:F13 D26:F26 D35:F35 D43:F43 D51:F51 D62:F62 D77:F77 D87:F87 D95:F95 D103:F103 D131:F131 D123:F123 B155 D115:F115 D164:F164 D172:F172 D151:F151 D189:F189 D197:F197 D205:F205 D213:F213 D221:F221 B233 B241 B250 B258 B266 B277 B285 B293 B303 B312 B320 B328 B336 B344 B352 B361 B131 B123 B151 B189 B197 B205 B213 B221 D233:F233 D241:F241 D250:F250 D258:F258 D266:F266 D277:F277 D285:F285 D293:F293 D303:F303 D312:F312 D320:F320 D328:F328 D336:F336 D344:F344 D352:F352 D181:F181 B13 B26 B35 B43 B51 B62 B77 B87 B95 B103 B115 B164 B172 B181 D361:F361 B142:F142 D18:F18 D67:F67 D155:F155" name="保護1"/>
    <protectedRange sqref="B18 B67" name="保護1_1"/>
    <protectedRange sqref="G4" name="保護3"/>
  </protectedRanges>
  <mergeCells count="405">
    <mergeCell ref="A365:G365"/>
    <mergeCell ref="C76:G76"/>
    <mergeCell ref="C82:G82"/>
    <mergeCell ref="C83:G83"/>
    <mergeCell ref="C84:G84"/>
    <mergeCell ref="C85:G85"/>
    <mergeCell ref="C122:G122"/>
    <mergeCell ref="C128:G128"/>
    <mergeCell ref="C129:G129"/>
    <mergeCell ref="C130:G130"/>
    <mergeCell ref="C359:G359"/>
    <mergeCell ref="C360:G360"/>
    <mergeCell ref="C361:G361"/>
    <mergeCell ref="C328:G328"/>
    <mergeCell ref="C333:G333"/>
    <mergeCell ref="B330:G330"/>
    <mergeCell ref="C275:G275"/>
    <mergeCell ref="C276:G276"/>
    <mergeCell ref="C277:G277"/>
    <mergeCell ref="C246:G246"/>
    <mergeCell ref="C247:G247"/>
    <mergeCell ref="C110:G110"/>
    <mergeCell ref="C327:G327"/>
    <mergeCell ref="C282:G282"/>
    <mergeCell ref="C33:G33"/>
    <mergeCell ref="C34:G34"/>
    <mergeCell ref="C35:G35"/>
    <mergeCell ref="C40:G40"/>
    <mergeCell ref="C41:G41"/>
    <mergeCell ref="C248:G248"/>
    <mergeCell ref="C249:G249"/>
    <mergeCell ref="C250:G250"/>
    <mergeCell ref="C86:G86"/>
    <mergeCell ref="C77:G77"/>
    <mergeCell ref="C87:G87"/>
    <mergeCell ref="C92:G92"/>
    <mergeCell ref="B106:G106"/>
    <mergeCell ref="C115:G115"/>
    <mergeCell ref="C231:G231"/>
    <mergeCell ref="C72:G72"/>
    <mergeCell ref="C171:G171"/>
    <mergeCell ref="C177:G177"/>
    <mergeCell ref="C178:G178"/>
    <mergeCell ref="C179:G179"/>
    <mergeCell ref="C180:G180"/>
    <mergeCell ref="C62:G62"/>
    <mergeCell ref="C58:G58"/>
    <mergeCell ref="B53:G53"/>
    <mergeCell ref="C290:G290"/>
    <mergeCell ref="C291:G291"/>
    <mergeCell ref="C292:G292"/>
    <mergeCell ref="C293:G293"/>
    <mergeCell ref="C300:G300"/>
    <mergeCell ref="B294:G294"/>
    <mergeCell ref="B296:G296"/>
    <mergeCell ref="A297:G297"/>
    <mergeCell ref="B298:G298"/>
    <mergeCell ref="B299:G299"/>
    <mergeCell ref="A294:A295"/>
    <mergeCell ref="C48:G48"/>
    <mergeCell ref="C93:G93"/>
    <mergeCell ref="C94:G94"/>
    <mergeCell ref="C325:G325"/>
    <mergeCell ref="C326:G326"/>
    <mergeCell ref="C255:G255"/>
    <mergeCell ref="C256:G256"/>
    <mergeCell ref="C257:G257"/>
    <mergeCell ref="C258:G258"/>
    <mergeCell ref="C111:G111"/>
    <mergeCell ref="C112:G112"/>
    <mergeCell ref="C263:G263"/>
    <mergeCell ref="C264:G264"/>
    <mergeCell ref="C265:G265"/>
    <mergeCell ref="C266:G266"/>
    <mergeCell ref="C273:G273"/>
    <mergeCell ref="C274:G274"/>
    <mergeCell ref="C221:G221"/>
    <mergeCell ref="C228:G228"/>
    <mergeCell ref="C229:G229"/>
    <mergeCell ref="C230:G230"/>
    <mergeCell ref="C283:G283"/>
    <mergeCell ref="C284:G284"/>
    <mergeCell ref="C285:G285"/>
    <mergeCell ref="B56:G56"/>
    <mergeCell ref="B57:G57"/>
    <mergeCell ref="A55:G55"/>
    <mergeCell ref="B54:G54"/>
    <mergeCell ref="C49:G49"/>
    <mergeCell ref="C11:G11"/>
    <mergeCell ref="C12:G12"/>
    <mergeCell ref="C13:G13"/>
    <mergeCell ref="C18:G18"/>
    <mergeCell ref="C15:G15"/>
    <mergeCell ref="C16:G16"/>
    <mergeCell ref="C17:G17"/>
    <mergeCell ref="C23:G23"/>
    <mergeCell ref="C24:G24"/>
    <mergeCell ref="B29:G29"/>
    <mergeCell ref="B30:G30"/>
    <mergeCell ref="B36:G36"/>
    <mergeCell ref="C25:G25"/>
    <mergeCell ref="C26:G26"/>
    <mergeCell ref="C31:G31"/>
    <mergeCell ref="C32:G32"/>
    <mergeCell ref="A36:A37"/>
    <mergeCell ref="B37:G37"/>
    <mergeCell ref="C42:G42"/>
    <mergeCell ref="A173:A174"/>
    <mergeCell ref="A182:A183"/>
    <mergeCell ref="A190:A191"/>
    <mergeCell ref="A198:A199"/>
    <mergeCell ref="C232:G232"/>
    <mergeCell ref="C186:G186"/>
    <mergeCell ref="C187:G187"/>
    <mergeCell ref="C188:G188"/>
    <mergeCell ref="C194:G194"/>
    <mergeCell ref="C195:G195"/>
    <mergeCell ref="C196:G196"/>
    <mergeCell ref="C189:G189"/>
    <mergeCell ref="C197:G197"/>
    <mergeCell ref="C205:G205"/>
    <mergeCell ref="C202:G202"/>
    <mergeCell ref="C203:G203"/>
    <mergeCell ref="C204:G204"/>
    <mergeCell ref="B215:G215"/>
    <mergeCell ref="C210:G210"/>
    <mergeCell ref="C211:G211"/>
    <mergeCell ref="C212:G212"/>
    <mergeCell ref="C213:G213"/>
    <mergeCell ref="B224:G224"/>
    <mergeCell ref="C218:G218"/>
    <mergeCell ref="B157:G157"/>
    <mergeCell ref="B166:G166"/>
    <mergeCell ref="B174:G174"/>
    <mergeCell ref="B183:G183"/>
    <mergeCell ref="C172:G172"/>
    <mergeCell ref="C181:G181"/>
    <mergeCell ref="C160:G160"/>
    <mergeCell ref="C161:G161"/>
    <mergeCell ref="C162:G162"/>
    <mergeCell ref="C163:G163"/>
    <mergeCell ref="C169:G169"/>
    <mergeCell ref="C170:G170"/>
    <mergeCell ref="C164:G164"/>
    <mergeCell ref="B168:G168"/>
    <mergeCell ref="C131:G131"/>
    <mergeCell ref="C123:G123"/>
    <mergeCell ref="C147:G147"/>
    <mergeCell ref="B200:G200"/>
    <mergeCell ref="B201:G201"/>
    <mergeCell ref="C148:G148"/>
    <mergeCell ref="C149:G149"/>
    <mergeCell ref="C150:G150"/>
    <mergeCell ref="C151:G151"/>
    <mergeCell ref="C153:G153"/>
    <mergeCell ref="C154:G154"/>
    <mergeCell ref="C136:G136"/>
    <mergeCell ref="C137:G137"/>
    <mergeCell ref="C138:G138"/>
    <mergeCell ref="C139:G139"/>
    <mergeCell ref="C140:G140"/>
    <mergeCell ref="C141:G141"/>
    <mergeCell ref="C155:G155"/>
    <mergeCell ref="B198:G198"/>
    <mergeCell ref="B184:G184"/>
    <mergeCell ref="B185:G185"/>
    <mergeCell ref="B190:G190"/>
    <mergeCell ref="B192:G192"/>
    <mergeCell ref="B193:G193"/>
    <mergeCell ref="B338:G338"/>
    <mergeCell ref="B346:G346"/>
    <mergeCell ref="B354:G354"/>
    <mergeCell ref="A222:A223"/>
    <mergeCell ref="B222:G222"/>
    <mergeCell ref="B261:G261"/>
    <mergeCell ref="B262:G262"/>
    <mergeCell ref="A267:A268"/>
    <mergeCell ref="B267:G267"/>
    <mergeCell ref="B245:G245"/>
    <mergeCell ref="B251:G251"/>
    <mergeCell ref="B253:G253"/>
    <mergeCell ref="B254:G254"/>
    <mergeCell ref="B259:G259"/>
    <mergeCell ref="B236:G236"/>
    <mergeCell ref="B237:G237"/>
    <mergeCell ref="B242:G242"/>
    <mergeCell ref="B244:G244"/>
    <mergeCell ref="B353:G353"/>
    <mergeCell ref="B323:G323"/>
    <mergeCell ref="B324:G324"/>
    <mergeCell ref="B329:G329"/>
    <mergeCell ref="B331:G331"/>
    <mergeCell ref="B304:G304"/>
    <mergeCell ref="B321:G321"/>
    <mergeCell ref="B355:G355"/>
    <mergeCell ref="B356:G356"/>
    <mergeCell ref="B362:G362"/>
    <mergeCell ref="B347:G347"/>
    <mergeCell ref="B348:G348"/>
    <mergeCell ref="B332:G332"/>
    <mergeCell ref="B337:G337"/>
    <mergeCell ref="B339:G339"/>
    <mergeCell ref="B340:G340"/>
    <mergeCell ref="B345:G345"/>
    <mergeCell ref="C334:G334"/>
    <mergeCell ref="C335:G335"/>
    <mergeCell ref="C336:G336"/>
    <mergeCell ref="C341:G341"/>
    <mergeCell ref="C342:G342"/>
    <mergeCell ref="C343:G343"/>
    <mergeCell ref="C344:G344"/>
    <mergeCell ref="C349:G349"/>
    <mergeCell ref="C350:G350"/>
    <mergeCell ref="C351:G351"/>
    <mergeCell ref="C352:G352"/>
    <mergeCell ref="C357:G357"/>
    <mergeCell ref="C358:G358"/>
    <mergeCell ref="B191:G191"/>
    <mergeCell ref="B199:G199"/>
    <mergeCell ref="A321:A322"/>
    <mergeCell ref="C301:G301"/>
    <mergeCell ref="C302:G302"/>
    <mergeCell ref="C303:G303"/>
    <mergeCell ref="C308:G308"/>
    <mergeCell ref="C309:G309"/>
    <mergeCell ref="C310:G310"/>
    <mergeCell ref="C311:G311"/>
    <mergeCell ref="C312:G312"/>
    <mergeCell ref="C317:G317"/>
    <mergeCell ref="C318:G318"/>
    <mergeCell ref="C319:G319"/>
    <mergeCell ref="C320:G320"/>
    <mergeCell ref="B306:G306"/>
    <mergeCell ref="B307:G307"/>
    <mergeCell ref="B313:G313"/>
    <mergeCell ref="A304:A305"/>
    <mergeCell ref="A313:A314"/>
    <mergeCell ref="B322:G322"/>
    <mergeCell ref="B315:G315"/>
    <mergeCell ref="B316:G316"/>
    <mergeCell ref="A214:A215"/>
    <mergeCell ref="C73:G73"/>
    <mergeCell ref="C74:G74"/>
    <mergeCell ref="C75:G75"/>
    <mergeCell ref="A329:A330"/>
    <mergeCell ref="B295:G295"/>
    <mergeCell ref="B305:G305"/>
    <mergeCell ref="B314:G314"/>
    <mergeCell ref="B217:G217"/>
    <mergeCell ref="B152:G152"/>
    <mergeCell ref="B156:G156"/>
    <mergeCell ref="B116:G116"/>
    <mergeCell ref="B118:G118"/>
    <mergeCell ref="B119:G119"/>
    <mergeCell ref="B124:G124"/>
    <mergeCell ref="B145:G145"/>
    <mergeCell ref="B146:G146"/>
    <mergeCell ref="B175:G175"/>
    <mergeCell ref="B176:G176"/>
    <mergeCell ref="B182:G182"/>
    <mergeCell ref="B173:G173"/>
    <mergeCell ref="B158:G158"/>
    <mergeCell ref="B159:G159"/>
    <mergeCell ref="B165:G165"/>
    <mergeCell ref="B167:G167"/>
    <mergeCell ref="A1:G1"/>
    <mergeCell ref="B6:G6"/>
    <mergeCell ref="A7:G7"/>
    <mergeCell ref="B8:G8"/>
    <mergeCell ref="B9:G9"/>
    <mergeCell ref="A19:A20"/>
    <mergeCell ref="B20:G20"/>
    <mergeCell ref="A27:A28"/>
    <mergeCell ref="B28:G28"/>
    <mergeCell ref="B14:G14"/>
    <mergeCell ref="B19:G19"/>
    <mergeCell ref="B21:G21"/>
    <mergeCell ref="B22:G22"/>
    <mergeCell ref="B27:G27"/>
    <mergeCell ref="A5:G5"/>
    <mergeCell ref="A3:D3"/>
    <mergeCell ref="E3:G3"/>
    <mergeCell ref="E2:G2"/>
    <mergeCell ref="C10:G10"/>
    <mergeCell ref="A4:D4"/>
    <mergeCell ref="E4:G4"/>
    <mergeCell ref="B69:G69"/>
    <mergeCell ref="A2:D2"/>
    <mergeCell ref="A68:A69"/>
    <mergeCell ref="B38:G38"/>
    <mergeCell ref="B39:G39"/>
    <mergeCell ref="A44:A45"/>
    <mergeCell ref="B44:G44"/>
    <mergeCell ref="B46:G46"/>
    <mergeCell ref="B47:G47"/>
    <mergeCell ref="A52:A53"/>
    <mergeCell ref="B52:G52"/>
    <mergeCell ref="C59:G59"/>
    <mergeCell ref="C60:G60"/>
    <mergeCell ref="C61:G61"/>
    <mergeCell ref="C64:G64"/>
    <mergeCell ref="C65:G65"/>
    <mergeCell ref="C66:G66"/>
    <mergeCell ref="C67:G67"/>
    <mergeCell ref="B45:G45"/>
    <mergeCell ref="B63:G63"/>
    <mergeCell ref="B68:G68"/>
    <mergeCell ref="C50:G50"/>
    <mergeCell ref="C43:G43"/>
    <mergeCell ref="C51:G51"/>
    <mergeCell ref="A78:A79"/>
    <mergeCell ref="A88:A89"/>
    <mergeCell ref="A96:A97"/>
    <mergeCell ref="A104:A105"/>
    <mergeCell ref="A116:A117"/>
    <mergeCell ref="A124:A125"/>
    <mergeCell ref="A143:A144"/>
    <mergeCell ref="A156:A157"/>
    <mergeCell ref="B105:G105"/>
    <mergeCell ref="B104:G104"/>
    <mergeCell ref="B88:G88"/>
    <mergeCell ref="B90:G90"/>
    <mergeCell ref="B96:G96"/>
    <mergeCell ref="B98:G98"/>
    <mergeCell ref="B99:G99"/>
    <mergeCell ref="C114:G114"/>
    <mergeCell ref="C120:G120"/>
    <mergeCell ref="C121:G121"/>
    <mergeCell ref="B97:G97"/>
    <mergeCell ref="C95:G95"/>
    <mergeCell ref="C100:G100"/>
    <mergeCell ref="C101:G101"/>
    <mergeCell ref="C102:G102"/>
    <mergeCell ref="C103:G103"/>
    <mergeCell ref="B70:G70"/>
    <mergeCell ref="B71:G71"/>
    <mergeCell ref="B78:G78"/>
    <mergeCell ref="B80:G80"/>
    <mergeCell ref="B81:G81"/>
    <mergeCell ref="B91:G91"/>
    <mergeCell ref="B79:G79"/>
    <mergeCell ref="B89:G89"/>
    <mergeCell ref="A165:A166"/>
    <mergeCell ref="A132:A133"/>
    <mergeCell ref="A107:G107"/>
    <mergeCell ref="B108:G108"/>
    <mergeCell ref="B109:G109"/>
    <mergeCell ref="B134:G134"/>
    <mergeCell ref="B135:G135"/>
    <mergeCell ref="B143:G143"/>
    <mergeCell ref="B126:G126"/>
    <mergeCell ref="B127:G127"/>
    <mergeCell ref="B132:G132"/>
    <mergeCell ref="B117:G117"/>
    <mergeCell ref="B125:G125"/>
    <mergeCell ref="B133:G133"/>
    <mergeCell ref="B144:G144"/>
    <mergeCell ref="C113:G113"/>
    <mergeCell ref="B363:G363"/>
    <mergeCell ref="B223:G223"/>
    <mergeCell ref="B235:G235"/>
    <mergeCell ref="B243:G243"/>
    <mergeCell ref="B252:G252"/>
    <mergeCell ref="B260:G260"/>
    <mergeCell ref="B268:G268"/>
    <mergeCell ref="B279:G279"/>
    <mergeCell ref="B287:G287"/>
    <mergeCell ref="B280:G280"/>
    <mergeCell ref="B281:G281"/>
    <mergeCell ref="B286:G286"/>
    <mergeCell ref="B288:G288"/>
    <mergeCell ref="B289:G289"/>
    <mergeCell ref="B269:G269"/>
    <mergeCell ref="A270:G270"/>
    <mergeCell ref="A337:A338"/>
    <mergeCell ref="A345:A346"/>
    <mergeCell ref="A353:A354"/>
    <mergeCell ref="A362:A363"/>
    <mergeCell ref="B271:G271"/>
    <mergeCell ref="B272:G272"/>
    <mergeCell ref="B278:G278"/>
    <mergeCell ref="A286:A287"/>
    <mergeCell ref="B214:G214"/>
    <mergeCell ref="B216:G216"/>
    <mergeCell ref="B207:G207"/>
    <mergeCell ref="A234:A235"/>
    <mergeCell ref="A242:A243"/>
    <mergeCell ref="A251:A252"/>
    <mergeCell ref="A259:A260"/>
    <mergeCell ref="A278:A279"/>
    <mergeCell ref="A225:G225"/>
    <mergeCell ref="B226:G226"/>
    <mergeCell ref="B227:G227"/>
    <mergeCell ref="B234:G234"/>
    <mergeCell ref="C233:G233"/>
    <mergeCell ref="A206:A207"/>
    <mergeCell ref="B206:G206"/>
    <mergeCell ref="B208:G208"/>
    <mergeCell ref="B209:G209"/>
    <mergeCell ref="C238:G238"/>
    <mergeCell ref="C239:G239"/>
    <mergeCell ref="C240:G240"/>
    <mergeCell ref="C241:G241"/>
    <mergeCell ref="C219:G219"/>
    <mergeCell ref="C220:G220"/>
  </mergeCells>
  <phoneticPr fontId="2"/>
  <conditionalFormatting sqref="B142:F142">
    <cfRule type="duplicateValues" dxfId="2" priority="1"/>
  </conditionalFormatting>
  <dataValidations count="32">
    <dataValidation type="list" imeMode="off" allowBlank="1" showInputMessage="1" showErrorMessage="1" sqref="B352 B13 B26 B43 B51 B95 B131 B344 B103 B123 B189 B197 B205 B213 B221 B241 B258 B266 B285 B293 B303 B320 B328 B336 B172" xr:uid="{D3F9207E-A276-476C-AD7B-B40A1B12ADC0}">
      <formula1>"1,2,3"</formula1>
    </dataValidation>
    <dataValidation type="list" imeMode="off" allowBlank="1" showInputMessage="1" showErrorMessage="1" sqref="B361 B35 B312 B62 B164 B151 B250 B277 B181" xr:uid="{3102002E-CE0C-4B70-BD48-B213500EE4D3}">
      <formula1>"1,2,3,4"</formula1>
    </dataValidation>
    <dataValidation type="list" imeMode="off" allowBlank="1" showInputMessage="1" showErrorMessage="1" sqref="B233 B77 B87 B115 C142:F142" xr:uid="{AA9416D3-6A31-4A0A-8906-3F9523946B99}">
      <formula1>"1,2,3,4,5"</formula1>
    </dataValidation>
    <dataValidation type="list" imeMode="off" allowBlank="1" showInputMessage="1" showErrorMessage="1" sqref="B142" xr:uid="{1093E9E8-4756-4AD9-A651-846704E02DD2}">
      <formula1>"1,2,3,4,5,6"</formula1>
    </dataValidation>
    <dataValidation type="custom" allowBlank="1" showInputMessage="1" showErrorMessage="1" errorTitle="回答不要" error="回答は不要です。" sqref="B37 D37:F37 B314:G314 B279:G279" xr:uid="{3BE7A6D9-2CD2-4CA1-8B71-6053875B5FC9}">
      <formula1>B35&lt;4</formula1>
    </dataValidation>
    <dataValidation type="custom" allowBlank="1" showInputMessage="1" showErrorMessage="1" errorTitle="回答不要" error="回答は不要です。" sqref="B207 B215 B223 B45 B53 B166 B183 D183:F183 D166:F166 D53:F53 D45:F45 B363:G363 B354:G354 B346:G346 B338:G338 B322:G322 B305:G305 B295:G295 B268:G268 B252:G252 B243:G243 D223:F223 D215:F215 D207:F207 B105:G105" xr:uid="{211C1502-5817-46B4-94EA-C96DD53F2503}">
      <formula1>B43&lt;3</formula1>
    </dataValidation>
    <dataValidation type="custom" allowBlank="1" showInputMessage="1" showErrorMessage="1" errorTitle="回答不要" error="回答は不要です。_x000a_" sqref="B191 B199 D199:F199 D191:F191" xr:uid="{8949A98A-5EE5-4E6E-A38E-52B37579D80E}">
      <formula1>B189&lt;3</formula1>
    </dataValidation>
    <dataValidation type="custom" allowBlank="1" showInputMessage="1" showErrorMessage="1" errorTitle="回答不要" error="回答は不要です。" sqref="B174 D174:F174 B330:G330 B287:G287 B260:G260" xr:uid="{3C76F20E-1972-4330-BFDE-6C62E314EB97}">
      <formula1>B172=1</formula1>
    </dataValidation>
    <dataValidation type="custom" allowBlank="1" showInputMessage="1" showErrorMessage="1" errorTitle="回答不要" error="回答は不要です。" sqref="B157 D157:F157" xr:uid="{A4F145AE-C570-4D9D-9F62-F7074D83257F}">
      <formula1>B151&lt;3</formula1>
    </dataValidation>
    <dataValidation type="custom" allowBlank="1" showInputMessage="1" showErrorMessage="1" errorTitle="回答不要" error="回答は不要です。" sqref="G157" xr:uid="{4D6C2119-2FF7-4124-9ED4-A1A01C0D056B}">
      <formula1>C151&lt;3</formula1>
    </dataValidation>
    <dataValidation type="custom" allowBlank="1" showInputMessage="1" showErrorMessage="1" errorTitle="回答不要" error="回答は不要です。" sqref="C157 C183 C20 C207 C215 C223 C45 C53 C166" xr:uid="{2A65284B-B703-4E40-ACBB-09BC20862298}">
      <formula1>#REF!&lt;3</formula1>
    </dataValidation>
    <dataValidation type="custom" allowBlank="1" showInputMessage="1" showErrorMessage="1" errorTitle="回答不要" error="回答は不要です。_x000a_" sqref="G191 G199" xr:uid="{614591BE-D046-432F-A64D-5716B3F1411D}">
      <formula1>C189&lt;3</formula1>
    </dataValidation>
    <dataValidation type="custom" allowBlank="1" showInputMessage="1" showErrorMessage="1" errorTitle="回答不要" error="回答は不要です。_x000a_" sqref="C191 C199" xr:uid="{3FA00F80-5922-4D3F-BAD8-04C990E218CC}">
      <formula1>#REF!&lt;3</formula1>
    </dataValidation>
    <dataValidation type="custom" allowBlank="1" showInputMessage="1" showErrorMessage="1" errorTitle="回答不要" error="回答は不要です。" sqref="G207 G183 G166 G53 G45 G223 G215" xr:uid="{0A315B19-F9BE-40E5-B90A-EF838A8FB8B7}">
      <formula1>C43&lt;3</formula1>
    </dataValidation>
    <dataValidation type="custom" allowBlank="1" showInputMessage="1" showErrorMessage="1" errorTitle="回答不要" error="回答は不要です。" sqref="B20 D20:F20" xr:uid="{31A98273-6630-4CA8-B985-26907FFF1DFB}">
      <formula1>B13&lt;3</formula1>
    </dataValidation>
    <dataValidation type="custom" allowBlank="1" showInputMessage="1" showErrorMessage="1" errorTitle="回答不要" error="回答は不要です。" sqref="G20" xr:uid="{F3BCDA13-2B81-4AEA-A227-57828604B799}">
      <formula1>C13&lt;3</formula1>
    </dataValidation>
    <dataValidation type="custom" allowBlank="1" showInputMessage="1" showErrorMessage="1" errorTitle="回答不要" error="回答は不要です。" sqref="G37" xr:uid="{F23894EA-F248-4ECF-A5B3-6CC2F7CF6D8A}">
      <formula1>C35&lt;4</formula1>
    </dataValidation>
    <dataValidation type="custom" allowBlank="1" showInputMessage="1" showErrorMessage="1" errorTitle="回答不要" error="回答は不要です。" sqref="C37 C69" xr:uid="{5786EB8E-57D3-4FDB-89DA-12BF7553D597}">
      <formula1>#REF!&lt;4</formula1>
    </dataValidation>
    <dataValidation type="custom" allowBlank="1" showInputMessage="1" showErrorMessage="1" errorTitle="回答不要" error="回答は不要です。" sqref="B69 D69:F69" xr:uid="{4764F78E-CCE8-4663-AC40-675C90A57813}">
      <formula1>B62&lt;4</formula1>
    </dataValidation>
    <dataValidation type="custom" allowBlank="1" showInputMessage="1" showErrorMessage="1" errorTitle="回答不要" error="回答は不要です。" sqref="G69" xr:uid="{F49B7274-9353-4F45-B4BB-42247E4F8202}">
      <formula1>C62&lt;4</formula1>
    </dataValidation>
    <dataValidation type="custom" allowBlank="1" showInputMessage="1" showErrorMessage="1" errorTitle="回答不要" error="回答は不要です。_x000a_" sqref="B79 D79:F79" xr:uid="{371266FB-CAAA-4FD0-B7B3-F890224D1043}">
      <formula1>B77&lt;4</formula1>
    </dataValidation>
    <dataValidation type="custom" allowBlank="1" showInputMessage="1" showErrorMessage="1" errorTitle="回答不要" error="回答は不要です。_x000a_" sqref="G79" xr:uid="{55044163-A664-4A6D-A432-B68226CFBD0B}">
      <formula1>C77&lt;4</formula1>
    </dataValidation>
    <dataValidation type="custom" allowBlank="1" showInputMessage="1" showErrorMessage="1" errorTitle="回答不要" error="回答は不要です。_x000a_" sqref="C79" xr:uid="{B4BD5A01-452C-4DEB-AA48-A019C3E85942}">
      <formula1>#REF!&lt;4</formula1>
    </dataValidation>
    <dataValidation type="custom" allowBlank="1" showInputMessage="1" showErrorMessage="1" errorTitle="回答不要" error="回答は不要です。" sqref="G174" xr:uid="{C8BCA1F2-7B7E-4E22-BFBA-463694670DBB}">
      <formula1>C172=1</formula1>
    </dataValidation>
    <dataValidation type="custom" allowBlank="1" showInputMessage="1" showErrorMessage="1" errorTitle="回答不要" error="回答は不要です。" sqref="C174" xr:uid="{4A53BE31-22EC-48E5-A5CF-F78DED0101C4}">
      <formula1>#REF!=1</formula1>
    </dataValidation>
    <dataValidation type="custom" allowBlank="1" showInputMessage="1" showErrorMessage="1" errorTitle="回答不要" error="回答は不要です。" sqref="B144:G144" xr:uid="{3465F0BD-FD3E-4869-A93A-E1AB05E5488F}">
      <formula1>B142&lt;6</formula1>
    </dataValidation>
    <dataValidation type="custom" allowBlank="1" showInputMessage="1" showErrorMessage="1" errorTitle="回答不要" error="回答は不要です。_x000a_" sqref="B235:G235" xr:uid="{B7750DAB-264F-43E8-B935-675CC290BBDC}">
      <formula1>B233&lt;2</formula1>
    </dataValidation>
    <dataValidation type="custom" allowBlank="1" showInputMessage="1" showErrorMessage="1" errorTitle="回答不要" error="回答不要です。" sqref="B97:G97" xr:uid="{5CDE3E95-A64D-4179-9FB4-370D7FA2FCE4}">
      <formula1>B95&lt;2</formula1>
    </dataValidation>
    <dataValidation type="custom" allowBlank="1" showInputMessage="1" showErrorMessage="1" errorTitle="回答不要" error="回答不要です。" sqref="B89:G89" xr:uid="{1C1FD348-2D55-4290-930C-8B0EA1D2D85A}">
      <formula1>B87&lt;4</formula1>
    </dataValidation>
    <dataValidation type="custom" allowBlank="1" showInputMessage="1" showErrorMessage="1" errorTitle="回答不要" error="回答不要です。" sqref="B117:G117" xr:uid="{F70D4264-A25C-427F-9ECC-F8ACF2769B92}">
      <formula1>B115&lt;5</formula1>
    </dataValidation>
    <dataValidation type="custom" allowBlank="1" showInputMessage="1" showErrorMessage="1" errorTitle="回答不要" error="回答不要です。" sqref="B125:G125 B133:G133 B28:G28" xr:uid="{42476569-1D53-4AC7-9F8E-4C73AB13E451}">
      <formula1>B26&lt;3</formula1>
    </dataValidation>
    <dataValidation type="textLength" operator="equal" allowBlank="1" showInputMessage="1" showErrorMessage="1" errorTitle="法人番号" error="法人番号は数字のみ13桁となります。" sqref="E3:G3" xr:uid="{FE7058CE-00B9-46A9-850E-3A7CD59F56AE}">
      <formula1>13</formula1>
    </dataValidation>
  </dataValidations>
  <pageMargins left="0.19685039370078741" right="0.19685039370078741" top="0.19685039370078741" bottom="0.19685039370078741" header="0.31496062992125984" footer="0"/>
  <pageSetup paperSize="9" scale="71" fitToHeight="0" orientation="portrait" horizontalDpi="1200" verticalDpi="1200" r:id="rId1"/>
  <rowBreaks count="18" manualBreakCount="18">
    <brk id="28" max="6" man="1"/>
    <brk id="53" max="6" man="1"/>
    <brk id="79" max="6" man="1"/>
    <brk id="97" max="6" man="1"/>
    <brk id="105" max="6" man="1"/>
    <brk id="125" max="6" man="1"/>
    <brk id="144" max="6" man="1"/>
    <brk id="166" max="6" man="1"/>
    <brk id="183" max="6" man="1"/>
    <brk id="204" max="6" man="1"/>
    <brk id="223" max="6" man="1"/>
    <brk id="243" max="6" man="1"/>
    <brk id="260" max="6" man="1"/>
    <brk id="268" max="6" man="1"/>
    <brk id="295" max="6" man="1"/>
    <brk id="314" max="6" man="1"/>
    <brk id="330" max="6" man="1"/>
    <brk id="354" max="6" man="1"/>
  </rowBreaks>
  <ignoredErrors>
    <ignoredError sqref="A135 A146 A152 A159 A168 A176 A185 A193 A201 A209 A217 A227 A237 A245 A254 A262 A272 A281 A289 A299 A307 A316 A324 A332 A340 A348 A356 A127" twoDigitTextYea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21435A7A-93CE-4852-91B6-204926FDDC3C}">
          <x14:formula1>
            <xm:f>INDIRECT(リスト制御!$B$2)</xm:f>
          </x14:formula1>
          <xm:sqref>B18</xm:sqref>
        </x14:dataValidation>
        <x14:dataValidation type="list" allowBlank="1" showInputMessage="1" showErrorMessage="1" xr:uid="{4A915919-0D4B-4658-91C7-F15F2D5F6FC7}">
          <x14:formula1>
            <xm:f>INDIRECT(リスト制御!$B$3)</xm:f>
          </x14:formula1>
          <xm:sqref>B67</xm:sqref>
        </x14:dataValidation>
        <x14:dataValidation type="list" allowBlank="1" showInputMessage="1" showErrorMessage="1" xr:uid="{8FA63A38-686A-4C8C-A139-6C084C7E30E0}">
          <x14:formula1>
            <xm:f>INDIRECT(リスト制御!$B$4)</xm:f>
          </x14:formula1>
          <xm:sqref>B155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6019-24F8-4F3F-BF23-C539B5A01ED5}">
  <dimension ref="B1:H49"/>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5.75" x14ac:dyDescent="0.4"/>
  <cols>
    <col min="1" max="1" width="2.125" style="99" customWidth="1"/>
    <col min="2" max="2" width="15.25" style="99" customWidth="1"/>
    <col min="3" max="3" width="10.625" style="99" hidden="1" customWidth="1"/>
    <col min="4" max="4" width="33" style="99" customWidth="1"/>
    <col min="5" max="5" width="13.25" style="99" bestFit="1" customWidth="1"/>
    <col min="6" max="6" width="9" style="99" customWidth="1"/>
    <col min="7" max="7" width="23.375" style="99" customWidth="1"/>
    <col min="8" max="8" width="9" style="99"/>
    <col min="9" max="9" width="17" style="99" bestFit="1" customWidth="1"/>
    <col min="10" max="16384" width="9" style="99"/>
  </cols>
  <sheetData>
    <row r="1" spans="2:7" s="98" customFormat="1" x14ac:dyDescent="0.4">
      <c r="B1" s="96" t="s">
        <v>461</v>
      </c>
      <c r="C1" s="97"/>
      <c r="D1" s="97"/>
      <c r="E1" s="97"/>
      <c r="F1" s="97"/>
      <c r="G1" s="97"/>
    </row>
    <row r="2" spans="2:7" s="98" customFormat="1" x14ac:dyDescent="0.4">
      <c r="B2" s="96" t="s">
        <v>463</v>
      </c>
      <c r="C2" s="97"/>
      <c r="D2" s="97"/>
      <c r="E2" s="97"/>
      <c r="F2" s="97"/>
      <c r="G2" s="97"/>
    </row>
    <row r="3" spans="2:7" s="98" customFormat="1" hidden="1" x14ac:dyDescent="0.4">
      <c r="B3" s="99" t="s">
        <v>355</v>
      </c>
      <c r="C3" s="99" t="s">
        <v>450</v>
      </c>
      <c r="D3" s="99"/>
      <c r="E3" s="100">
        <f>COUNTA(B5:B49)</f>
        <v>45</v>
      </c>
      <c r="F3" s="99"/>
      <c r="G3" s="99"/>
    </row>
    <row r="4" spans="2:7" s="98" customFormat="1" ht="18.75" x14ac:dyDescent="0.4">
      <c r="B4" s="101" t="s">
        <v>470</v>
      </c>
      <c r="C4" s="102" t="s">
        <v>356</v>
      </c>
      <c r="D4" s="102" t="s">
        <v>464</v>
      </c>
      <c r="E4" s="103" t="s">
        <v>357</v>
      </c>
      <c r="F4" s="99"/>
      <c r="G4" s="123">
        <f>COUNTA(B5:B49)</f>
        <v>45</v>
      </c>
    </row>
    <row r="5" spans="2:7" s="98" customFormat="1" x14ac:dyDescent="0.4">
      <c r="B5" s="104" t="s">
        <v>339</v>
      </c>
      <c r="C5" s="105" t="s">
        <v>465</v>
      </c>
      <c r="D5" s="124" cm="1">
        <f t="array" aca="1" ref="D5" ca="1">INDIRECT("'" &amp; $C$3 &amp; "'!" &amp; $C5)</f>
        <v>0</v>
      </c>
      <c r="E5" s="106" t="str">
        <f t="shared" ref="E5:E7" ca="1" si="0">IF(OR(D5&lt;1,D5=""),"未回答","回答済")</f>
        <v>未回答</v>
      </c>
      <c r="G5" s="107">
        <f ca="1">COUNTIF(E5:E49,"回答済")</f>
        <v>0</v>
      </c>
    </row>
    <row r="6" spans="2:7" s="98" customFormat="1" x14ac:dyDescent="0.4">
      <c r="B6" s="108" t="s">
        <v>340</v>
      </c>
      <c r="C6" s="109" t="s">
        <v>466</v>
      </c>
      <c r="D6" s="125" cm="1">
        <f t="array" aca="1" ref="D6" ca="1">INDIRECT("'" &amp; $C$3 &amp; "'!" &amp; $C6)</f>
        <v>0</v>
      </c>
      <c r="E6" s="110" t="str">
        <f t="shared" ca="1" si="0"/>
        <v>未回答</v>
      </c>
      <c r="G6" s="111">
        <f ca="1">G4-G5</f>
        <v>45</v>
      </c>
    </row>
    <row r="7" spans="2:7" s="98" customFormat="1" x14ac:dyDescent="0.4">
      <c r="B7" s="112" t="s">
        <v>462</v>
      </c>
      <c r="C7" s="113" t="s">
        <v>467</v>
      </c>
      <c r="D7" s="114" cm="1">
        <f t="array" aca="1" ref="D7" ca="1">INDIRECT("'" &amp; $C$3 &amp; "'!" &amp; $C7)</f>
        <v>0</v>
      </c>
      <c r="E7" s="115" t="str">
        <f t="shared" ca="1" si="0"/>
        <v>未回答</v>
      </c>
    </row>
    <row r="8" spans="2:7" x14ac:dyDescent="0.4">
      <c r="B8" s="116" t="s">
        <v>358</v>
      </c>
      <c r="C8" s="117" t="s">
        <v>359</v>
      </c>
      <c r="D8" s="118" cm="1">
        <f t="array" aca="1" ref="D8" ca="1">INDIRECT("'" &amp; $C$3 &amp; "'!" &amp; $C8)</f>
        <v>0</v>
      </c>
      <c r="E8" s="115" t="str">
        <f ca="1">IF(OR(D8&lt;1,D8=""),"未回答","回答済")</f>
        <v>未回答</v>
      </c>
    </row>
    <row r="9" spans="2:7" x14ac:dyDescent="0.4">
      <c r="B9" s="116" t="s">
        <v>360</v>
      </c>
      <c r="C9" s="117" t="s">
        <v>361</v>
      </c>
      <c r="D9" s="118" t="str" cm="1">
        <f t="array" aca="1" ref="D9" ca="1">INDIRECT("'" &amp; $C$3 &amp; "'!" &amp; $C9)</f>
        <v/>
      </c>
      <c r="E9" s="115" t="str">
        <f t="shared" ref="E9:E49" ca="1" si="1">IF(OR(D9&lt;1,D9=""),"未回答","回答済")</f>
        <v>未回答</v>
      </c>
    </row>
    <row r="10" spans="2:7" x14ac:dyDescent="0.4">
      <c r="B10" s="116" t="s">
        <v>362</v>
      </c>
      <c r="C10" s="117" t="s">
        <v>363</v>
      </c>
      <c r="D10" s="118" cm="1">
        <f t="array" aca="1" ref="D10" ca="1">INDIRECT("'" &amp; $C$3 &amp; "'!" &amp; $C10)</f>
        <v>0</v>
      </c>
      <c r="E10" s="115" t="str">
        <f t="shared" ca="1" si="1"/>
        <v>未回答</v>
      </c>
    </row>
    <row r="11" spans="2:7" x14ac:dyDescent="0.4">
      <c r="B11" s="116" t="s">
        <v>364</v>
      </c>
      <c r="C11" s="117" t="s">
        <v>365</v>
      </c>
      <c r="D11" s="118" cm="1">
        <f t="array" aca="1" ref="D11" ca="1">INDIRECT("'" &amp; $C$3 &amp; "'!" &amp; $C11)</f>
        <v>0</v>
      </c>
      <c r="E11" s="115" t="str">
        <f t="shared" ca="1" si="1"/>
        <v>未回答</v>
      </c>
    </row>
    <row r="12" spans="2:7" x14ac:dyDescent="0.4">
      <c r="B12" s="116" t="s">
        <v>366</v>
      </c>
      <c r="C12" s="117" t="s">
        <v>367</v>
      </c>
      <c r="D12" s="118" cm="1">
        <f t="array" aca="1" ref="D12" ca="1">INDIRECT("'" &amp; $C$3 &amp; "'!" &amp; $C12)</f>
        <v>0</v>
      </c>
      <c r="E12" s="115" t="str">
        <f t="shared" ca="1" si="1"/>
        <v>未回答</v>
      </c>
    </row>
    <row r="13" spans="2:7" x14ac:dyDescent="0.4">
      <c r="B13" s="116" t="s">
        <v>368</v>
      </c>
      <c r="C13" s="117" t="s">
        <v>369</v>
      </c>
      <c r="D13" s="118" cm="1">
        <f t="array" aca="1" ref="D13" ca="1">INDIRECT("'" &amp; $C$3 &amp; "'!" &amp; $C13)</f>
        <v>0</v>
      </c>
      <c r="E13" s="119" t="str">
        <f t="shared" ca="1" si="1"/>
        <v>未回答</v>
      </c>
    </row>
    <row r="14" spans="2:7" x14ac:dyDescent="0.4">
      <c r="B14" s="116" t="s">
        <v>370</v>
      </c>
      <c r="C14" s="117" t="s">
        <v>371</v>
      </c>
      <c r="D14" s="118" cm="1">
        <f t="array" aca="1" ref="D14" ca="1">INDIRECT("'" &amp; $C$3 &amp; "'!" &amp; $C14)</f>
        <v>0</v>
      </c>
      <c r="E14" s="119" t="str">
        <f t="shared" ca="1" si="1"/>
        <v>未回答</v>
      </c>
    </row>
    <row r="15" spans="2:7" x14ac:dyDescent="0.4">
      <c r="B15" s="116" t="s">
        <v>372</v>
      </c>
      <c r="C15" s="117" t="s">
        <v>373</v>
      </c>
      <c r="D15" s="118" t="str" cm="1">
        <f t="array" aca="1" ref="D15" ca="1">INDIRECT("'" &amp; $C$3 &amp; "'!" &amp; $C15)</f>
        <v/>
      </c>
      <c r="E15" s="119" t="str">
        <f t="shared" ca="1" si="1"/>
        <v>未回答</v>
      </c>
    </row>
    <row r="16" spans="2:7" x14ac:dyDescent="0.4">
      <c r="B16" s="116" t="s">
        <v>374</v>
      </c>
      <c r="C16" s="117" t="s">
        <v>375</v>
      </c>
      <c r="D16" s="118" cm="1">
        <f t="array" aca="1" ref="D16" ca="1">INDIRECT("'" &amp; $C$3 &amp; "'!" &amp; $C16)</f>
        <v>0</v>
      </c>
      <c r="E16" s="119" t="str">
        <f t="shared" ca="1" si="1"/>
        <v>未回答</v>
      </c>
    </row>
    <row r="17" spans="2:8" x14ac:dyDescent="0.4">
      <c r="B17" s="116" t="s">
        <v>376</v>
      </c>
      <c r="C17" s="117" t="s">
        <v>377</v>
      </c>
      <c r="D17" s="118" cm="1">
        <f t="array" aca="1" ref="D17" ca="1">INDIRECT("'" &amp; $C$3 &amp; "'!" &amp; $C17)</f>
        <v>0</v>
      </c>
      <c r="E17" s="119" t="str">
        <f t="shared" ca="1" si="1"/>
        <v>未回答</v>
      </c>
    </row>
    <row r="18" spans="2:8" x14ac:dyDescent="0.4">
      <c r="B18" s="116" t="s">
        <v>378</v>
      </c>
      <c r="C18" s="117" t="s">
        <v>379</v>
      </c>
      <c r="D18" s="118" cm="1">
        <f t="array" aca="1" ref="D18" ca="1">INDIRECT("'" &amp; $C$3 &amp; "'!" &amp; $C18)</f>
        <v>0</v>
      </c>
      <c r="E18" s="119" t="str">
        <f t="shared" ca="1" si="1"/>
        <v>未回答</v>
      </c>
    </row>
    <row r="19" spans="2:8" x14ac:dyDescent="0.4">
      <c r="B19" s="116" t="s">
        <v>380</v>
      </c>
      <c r="C19" s="117" t="s">
        <v>381</v>
      </c>
      <c r="D19" s="118" cm="1">
        <f t="array" aca="1" ref="D19" ca="1">INDIRECT("'" &amp; $C$3 &amp; "'!" &amp; $C19)</f>
        <v>0</v>
      </c>
      <c r="E19" s="119" t="str">
        <f t="shared" ca="1" si="1"/>
        <v>未回答</v>
      </c>
    </row>
    <row r="20" spans="2:8" x14ac:dyDescent="0.4">
      <c r="B20" s="116" t="s">
        <v>382</v>
      </c>
      <c r="C20" s="117" t="s">
        <v>383</v>
      </c>
      <c r="D20" s="118" cm="1">
        <f t="array" aca="1" ref="D20" ca="1">INDIRECT("'" &amp; $C$3 &amp; "'!" &amp; $C20)</f>
        <v>0</v>
      </c>
      <c r="E20" s="119" t="str">
        <f t="shared" ca="1" si="1"/>
        <v>未回答</v>
      </c>
    </row>
    <row r="21" spans="2:8" x14ac:dyDescent="0.4">
      <c r="B21" s="116" t="s">
        <v>384</v>
      </c>
      <c r="C21" s="117" t="s">
        <v>385</v>
      </c>
      <c r="D21" s="118" cm="1">
        <f t="array" aca="1" ref="D21" ca="1">INDIRECT("'" &amp; $C$3 &amp; "'!" &amp; $C21)</f>
        <v>0</v>
      </c>
      <c r="E21" s="119" t="str">
        <f t="shared" ca="1" si="1"/>
        <v>未回答</v>
      </c>
    </row>
    <row r="22" spans="2:8" x14ac:dyDescent="0.4">
      <c r="B22" s="116" t="s">
        <v>386</v>
      </c>
      <c r="C22" s="117" t="s">
        <v>387</v>
      </c>
      <c r="D22" s="118" cm="1">
        <f t="array" aca="1" ref="D22" ca="1">INDIRECT("'" &amp; $C$3 &amp; "'!" &amp; $C22)</f>
        <v>0</v>
      </c>
      <c r="E22" s="119" t="str">
        <f t="shared" ca="1" si="1"/>
        <v>未回答</v>
      </c>
    </row>
    <row r="23" spans="2:8" x14ac:dyDescent="0.4">
      <c r="B23" s="120" t="s">
        <v>388</v>
      </c>
      <c r="C23" s="121" t="s">
        <v>389</v>
      </c>
      <c r="D23" s="118" t="str">
        <f>_xlfn.TEXTJOIN(",",TRUE,設問項目一覧!B142,設問項目一覧!C142,設問項目一覧!D142,設問項目一覧!E142,設問項目一覧!F142)</f>
        <v/>
      </c>
      <c r="E23" s="119" t="str">
        <f t="shared" si="1"/>
        <v>未回答</v>
      </c>
      <c r="F23" s="126" t="str">
        <f>IF(LEFT(D23,1)="6","！注意：６を選択した場合、他の選択番号は無効となります。","")</f>
        <v/>
      </c>
      <c r="G23" s="122"/>
      <c r="H23" s="122"/>
    </row>
    <row r="24" spans="2:8" x14ac:dyDescent="0.4">
      <c r="B24" s="116" t="s">
        <v>390</v>
      </c>
      <c r="C24" s="117" t="s">
        <v>391</v>
      </c>
      <c r="D24" s="118" cm="1">
        <f t="array" aca="1" ref="D24" ca="1">INDIRECT("'" &amp; $C$3 &amp; "'!" &amp; $C24)</f>
        <v>0</v>
      </c>
      <c r="E24" s="119" t="str">
        <f t="shared" ca="1" si="1"/>
        <v>未回答</v>
      </c>
    </row>
    <row r="25" spans="2:8" x14ac:dyDescent="0.4">
      <c r="B25" s="116" t="s">
        <v>392</v>
      </c>
      <c r="C25" s="117" t="s">
        <v>393</v>
      </c>
      <c r="D25" s="118" t="str" cm="1">
        <f t="array" aca="1" ref="D25" ca="1">INDIRECT("'" &amp; $C$3 &amp; "'!" &amp; $C25)</f>
        <v/>
      </c>
      <c r="E25" s="119" t="str">
        <f t="shared" ca="1" si="1"/>
        <v>未回答</v>
      </c>
    </row>
    <row r="26" spans="2:8" x14ac:dyDescent="0.4">
      <c r="B26" s="116" t="s">
        <v>394</v>
      </c>
      <c r="C26" s="117" t="s">
        <v>395</v>
      </c>
      <c r="D26" s="118" cm="1">
        <f t="array" aca="1" ref="D26" ca="1">INDIRECT("'" &amp; $C$3 &amp; "'!" &amp; $C26)</f>
        <v>0</v>
      </c>
      <c r="E26" s="119" t="str">
        <f t="shared" ca="1" si="1"/>
        <v>未回答</v>
      </c>
    </row>
    <row r="27" spans="2:8" x14ac:dyDescent="0.4">
      <c r="B27" s="116" t="s">
        <v>396</v>
      </c>
      <c r="C27" s="117" t="s">
        <v>397</v>
      </c>
      <c r="D27" s="118" cm="1">
        <f t="array" aca="1" ref="D27" ca="1">INDIRECT("'" &amp; $C$3 &amp; "'!" &amp; $C27)</f>
        <v>0</v>
      </c>
      <c r="E27" s="119" t="str">
        <f t="shared" ca="1" si="1"/>
        <v>未回答</v>
      </c>
    </row>
    <row r="28" spans="2:8" x14ac:dyDescent="0.4">
      <c r="B28" s="116" t="s">
        <v>398</v>
      </c>
      <c r="C28" s="117" t="s">
        <v>399</v>
      </c>
      <c r="D28" s="118" cm="1">
        <f t="array" aca="1" ref="D28" ca="1">INDIRECT("'" &amp; $C$3 &amp; "'!" &amp; $C28)</f>
        <v>0</v>
      </c>
      <c r="E28" s="119" t="str">
        <f t="shared" ca="1" si="1"/>
        <v>未回答</v>
      </c>
    </row>
    <row r="29" spans="2:8" x14ac:dyDescent="0.4">
      <c r="B29" s="116" t="s">
        <v>400</v>
      </c>
      <c r="C29" s="117" t="s">
        <v>401</v>
      </c>
      <c r="D29" s="118" cm="1">
        <f t="array" aca="1" ref="D29" ca="1">INDIRECT("'" &amp; $C$3 &amp; "'!" &amp; $C29)</f>
        <v>0</v>
      </c>
      <c r="E29" s="119" t="str">
        <f t="shared" ca="1" si="1"/>
        <v>未回答</v>
      </c>
    </row>
    <row r="30" spans="2:8" x14ac:dyDescent="0.4">
      <c r="B30" s="116" t="s">
        <v>402</v>
      </c>
      <c r="C30" s="117" t="s">
        <v>403</v>
      </c>
      <c r="D30" s="118" cm="1">
        <f t="array" aca="1" ref="D30" ca="1">INDIRECT("'" &amp; $C$3 &amp; "'!" &amp; $C30)</f>
        <v>0</v>
      </c>
      <c r="E30" s="119" t="str">
        <f t="shared" ca="1" si="1"/>
        <v>未回答</v>
      </c>
    </row>
    <row r="31" spans="2:8" x14ac:dyDescent="0.4">
      <c r="B31" s="116" t="s">
        <v>404</v>
      </c>
      <c r="C31" s="117" t="s">
        <v>405</v>
      </c>
      <c r="D31" s="118" cm="1">
        <f t="array" aca="1" ref="D31" ca="1">INDIRECT("'" &amp; $C$3 &amp; "'!" &amp; $C31)</f>
        <v>0</v>
      </c>
      <c r="E31" s="119" t="str">
        <f t="shared" ca="1" si="1"/>
        <v>未回答</v>
      </c>
    </row>
    <row r="32" spans="2:8" x14ac:dyDescent="0.4">
      <c r="B32" s="116" t="s">
        <v>406</v>
      </c>
      <c r="C32" s="117" t="s">
        <v>407</v>
      </c>
      <c r="D32" s="118" cm="1">
        <f t="array" aca="1" ref="D32" ca="1">INDIRECT("'" &amp; $C$3 &amp; "'!" &amp; $C32)</f>
        <v>0</v>
      </c>
      <c r="E32" s="119" t="str">
        <f t="shared" ca="1" si="1"/>
        <v>未回答</v>
      </c>
    </row>
    <row r="33" spans="2:5" x14ac:dyDescent="0.4">
      <c r="B33" s="116" t="s">
        <v>408</v>
      </c>
      <c r="C33" s="117" t="s">
        <v>409</v>
      </c>
      <c r="D33" s="118" cm="1">
        <f t="array" aca="1" ref="D33" ca="1">INDIRECT("'" &amp; $C$3 &amp; "'!" &amp; $C33)</f>
        <v>0</v>
      </c>
      <c r="E33" s="119" t="str">
        <f t="shared" ca="1" si="1"/>
        <v>未回答</v>
      </c>
    </row>
    <row r="34" spans="2:5" x14ac:dyDescent="0.4">
      <c r="B34" s="116" t="s">
        <v>410</v>
      </c>
      <c r="C34" s="117" t="s">
        <v>411</v>
      </c>
      <c r="D34" s="118" cm="1">
        <f t="array" aca="1" ref="D34" ca="1">INDIRECT("'" &amp; $C$3 &amp; "'!" &amp; $C34)</f>
        <v>0</v>
      </c>
      <c r="E34" s="119" t="str">
        <f t="shared" ca="1" si="1"/>
        <v>未回答</v>
      </c>
    </row>
    <row r="35" spans="2:5" x14ac:dyDescent="0.4">
      <c r="B35" s="116" t="s">
        <v>412</v>
      </c>
      <c r="C35" s="117" t="s">
        <v>413</v>
      </c>
      <c r="D35" s="118" cm="1">
        <f t="array" aca="1" ref="D35" ca="1">INDIRECT("'" &amp; $C$3 &amp; "'!" &amp; $C35)</f>
        <v>0</v>
      </c>
      <c r="E35" s="119" t="str">
        <f t="shared" ca="1" si="1"/>
        <v>未回答</v>
      </c>
    </row>
    <row r="36" spans="2:5" x14ac:dyDescent="0.4">
      <c r="B36" s="116" t="s">
        <v>414</v>
      </c>
      <c r="C36" s="117" t="s">
        <v>415</v>
      </c>
      <c r="D36" s="118" cm="1">
        <f t="array" aca="1" ref="D36" ca="1">INDIRECT("'" &amp; $C$3 &amp; "'!" &amp; $C36)</f>
        <v>0</v>
      </c>
      <c r="E36" s="119" t="str">
        <f t="shared" ca="1" si="1"/>
        <v>未回答</v>
      </c>
    </row>
    <row r="37" spans="2:5" x14ac:dyDescent="0.4">
      <c r="B37" s="116" t="s">
        <v>416</v>
      </c>
      <c r="C37" s="117" t="s">
        <v>417</v>
      </c>
      <c r="D37" s="118" cm="1">
        <f t="array" aca="1" ref="D37" ca="1">INDIRECT("'" &amp; $C$3 &amp; "'!" &amp; $C37)</f>
        <v>0</v>
      </c>
      <c r="E37" s="119" t="str">
        <f t="shared" ca="1" si="1"/>
        <v>未回答</v>
      </c>
    </row>
    <row r="38" spans="2:5" x14ac:dyDescent="0.4">
      <c r="B38" s="116" t="s">
        <v>418</v>
      </c>
      <c r="C38" s="117" t="s">
        <v>419</v>
      </c>
      <c r="D38" s="118" cm="1">
        <f t="array" aca="1" ref="D38" ca="1">INDIRECT("'" &amp; $C$3 &amp; "'!" &amp; $C38)</f>
        <v>0</v>
      </c>
      <c r="E38" s="119" t="str">
        <f t="shared" ca="1" si="1"/>
        <v>未回答</v>
      </c>
    </row>
    <row r="39" spans="2:5" x14ac:dyDescent="0.4">
      <c r="B39" s="116" t="s">
        <v>420</v>
      </c>
      <c r="C39" s="117" t="s">
        <v>421</v>
      </c>
      <c r="D39" s="118" cm="1">
        <f t="array" aca="1" ref="D39" ca="1">INDIRECT("'" &amp; $C$3 &amp; "'!" &amp; $C39)</f>
        <v>0</v>
      </c>
      <c r="E39" s="119" t="str">
        <f t="shared" ca="1" si="1"/>
        <v>未回答</v>
      </c>
    </row>
    <row r="40" spans="2:5" x14ac:dyDescent="0.4">
      <c r="B40" s="116" t="s">
        <v>422</v>
      </c>
      <c r="C40" s="117" t="s">
        <v>423</v>
      </c>
      <c r="D40" s="118" cm="1">
        <f t="array" aca="1" ref="D40" ca="1">INDIRECT("'" &amp; $C$3 &amp; "'!" &amp; $C40)</f>
        <v>0</v>
      </c>
      <c r="E40" s="119" t="str">
        <f t="shared" ca="1" si="1"/>
        <v>未回答</v>
      </c>
    </row>
    <row r="41" spans="2:5" x14ac:dyDescent="0.4">
      <c r="B41" s="116" t="s">
        <v>424</v>
      </c>
      <c r="C41" s="117" t="s">
        <v>425</v>
      </c>
      <c r="D41" s="118" cm="1">
        <f t="array" aca="1" ref="D41" ca="1">INDIRECT("'" &amp; $C$3 &amp; "'!" &amp; $C41)</f>
        <v>0</v>
      </c>
      <c r="E41" s="119" t="str">
        <f t="shared" ca="1" si="1"/>
        <v>未回答</v>
      </c>
    </row>
    <row r="42" spans="2:5" x14ac:dyDescent="0.4">
      <c r="B42" s="116" t="s">
        <v>426</v>
      </c>
      <c r="C42" s="117" t="s">
        <v>427</v>
      </c>
      <c r="D42" s="118" cm="1">
        <f t="array" aca="1" ref="D42" ca="1">INDIRECT("'" &amp; $C$3 &amp; "'!" &amp; $C42)</f>
        <v>0</v>
      </c>
      <c r="E42" s="119" t="str">
        <f t="shared" ca="1" si="1"/>
        <v>未回答</v>
      </c>
    </row>
    <row r="43" spans="2:5" x14ac:dyDescent="0.4">
      <c r="B43" s="116" t="s">
        <v>428</v>
      </c>
      <c r="C43" s="117" t="s">
        <v>429</v>
      </c>
      <c r="D43" s="118" cm="1">
        <f t="array" aca="1" ref="D43" ca="1">INDIRECT("'" &amp; $C$3 &amp; "'!" &amp; $C43)</f>
        <v>0</v>
      </c>
      <c r="E43" s="119" t="str">
        <f t="shared" ca="1" si="1"/>
        <v>未回答</v>
      </c>
    </row>
    <row r="44" spans="2:5" x14ac:dyDescent="0.4">
      <c r="B44" s="116" t="s">
        <v>430</v>
      </c>
      <c r="C44" s="117" t="s">
        <v>431</v>
      </c>
      <c r="D44" s="118" cm="1">
        <f t="array" aca="1" ref="D44" ca="1">INDIRECT("'" &amp; $C$3 &amp; "'!" &amp; $C44)</f>
        <v>0</v>
      </c>
      <c r="E44" s="119" t="str">
        <f t="shared" ca="1" si="1"/>
        <v>未回答</v>
      </c>
    </row>
    <row r="45" spans="2:5" x14ac:dyDescent="0.4">
      <c r="B45" s="116" t="s">
        <v>432</v>
      </c>
      <c r="C45" s="117" t="s">
        <v>433</v>
      </c>
      <c r="D45" s="118" cm="1">
        <f t="array" aca="1" ref="D45" ca="1">INDIRECT("'" &amp; $C$3 &amp; "'!" &amp; $C45)</f>
        <v>0</v>
      </c>
      <c r="E45" s="119" t="str">
        <f t="shared" ca="1" si="1"/>
        <v>未回答</v>
      </c>
    </row>
    <row r="46" spans="2:5" x14ac:dyDescent="0.4">
      <c r="B46" s="116" t="s">
        <v>434</v>
      </c>
      <c r="C46" s="117" t="s">
        <v>435</v>
      </c>
      <c r="D46" s="118" cm="1">
        <f t="array" aca="1" ref="D46" ca="1">INDIRECT("'" &amp; $C$3 &amp; "'!" &amp; $C46)</f>
        <v>0</v>
      </c>
      <c r="E46" s="119" t="str">
        <f t="shared" ca="1" si="1"/>
        <v>未回答</v>
      </c>
    </row>
    <row r="47" spans="2:5" x14ac:dyDescent="0.4">
      <c r="B47" s="116" t="s">
        <v>436</v>
      </c>
      <c r="C47" s="117" t="s">
        <v>437</v>
      </c>
      <c r="D47" s="118" cm="1">
        <f t="array" aca="1" ref="D47" ca="1">INDIRECT("'" &amp; $C$3 &amp; "'!" &amp; $C47)</f>
        <v>0</v>
      </c>
      <c r="E47" s="119" t="str">
        <f t="shared" ca="1" si="1"/>
        <v>未回答</v>
      </c>
    </row>
    <row r="48" spans="2:5" x14ac:dyDescent="0.4">
      <c r="B48" s="116" t="s">
        <v>438</v>
      </c>
      <c r="C48" s="117" t="s">
        <v>439</v>
      </c>
      <c r="D48" s="118" cm="1">
        <f t="array" aca="1" ref="D48" ca="1">INDIRECT("'" &amp; $C$3 &amp; "'!" &amp; $C48)</f>
        <v>0</v>
      </c>
      <c r="E48" s="119" t="str">
        <f t="shared" ca="1" si="1"/>
        <v>未回答</v>
      </c>
    </row>
    <row r="49" spans="2:5" x14ac:dyDescent="0.4">
      <c r="B49" s="116" t="s">
        <v>440</v>
      </c>
      <c r="C49" s="117" t="s">
        <v>441</v>
      </c>
      <c r="D49" s="118" cm="1">
        <f t="array" aca="1" ref="D49" ca="1">INDIRECT("'" &amp; $C$3 &amp; "'!" &amp; $C49)</f>
        <v>0</v>
      </c>
      <c r="E49" s="119" t="str">
        <f t="shared" ca="1" si="1"/>
        <v>未回答</v>
      </c>
    </row>
  </sheetData>
  <sheetProtection algorithmName="SHA-512" hashValue="sFknuI3u4+ef+jkMSa1b6229vZj/Nz6kR9Yj6K9127uAoymNR8vDDf+Id/tNOPV5K3sijTrxa6f3mat3CB1Azw==" saltValue="zqqxBLINQTuwrellVnup6A==" spinCount="100000" sheet="1" objects="1" scenarios="1"/>
  <phoneticPr fontId="2"/>
  <conditionalFormatting sqref="E5:E49">
    <cfRule type="containsText" dxfId="1" priority="2" operator="containsText" text="未回答">
      <formula>NOT(ISERROR(SEARCH("未回答",E5)))</formula>
    </cfRule>
  </conditionalFormatting>
  <conditionalFormatting sqref="G6">
    <cfRule type="cellIs" dxfId="0" priority="1"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CF01-53FD-4225-8346-82848CB6C370}">
  <dimension ref="A1:G9"/>
  <sheetViews>
    <sheetView workbookViewId="0">
      <selection activeCell="D22" sqref="D22"/>
    </sheetView>
  </sheetViews>
  <sheetFormatPr defaultRowHeight="16.5" x14ac:dyDescent="0.4"/>
  <cols>
    <col min="2" max="2" width="27.75" customWidth="1"/>
    <col min="3" max="3" width="26.5" bestFit="1" customWidth="1"/>
    <col min="4" max="4" width="29.5" customWidth="1"/>
    <col min="5" max="5" width="34.5" bestFit="1" customWidth="1"/>
    <col min="6" max="6" width="38.5" bestFit="1" customWidth="1"/>
    <col min="7" max="7" width="29.75" customWidth="1"/>
  </cols>
  <sheetData>
    <row r="1" spans="1:7" ht="17.25" thickBot="1" x14ac:dyDescent="0.45">
      <c r="A1" t="s">
        <v>341</v>
      </c>
      <c r="D1" t="s">
        <v>348</v>
      </c>
    </row>
    <row r="2" spans="1:7" ht="17.25" thickBot="1" x14ac:dyDescent="0.45">
      <c r="A2" s="45" t="s">
        <v>342</v>
      </c>
      <c r="B2" s="45" t="str">
        <f>IF(設問項目一覧!B13=3,G4,D4)</f>
        <v>リスト1_2_3</v>
      </c>
      <c r="C2" s="86" t="s">
        <v>456</v>
      </c>
      <c r="D2" s="47" t="s">
        <v>346</v>
      </c>
      <c r="E2" s="47" t="s">
        <v>351</v>
      </c>
      <c r="F2" s="47" t="s">
        <v>352</v>
      </c>
      <c r="G2" s="48" t="s">
        <v>347</v>
      </c>
    </row>
    <row r="3" spans="1:7" ht="17.25" thickBot="1" x14ac:dyDescent="0.45">
      <c r="A3" s="92" t="s">
        <v>459</v>
      </c>
      <c r="B3" s="92" t="str">
        <f>IF(設問項目一覧!B62=4,G4,D4)</f>
        <v>リスト1_2_3</v>
      </c>
      <c r="C3" t="s">
        <v>455</v>
      </c>
    </row>
    <row r="4" spans="1:7" ht="17.25" thickBot="1" x14ac:dyDescent="0.45">
      <c r="A4" s="92" t="s">
        <v>457</v>
      </c>
      <c r="B4" s="92" t="str">
        <f>IF(設問項目一覧!B151&gt;2,G4,C4)</f>
        <v>リスト1_2</v>
      </c>
      <c r="C4" s="93" t="s">
        <v>454</v>
      </c>
      <c r="D4" s="50" t="s">
        <v>345</v>
      </c>
      <c r="E4" s="50" t="s">
        <v>349</v>
      </c>
      <c r="F4" s="50" t="s">
        <v>350</v>
      </c>
      <c r="G4" s="87" t="s">
        <v>344</v>
      </c>
    </row>
    <row r="5" spans="1:7" x14ac:dyDescent="0.4">
      <c r="C5" s="85">
        <v>1</v>
      </c>
      <c r="D5" s="51">
        <v>1</v>
      </c>
      <c r="E5" s="51">
        <v>1</v>
      </c>
      <c r="F5" s="51">
        <v>1</v>
      </c>
      <c r="G5" s="85" t="s">
        <v>343</v>
      </c>
    </row>
    <row r="6" spans="1:7" x14ac:dyDescent="0.4">
      <c r="C6" s="85">
        <v>2</v>
      </c>
      <c r="D6" s="51">
        <v>2</v>
      </c>
      <c r="E6" s="51">
        <v>2</v>
      </c>
      <c r="F6" s="49">
        <v>2</v>
      </c>
      <c r="G6" s="46"/>
    </row>
    <row r="7" spans="1:7" ht="17.25" thickBot="1" x14ac:dyDescent="0.45">
      <c r="D7" s="52">
        <v>3</v>
      </c>
      <c r="E7" s="51">
        <v>3</v>
      </c>
      <c r="F7" s="49">
        <v>3</v>
      </c>
      <c r="G7" s="46"/>
    </row>
    <row r="8" spans="1:7" ht="17.25" thickBot="1" x14ac:dyDescent="0.45">
      <c r="E8" s="54">
        <v>4</v>
      </c>
      <c r="F8" s="55">
        <v>4</v>
      </c>
    </row>
    <row r="9" spans="1:7" ht="17.25" thickBot="1" x14ac:dyDescent="0.45">
      <c r="F9" s="53">
        <v>5</v>
      </c>
    </row>
  </sheetData>
  <sheetProtection algorithmName="SHA-512" hashValue="Hqpm6zGEUNPTZh7MQiNDmLp0aN0ibj+U5VJTMoQvYLMkmUhVOgJ/KhBV7zPH1++u/YGoWetw2fZk7tQTtHBrQA==" saltValue="MtpAJF+IIzEsfxip5UqizA=="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8166C7-01A9-49DB-9B1B-040E1A2815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設問項目一覧</vt:lpstr>
      <vt:lpstr>入力チェック</vt:lpstr>
      <vt:lpstr>リスト制御</vt:lpstr>
      <vt:lpstr>設問項目一覧!Print_Area</vt:lpstr>
      <vt:lpstr>リスト1_2</vt:lpstr>
      <vt:lpstr>リスト1_2_3</vt:lpstr>
      <vt:lpstr>リスト1_2_3_4</vt:lpstr>
      <vt:lpstr>リスト1_2_3_4_5</vt:lpstr>
      <vt:lpstr>リスト回答不要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2022-10-13T10:46:50Z</dcterms:created>
  <dcterms:modified xsi:type="dcterms:W3CDTF">2023-11-10T10:14:09Z</dcterms:modified>
  <cp:category/>
  <cp:contentStatus/>
</cp:coreProperties>
</file>