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jpdeloitte.sharepoint.com/sites/R4_METIPFS821/Shared Documents/General/D_デリバリ/02_作業フォルダ/06_成果物作成/4月13日納品物/"/>
    </mc:Choice>
  </mc:AlternateContent>
  <xr:revisionPtr revIDLastSave="13" documentId="13_ncr:1_{47713B86-5B35-402E-A5D6-4CCE3286FBD5}" xr6:coauthVersionLast="47" xr6:coauthVersionMax="47" xr10:uidLastSave="{AC64A17A-B6D6-4FE4-A3E7-539A9CC953A5}"/>
  <bookViews>
    <workbookView xWindow="6195" yWindow="3360" windowWidth="20910" windowHeight="11835" tabRatio="699" activeTab="3" xr2:uid="{4614616E-2DC4-40D7-B37C-317CCC51030A}"/>
  </bookViews>
  <sheets>
    <sheet name="事業効果の算出A" sheetId="15" r:id="rId1"/>
    <sheet name="事業効果の算出B" sheetId="17" r:id="rId2"/>
    <sheet name="事業効果の算出C" sheetId="18" r:id="rId3"/>
    <sheet name="支払条件の検討１ " sheetId="21" r:id="rId4"/>
    <sheet name="支払条件の検討２ " sheetId="22" r:id="rId5"/>
  </sheets>
  <externalReferences>
    <externalReference r:id="rId6"/>
  </externalReferences>
  <definedNames>
    <definedName name="_xlnm.Print_Area" localSheetId="3">'支払条件の検討１ '!$A$1:$T$41</definedName>
    <definedName name="_xlnm.Print_Area" localSheetId="4">'支払条件の検討２ '!$A$1:$Q$29</definedName>
    <definedName name="県別">[1]県別!$A$1:$G$48</definedName>
    <definedName name="資料５取りまとめ">#REF!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7" l="1"/>
  <c r="J30" i="21"/>
  <c r="H6" i="21"/>
  <c r="J39" i="21"/>
  <c r="J24" i="21"/>
  <c r="G14" i="18" l="1"/>
  <c r="C14" i="18"/>
  <c r="E14" i="18"/>
  <c r="G27" i="22"/>
  <c r="H27" i="22" s="1"/>
  <c r="I27" i="22" s="1"/>
  <c r="J27" i="22" s="1"/>
  <c r="K27" i="22" s="1"/>
  <c r="L27" i="22" s="1"/>
  <c r="M27" i="22" s="1"/>
  <c r="N27" i="22" s="1"/>
  <c r="O27" i="22" s="1"/>
  <c r="P27" i="22" s="1"/>
  <c r="F27" i="22"/>
  <c r="F21" i="22"/>
  <c r="G21" i="22"/>
  <c r="H21" i="22" s="1"/>
  <c r="I21" i="22" s="1"/>
  <c r="J21" i="22" s="1"/>
  <c r="K21" i="22" s="1"/>
  <c r="L21" i="22" s="1"/>
  <c r="M21" i="22" s="1"/>
  <c r="N21" i="22" s="1"/>
  <c r="O21" i="22" s="1"/>
  <c r="P21" i="22" s="1"/>
  <c r="F14" i="22"/>
  <c r="P14" i="22"/>
  <c r="F6" i="22"/>
  <c r="I40" i="21"/>
  <c r="I32" i="21"/>
  <c r="I25" i="21"/>
  <c r="D17" i="21"/>
  <c r="E15" i="21" s="1"/>
  <c r="E14" i="15"/>
  <c r="G14" i="15" s="1"/>
  <c r="C14" i="15"/>
  <c r="E14" i="17"/>
  <c r="C14" i="17"/>
  <c r="D16" i="21" l="1"/>
  <c r="H40" i="21" s="1"/>
  <c r="G6" i="22"/>
  <c r="H6" i="22" s="1"/>
  <c r="I6" i="22" s="1"/>
  <c r="J6" i="22" s="1"/>
  <c r="K6" i="22" s="1"/>
  <c r="L6" i="22" s="1"/>
  <c r="M6" i="22" s="1"/>
  <c r="N6" i="22" s="1"/>
  <c r="O6" i="22" s="1"/>
  <c r="P6" i="22" s="1"/>
  <c r="G14" i="22"/>
  <c r="H14" i="22" s="1"/>
  <c r="I14" i="22" s="1"/>
  <c r="J14" i="22" s="1"/>
  <c r="K14" i="22" s="1"/>
  <c r="L14" i="22" s="1"/>
  <c r="M14" i="22" s="1"/>
  <c r="N14" i="22" s="1"/>
  <c r="O14" i="22" s="1"/>
  <c r="H36" i="21" l="1"/>
  <c r="H38" i="21"/>
  <c r="H37" i="21"/>
  <c r="H39" i="21"/>
  <c r="F24" i="22" s="1"/>
  <c r="E16" i="21"/>
  <c r="H32" i="21"/>
  <c r="H31" i="21" s="1"/>
  <c r="F18" i="22" s="1"/>
  <c r="H25" i="21"/>
  <c r="H24" i="21" s="1"/>
  <c r="F11" i="22" s="1"/>
  <c r="G22" i="22" l="1"/>
  <c r="H22" i="22" s="1"/>
  <c r="I22" i="22" s="1"/>
  <c r="J22" i="22" s="1"/>
  <c r="K22" i="22" s="1"/>
  <c r="L22" i="22" s="1"/>
  <c r="M22" i="22" s="1"/>
  <c r="N22" i="22" s="1"/>
  <c r="O22" i="22" s="1"/>
  <c r="P22" i="22"/>
  <c r="G28" i="22"/>
  <c r="H28" i="22" s="1"/>
  <c r="I28" i="22" s="1"/>
  <c r="J28" i="22" s="1"/>
  <c r="K28" i="22" s="1"/>
  <c r="L28" i="22" s="1"/>
  <c r="M28" i="22" s="1"/>
  <c r="N28" i="22" s="1"/>
  <c r="O28" i="22" s="1"/>
  <c r="P28" i="22"/>
  <c r="P15" i="22"/>
  <c r="G15" i="22"/>
  <c r="H15" i="22" s="1"/>
  <c r="I15" i="22" s="1"/>
  <c r="J15" i="22" s="1"/>
  <c r="K15" i="22" s="1"/>
  <c r="L15" i="22" s="1"/>
  <c r="M15" i="22" s="1"/>
  <c r="N15" i="22" s="1"/>
  <c r="O15" i="22" s="1"/>
  <c r="H29" i="21"/>
  <c r="H30" i="21"/>
  <c r="H23" i="21"/>
  <c r="F3" i="22" s="1"/>
  <c r="P7" i="22" l="1"/>
  <c r="G7" i="22"/>
  <c r="H7" i="22" s="1"/>
  <c r="I7" i="22" s="1"/>
  <c r="J7" i="22" s="1"/>
  <c r="K7" i="22" s="1"/>
  <c r="L7" i="22" s="1"/>
  <c r="M7" i="22" s="1"/>
  <c r="N7" i="22" s="1"/>
  <c r="O7" i="22" s="1"/>
</calcChain>
</file>

<file path=xl/sharedStrings.xml><?xml version="1.0" encoding="utf-8"?>
<sst xmlns="http://schemas.openxmlformats.org/spreadsheetml/2006/main" count="164" uniqueCount="83">
  <si>
    <t>：各自治体が独自に入力する箇所</t>
    <rPh sb="1" eb="2">
      <t>カク</t>
    </rPh>
    <rPh sb="2" eb="5">
      <t>ジチタイ</t>
    </rPh>
    <rPh sb="6" eb="8">
      <t>ドクジ</t>
    </rPh>
    <rPh sb="9" eb="11">
      <t>ニュウリョク</t>
    </rPh>
    <rPh sb="13" eb="15">
      <t>カショ</t>
    </rPh>
    <phoneticPr fontId="2"/>
  </si>
  <si>
    <t>１．基本情報を整理し、各ステップの確率を算出する</t>
    <rPh sb="2" eb="6">
      <t>キホンジョウホウ</t>
    </rPh>
    <rPh sb="7" eb="9">
      <t>セイリ</t>
    </rPh>
    <rPh sb="11" eb="12">
      <t>カク</t>
    </rPh>
    <rPh sb="17" eb="19">
      <t>カクリツ</t>
    </rPh>
    <rPh sb="20" eb="22">
      <t>サンシュツ</t>
    </rPh>
    <phoneticPr fontId="7"/>
  </si>
  <si>
    <t>２．事業目標を設定する</t>
    <rPh sb="2" eb="4">
      <t>ジギョウ</t>
    </rPh>
    <rPh sb="4" eb="6">
      <t>モクヒョウ</t>
    </rPh>
    <rPh sb="7" eb="9">
      <t>セッテイ</t>
    </rPh>
    <phoneticPr fontId="7"/>
  </si>
  <si>
    <t>事業効果からの算出</t>
    <rPh sb="0" eb="2">
      <t>ジギョウ</t>
    </rPh>
    <rPh sb="2" eb="4">
      <t>コウカ</t>
    </rPh>
    <rPh sb="7" eb="9">
      <t>サンシュツ</t>
    </rPh>
    <phoneticPr fontId="2"/>
  </si>
  <si>
    <t>千円</t>
    <rPh sb="0" eb="1">
      <t>セン</t>
    </rPh>
    <rPh sb="1" eb="2">
      <t>エン</t>
    </rPh>
    <phoneticPr fontId="2"/>
  </si>
  <si>
    <t>民間事業者からの参考見積金額</t>
    <rPh sb="0" eb="2">
      <t>ミンカン</t>
    </rPh>
    <rPh sb="2" eb="5">
      <t>ジギョウシャ</t>
    </rPh>
    <rPh sb="8" eb="10">
      <t>サンコウ</t>
    </rPh>
    <rPh sb="10" eb="12">
      <t>ミツモリ</t>
    </rPh>
    <rPh sb="12" eb="14">
      <t>キンガク</t>
    </rPh>
    <phoneticPr fontId="2"/>
  </si>
  <si>
    <t>※事業組成パック「4-4. 支払上限額の設定」を参考に、民間事業者からの参考見積を取り寄せて記載。</t>
    <rPh sb="1" eb="5">
      <t>ジギョウソセイ</t>
    </rPh>
    <rPh sb="14" eb="16">
      <t>シハライ</t>
    </rPh>
    <rPh sb="16" eb="19">
      <t>ジョウゲンガク</t>
    </rPh>
    <rPh sb="20" eb="22">
      <t>セッテイ</t>
    </rPh>
    <rPh sb="24" eb="26">
      <t>サンコウ</t>
    </rPh>
    <rPh sb="28" eb="30">
      <t>ミンカン</t>
    </rPh>
    <rPh sb="30" eb="33">
      <t>ジギョウシャ</t>
    </rPh>
    <rPh sb="36" eb="40">
      <t>サンコウミツモリ</t>
    </rPh>
    <rPh sb="41" eb="42">
      <t>ト</t>
    </rPh>
    <rPh sb="43" eb="44">
      <t>ヨ</t>
    </rPh>
    <rPh sb="46" eb="48">
      <t>キサイ</t>
    </rPh>
    <phoneticPr fontId="2"/>
  </si>
  <si>
    <t>行政側の予算確保が可能な金額</t>
    <rPh sb="0" eb="2">
      <t>ギョウセイ</t>
    </rPh>
    <rPh sb="2" eb="3">
      <t>ガワ</t>
    </rPh>
    <rPh sb="4" eb="6">
      <t>ヨサン</t>
    </rPh>
    <rPh sb="6" eb="8">
      <t>カクホ</t>
    </rPh>
    <rPh sb="9" eb="11">
      <t>カノウ</t>
    </rPh>
    <rPh sb="12" eb="14">
      <t>キンガク</t>
    </rPh>
    <phoneticPr fontId="2"/>
  </si>
  <si>
    <t>※各自治体の予算確保が可能な金額を記載。</t>
    <rPh sb="1" eb="2">
      <t>カク</t>
    </rPh>
    <rPh sb="2" eb="5">
      <t>ジチタイ</t>
    </rPh>
    <rPh sb="6" eb="8">
      <t>ヨサン</t>
    </rPh>
    <rPh sb="8" eb="10">
      <t>カクホ</t>
    </rPh>
    <rPh sb="11" eb="13">
      <t>カノウ</t>
    </rPh>
    <rPh sb="14" eb="16">
      <t>キンガク</t>
    </rPh>
    <rPh sb="17" eb="19">
      <t>キサイ</t>
    </rPh>
    <phoneticPr fontId="2"/>
  </si>
  <si>
    <t>割合（%）</t>
    <rPh sb="0" eb="2">
      <t>ワリアイ</t>
    </rPh>
    <phoneticPr fontId="2"/>
  </si>
  <si>
    <t>固定費</t>
    <rPh sb="0" eb="3">
      <t>コテイヒ</t>
    </rPh>
    <phoneticPr fontId="2"/>
  </si>
  <si>
    <t>成果連動支払費</t>
    <rPh sb="0" eb="2">
      <t>セイカ</t>
    </rPh>
    <rPh sb="2" eb="4">
      <t>レンドウ</t>
    </rPh>
    <rPh sb="4" eb="6">
      <t>シハライ</t>
    </rPh>
    <rPh sb="6" eb="7">
      <t>ヒ</t>
    </rPh>
    <phoneticPr fontId="2"/>
  </si>
  <si>
    <t>合計</t>
    <rPh sb="0" eb="2">
      <t>ゴウケイ</t>
    </rPh>
    <phoneticPr fontId="2"/>
  </si>
  <si>
    <t>参考（各指標の事業効果のウェイト）</t>
    <rPh sb="0" eb="2">
      <t>サンコウ</t>
    </rPh>
    <rPh sb="3" eb="6">
      <t>カクシヒョウ</t>
    </rPh>
    <rPh sb="7" eb="11">
      <t>ジギョウコウカ</t>
    </rPh>
    <phoneticPr fontId="2"/>
  </si>
  <si>
    <t>成果指標①の支払上限額：</t>
    <rPh sb="0" eb="4">
      <t>セイカシヒョウ</t>
    </rPh>
    <rPh sb="6" eb="8">
      <t>シハライ</t>
    </rPh>
    <rPh sb="8" eb="10">
      <t>ジョウゲン</t>
    </rPh>
    <rPh sb="10" eb="11">
      <t>ガク</t>
    </rPh>
    <phoneticPr fontId="2"/>
  </si>
  <si>
    <t>（下限値）</t>
    <rPh sb="1" eb="4">
      <t>カゲンチ</t>
    </rPh>
    <phoneticPr fontId="2"/>
  </si>
  <si>
    <t>（上限値）</t>
    <rPh sb="1" eb="4">
      <t>ジョウゲンチ</t>
    </rPh>
    <phoneticPr fontId="2"/>
  </si>
  <si>
    <t>上限値</t>
    <rPh sb="0" eb="3">
      <t>ジョウゲンチ</t>
    </rPh>
    <phoneticPr fontId="2"/>
  </si>
  <si>
    <t>人</t>
    <rPh sb="0" eb="1">
      <t>ヒト</t>
    </rPh>
    <phoneticPr fontId="2"/>
  </si>
  <si>
    <t>下限値</t>
    <rPh sb="0" eb="3">
      <t>カゲンチ</t>
    </rPh>
    <phoneticPr fontId="2"/>
  </si>
  <si>
    <t>支払額 [千円]</t>
    <rPh sb="0" eb="3">
      <t>シハライガク</t>
    </rPh>
    <rPh sb="5" eb="6">
      <t>セン</t>
    </rPh>
    <rPh sb="6" eb="7">
      <t>エン</t>
    </rPh>
    <phoneticPr fontId="7"/>
  </si>
  <si>
    <t>成果指標②の支払上限額：</t>
    <rPh sb="0" eb="4">
      <t>セイカシヒョウ</t>
    </rPh>
    <rPh sb="6" eb="8">
      <t>シハライ</t>
    </rPh>
    <rPh sb="8" eb="10">
      <t>ジョウゲン</t>
    </rPh>
    <rPh sb="10" eb="11">
      <t>ガク</t>
    </rPh>
    <phoneticPr fontId="2"/>
  </si>
  <si>
    <t>×</t>
    <phoneticPr fontId="2"/>
  </si>
  <si>
    <t>＝</t>
    <phoneticPr fontId="2"/>
  </si>
  <si>
    <t>1単位当たりの事業効果</t>
    <rPh sb="1" eb="3">
      <t>タンイ</t>
    </rPh>
    <rPh sb="3" eb="4">
      <t>ア</t>
    </rPh>
    <rPh sb="7" eb="11">
      <t>ジギョウコウカ</t>
    </rPh>
    <phoneticPr fontId="7"/>
  </si>
  <si>
    <t>３．事業全体の効果を算出する</t>
    <rPh sb="2" eb="4">
      <t>ジギョウ</t>
    </rPh>
    <rPh sb="4" eb="6">
      <t>ゼンタイ</t>
    </rPh>
    <rPh sb="7" eb="9">
      <t>コウカ</t>
    </rPh>
    <rPh sb="10" eb="12">
      <t>サンシュツ</t>
    </rPh>
    <phoneticPr fontId="7"/>
  </si>
  <si>
    <t>①社会活動継続参加者数が増加することによる介護給付費縮減効果 [円]</t>
    <rPh sb="1" eb="5">
      <t>シャカイカツドウ</t>
    </rPh>
    <rPh sb="5" eb="7">
      <t>ケイゾク</t>
    </rPh>
    <rPh sb="7" eb="11">
      <t>サンカシャスウ</t>
    </rPh>
    <rPh sb="12" eb="14">
      <t>ゾウカ</t>
    </rPh>
    <rPh sb="21" eb="23">
      <t>カイゴ</t>
    </rPh>
    <rPh sb="23" eb="26">
      <t>キュウフヒ</t>
    </rPh>
    <rPh sb="26" eb="28">
      <t>シュクゲン</t>
    </rPh>
    <rPh sb="28" eb="30">
      <t>コウカ</t>
    </rPh>
    <rPh sb="32" eb="33">
      <t>エン</t>
    </rPh>
    <phoneticPr fontId="7"/>
  </si>
  <si>
    <t>高齢者の社会活動参加事業　事業効果の算出A（事業期間が短期の場合）</t>
    <rPh sb="0" eb="3">
      <t>コウレイシャ</t>
    </rPh>
    <rPh sb="4" eb="6">
      <t>シャカイ</t>
    </rPh>
    <rPh sb="6" eb="8">
      <t>カツドウ</t>
    </rPh>
    <rPh sb="8" eb="10">
      <t>サンカ</t>
    </rPh>
    <rPh sb="10" eb="12">
      <t>ジギョウ</t>
    </rPh>
    <rPh sb="13" eb="17">
      <t>ジギョウコウカ</t>
    </rPh>
    <rPh sb="18" eb="20">
      <t>サンシュツ</t>
    </rPh>
    <rPh sb="22" eb="26">
      <t>ジギョウキカン</t>
    </rPh>
    <rPh sb="27" eb="29">
      <t>タンキ</t>
    </rPh>
    <rPh sb="30" eb="32">
      <t>バアイ</t>
    </rPh>
    <phoneticPr fontId="7"/>
  </si>
  <si>
    <t>②プログラム参加者数［人数］</t>
    <rPh sb="6" eb="10">
      <t>サンカシャスウ</t>
    </rPh>
    <rPh sb="11" eb="13">
      <t>ニンズウ</t>
    </rPh>
    <phoneticPr fontId="7"/>
  </si>
  <si>
    <t>事業効果全体額［円］</t>
    <rPh sb="0" eb="4">
      <t>ジギョウコウカ</t>
    </rPh>
    <rPh sb="4" eb="6">
      <t>ゼンタイ</t>
    </rPh>
    <rPh sb="6" eb="7">
      <t>ガク</t>
    </rPh>
    <rPh sb="8" eb="9">
      <t>エン</t>
    </rPh>
    <phoneticPr fontId="7"/>
  </si>
  <si>
    <t>支払条件の検討①</t>
    <rPh sb="0" eb="4">
      <t>シハライジョウケン</t>
    </rPh>
    <rPh sb="5" eb="7">
      <t>ケントウ</t>
    </rPh>
    <phoneticPr fontId="2"/>
  </si>
  <si>
    <t>支払条件の検討②：成果指標の上限値に基づく支払条件の検討</t>
    <rPh sb="0" eb="4">
      <t>シハライジョウケン</t>
    </rPh>
    <rPh sb="5" eb="7">
      <t>ケントウ</t>
    </rPh>
    <phoneticPr fontId="2"/>
  </si>
  <si>
    <t>１. 全体事業費の検討</t>
    <rPh sb="3" eb="5">
      <t>ゼンタイ</t>
    </rPh>
    <rPh sb="5" eb="8">
      <t>ジギョウヒ</t>
    </rPh>
    <rPh sb="9" eb="11">
      <t>ケントウ</t>
    </rPh>
    <phoneticPr fontId="2"/>
  </si>
  <si>
    <t>2. 固定費と成果連動支払費の検討</t>
    <rPh sb="3" eb="6">
      <t>コテイヒ</t>
    </rPh>
    <rPh sb="7" eb="11">
      <t>セイカレンドウ</t>
    </rPh>
    <rPh sb="11" eb="13">
      <t>シハライ</t>
    </rPh>
    <rPh sb="13" eb="14">
      <t>ヒ</t>
    </rPh>
    <rPh sb="15" eb="17">
      <t>ケントウ</t>
    </rPh>
    <phoneticPr fontId="2"/>
  </si>
  <si>
    <t>3. 成果連動支払費の成果指標ごとへの割り振り検討</t>
    <rPh sb="3" eb="7">
      <t>セイカレンドウ</t>
    </rPh>
    <rPh sb="7" eb="10">
      <t>シハライヒ</t>
    </rPh>
    <rPh sb="11" eb="15">
      <t>セイカシヒョウ</t>
    </rPh>
    <rPh sb="19" eb="20">
      <t>ワ</t>
    </rPh>
    <rPh sb="21" eb="22">
      <t>フ</t>
    </rPh>
    <rPh sb="23" eb="25">
      <t>ケントウ</t>
    </rPh>
    <phoneticPr fontId="2"/>
  </si>
  <si>
    <t>以下の観点から総合的に検討する。</t>
    <rPh sb="0" eb="2">
      <t>イカ</t>
    </rPh>
    <rPh sb="3" eb="5">
      <t>カンテン</t>
    </rPh>
    <rPh sb="7" eb="10">
      <t>ソウゴウテキ</t>
    </rPh>
    <rPh sb="11" eb="13">
      <t>ケントウ</t>
    </rPh>
    <phoneticPr fontId="2"/>
  </si>
  <si>
    <t>※事業効果の算定から考えると、以下が参考値だが、自治体の課題レベルや、事業者との話し合いの元調整可能。</t>
    <rPh sb="15" eb="17">
      <t>イカ</t>
    </rPh>
    <rPh sb="35" eb="38">
      <t>ジギョウシャ</t>
    </rPh>
    <phoneticPr fontId="2"/>
  </si>
  <si>
    <t>社会活動プログラム参加者数</t>
    <rPh sb="0" eb="2">
      <t>シャカイ</t>
    </rPh>
    <rPh sb="2" eb="4">
      <t>カツドウ</t>
    </rPh>
    <rPh sb="9" eb="13">
      <t>サンカシャスウ</t>
    </rPh>
    <phoneticPr fontId="2"/>
  </si>
  <si>
    <t>社会活動継続参加者数</t>
    <rPh sb="0" eb="4">
      <t>シャカイカツドウ</t>
    </rPh>
    <rPh sb="4" eb="6">
      <t>ケイゾク</t>
    </rPh>
    <rPh sb="6" eb="10">
      <t>サンカシャスウ</t>
    </rPh>
    <phoneticPr fontId="2"/>
  </si>
  <si>
    <t>【短期】事業効果の算出Aを活用した場合</t>
    <rPh sb="1" eb="3">
      <t>タンキ</t>
    </rPh>
    <rPh sb="4" eb="8">
      <t>ジギョウコウカ</t>
    </rPh>
    <rPh sb="9" eb="11">
      <t>サンシュツ</t>
    </rPh>
    <rPh sb="13" eb="15">
      <t>カツヨウ</t>
    </rPh>
    <rPh sb="17" eb="19">
      <t>バアイ</t>
    </rPh>
    <phoneticPr fontId="2"/>
  </si>
  <si>
    <t>２－１．成果指標①：社会活動プログラム参加者数</t>
    <rPh sb="4" eb="8">
      <t>セイカシヒョウ</t>
    </rPh>
    <rPh sb="10" eb="14">
      <t>シャカイカツドウ</t>
    </rPh>
    <rPh sb="19" eb="23">
      <t>サンカシャスウ</t>
    </rPh>
    <phoneticPr fontId="7"/>
  </si>
  <si>
    <t>i</t>
    <phoneticPr fontId="2"/>
  </si>
  <si>
    <t>ii</t>
    <phoneticPr fontId="2"/>
  </si>
  <si>
    <t>iii</t>
    <phoneticPr fontId="2"/>
  </si>
  <si>
    <t>ⅳ</t>
    <phoneticPr fontId="2"/>
  </si>
  <si>
    <t>i～iiiを総合的に判断した全体事業費</t>
    <rPh sb="6" eb="9">
      <t>ソウゴウテキ</t>
    </rPh>
    <rPh sb="10" eb="12">
      <t>ハンダン</t>
    </rPh>
    <rPh sb="14" eb="16">
      <t>ゼンタイ</t>
    </rPh>
    <rPh sb="16" eb="19">
      <t>ジギョウヒ</t>
    </rPh>
    <phoneticPr fontId="2"/>
  </si>
  <si>
    <t>※i&gt;ⅳとなること、ii&lt;=ⅳ、iii＜ⅳとなることに留意して設定し、記載。</t>
    <rPh sb="27" eb="29">
      <t>リュウイ</t>
    </rPh>
    <rPh sb="31" eb="33">
      <t>セッテイ</t>
    </rPh>
    <rPh sb="35" eb="37">
      <t>キサイ</t>
    </rPh>
    <phoneticPr fontId="2"/>
  </si>
  <si>
    <t>●成果指標②</t>
    <rPh sb="1" eb="5">
      <t>セイカシヒョウ</t>
    </rPh>
    <phoneticPr fontId="2"/>
  </si>
  <si>
    <t>●成果指標①</t>
    <rPh sb="1" eb="5">
      <t>セイカシヒョウ</t>
    </rPh>
    <phoneticPr fontId="2"/>
  </si>
  <si>
    <t>●成果指標③</t>
    <rPh sb="1" eb="5">
      <t>セイカシヒョウ</t>
    </rPh>
    <phoneticPr fontId="2"/>
  </si>
  <si>
    <t>●成果指標④</t>
    <rPh sb="1" eb="5">
      <t>セイカシヒョウ</t>
    </rPh>
    <phoneticPr fontId="2"/>
  </si>
  <si>
    <t>※シート「支払条件の検討1」の「3. 成果連動支払費の成果指標ごとへの割り振り検討」のうち、各自治体で活用する数値を記載。</t>
    <rPh sb="5" eb="7">
      <t>シハライ</t>
    </rPh>
    <rPh sb="7" eb="9">
      <t>ジョウケン</t>
    </rPh>
    <rPh sb="10" eb="12">
      <t>ケントウ</t>
    </rPh>
    <rPh sb="46" eb="47">
      <t>カク</t>
    </rPh>
    <rPh sb="47" eb="50">
      <t>ジチタイ</t>
    </rPh>
    <rPh sb="51" eb="53">
      <t>カツヨウ</t>
    </rPh>
    <rPh sb="55" eb="57">
      <t>スウチ</t>
    </rPh>
    <rPh sb="58" eb="60">
      <t>キサイ</t>
    </rPh>
    <phoneticPr fontId="2"/>
  </si>
  <si>
    <t>社会活動プログラム参加者数 [人]</t>
    <rPh sb="0" eb="4">
      <t>シャカイカツドウ</t>
    </rPh>
    <rPh sb="9" eb="13">
      <t>サンカシャスウ</t>
    </rPh>
    <rPh sb="15" eb="16">
      <t>ニン</t>
    </rPh>
    <phoneticPr fontId="7"/>
  </si>
  <si>
    <t>２－２．成果指標②：社会活動参加者数</t>
    <rPh sb="4" eb="8">
      <t>セイカシヒョウ</t>
    </rPh>
    <rPh sb="10" eb="14">
      <t>シャカイカツドウ</t>
    </rPh>
    <rPh sb="14" eb="16">
      <t>サンカ</t>
    </rPh>
    <rPh sb="16" eb="18">
      <t>シャスウ</t>
    </rPh>
    <phoneticPr fontId="7"/>
  </si>
  <si>
    <t>社会活動参加者数</t>
    <rPh sb="0" eb="4">
      <t>シャカイカツドウ</t>
    </rPh>
    <rPh sb="4" eb="6">
      <t>サンカ</t>
    </rPh>
    <rPh sb="6" eb="8">
      <t>シャスウ</t>
    </rPh>
    <phoneticPr fontId="2"/>
  </si>
  <si>
    <t>成果指標③の支払上限額：</t>
    <rPh sb="0" eb="4">
      <t>セイカシヒョウ</t>
    </rPh>
    <rPh sb="6" eb="8">
      <t>シハライ</t>
    </rPh>
    <rPh sb="8" eb="10">
      <t>ジョウゲン</t>
    </rPh>
    <rPh sb="10" eb="11">
      <t>ガク</t>
    </rPh>
    <phoneticPr fontId="2"/>
  </si>
  <si>
    <t>２－4．成果指標④：介護保険給付受給者削減数</t>
    <rPh sb="4" eb="8">
      <t>セイカシヒョウ</t>
    </rPh>
    <rPh sb="10" eb="12">
      <t>カイゴ</t>
    </rPh>
    <rPh sb="12" eb="14">
      <t>ホケン</t>
    </rPh>
    <rPh sb="14" eb="16">
      <t>キュウフ</t>
    </rPh>
    <rPh sb="16" eb="19">
      <t>ジュキュウシャ</t>
    </rPh>
    <rPh sb="19" eb="22">
      <t>サクゲンスウ</t>
    </rPh>
    <phoneticPr fontId="7"/>
  </si>
  <si>
    <t>成果指標④の支払上限額：</t>
    <rPh sb="0" eb="4">
      <t>セイカシヒョウ</t>
    </rPh>
    <rPh sb="6" eb="8">
      <t>シハライ</t>
    </rPh>
    <rPh sb="8" eb="10">
      <t>ジョウゲン</t>
    </rPh>
    <rPh sb="10" eb="11">
      <t>ガク</t>
    </rPh>
    <phoneticPr fontId="2"/>
  </si>
  <si>
    <t>社会活動参加者数［人］</t>
    <rPh sb="0" eb="4">
      <t>シャカイカツドウ</t>
    </rPh>
    <rPh sb="4" eb="8">
      <t>サンカシャスウ</t>
    </rPh>
    <rPh sb="9" eb="10">
      <t>ヒト</t>
    </rPh>
    <phoneticPr fontId="7"/>
  </si>
  <si>
    <t>要介護状態遅延人数［人］</t>
    <rPh sb="0" eb="3">
      <t>ヨウカイゴ</t>
    </rPh>
    <rPh sb="3" eb="5">
      <t>ジョウタイ</t>
    </rPh>
    <rPh sb="5" eb="7">
      <t>チエン</t>
    </rPh>
    <rPh sb="7" eb="9">
      <t>ニンズウ</t>
    </rPh>
    <rPh sb="10" eb="11">
      <t>ヒト</t>
    </rPh>
    <phoneticPr fontId="7"/>
  </si>
  <si>
    <t>千円</t>
    <rPh sb="0" eb="2">
      <t>センエン</t>
    </rPh>
    <phoneticPr fontId="2"/>
  </si>
  <si>
    <t>金額（千円）</t>
    <rPh sb="0" eb="2">
      <t>キンガク</t>
    </rPh>
    <rPh sb="3" eb="5">
      <t>センエン</t>
    </rPh>
    <phoneticPr fontId="2"/>
  </si>
  <si>
    <t>高齢者の社会活動参加事業　事業効果の算出B（事業期間が長期の場合）</t>
    <rPh sb="0" eb="3">
      <t>コウレイシャ</t>
    </rPh>
    <rPh sb="4" eb="6">
      <t>シャカイ</t>
    </rPh>
    <rPh sb="6" eb="8">
      <t>カツドウ</t>
    </rPh>
    <rPh sb="8" eb="10">
      <t>サンカ</t>
    </rPh>
    <rPh sb="10" eb="12">
      <t>ジギョウ</t>
    </rPh>
    <rPh sb="13" eb="17">
      <t>ジギョウコウカ</t>
    </rPh>
    <rPh sb="18" eb="19">
      <t>サン</t>
    </rPh>
    <rPh sb="20" eb="24">
      <t>ジギョウキカン</t>
    </rPh>
    <rPh sb="25" eb="27">
      <t>チョウキ</t>
    </rPh>
    <rPh sb="28" eb="30">
      <t>バアイ</t>
    </rPh>
    <phoneticPr fontId="7"/>
  </si>
  <si>
    <t>●●</t>
    <phoneticPr fontId="2"/>
  </si>
  <si>
    <t>高齢者の社会活動参加事業　事業効果の算出C（事業期間が長期の場合）</t>
    <rPh sb="0" eb="3">
      <t>コウレイシャ</t>
    </rPh>
    <rPh sb="4" eb="6">
      <t>シャカイ</t>
    </rPh>
    <rPh sb="6" eb="8">
      <t>カツドウ</t>
    </rPh>
    <rPh sb="8" eb="10">
      <t>サンカ</t>
    </rPh>
    <rPh sb="10" eb="12">
      <t>ジギョウ</t>
    </rPh>
    <rPh sb="13" eb="17">
      <t>ジギョウコウカ</t>
    </rPh>
    <rPh sb="18" eb="20">
      <t>サンシュツ</t>
    </rPh>
    <rPh sb="22" eb="26">
      <t>ジギョウキカン</t>
    </rPh>
    <rPh sb="27" eb="29">
      <t>チョウキ</t>
    </rPh>
    <rPh sb="30" eb="32">
      <t>バアイ</t>
    </rPh>
    <phoneticPr fontId="7"/>
  </si>
  <si>
    <t>①介護保険給付受給者削減数が増加することによる介護給付費縮減効果［円］</t>
    <rPh sb="2" eb="4">
      <t>ホケン</t>
    </rPh>
    <rPh sb="4" eb="6">
      <t>キュウフ</t>
    </rPh>
    <rPh sb="6" eb="9">
      <t>ジュキュウシャ</t>
    </rPh>
    <rPh sb="9" eb="12">
      <t>サクゲンスウ</t>
    </rPh>
    <rPh sb="13" eb="15">
      <t>ゾウカ</t>
    </rPh>
    <rPh sb="22" eb="24">
      <t>カイゴ</t>
    </rPh>
    <rPh sb="24" eb="27">
      <t>キュウフヒ</t>
    </rPh>
    <rPh sb="27" eb="31">
      <t>シュクゲンコウカ</t>
    </rPh>
    <rPh sb="32" eb="33">
      <t>エン</t>
    </rPh>
    <phoneticPr fontId="2"/>
  </si>
  <si>
    <t>②介護保険給付受給者削減数［人数］</t>
    <rPh sb="1" eb="3">
      <t>カイゴ</t>
    </rPh>
    <rPh sb="3" eb="5">
      <t>ホケン</t>
    </rPh>
    <rPh sb="5" eb="7">
      <t>キュウフ</t>
    </rPh>
    <rPh sb="7" eb="10">
      <t>ジュキュウシャ</t>
    </rPh>
    <rPh sb="10" eb="13">
      <t>サクゲンスウ</t>
    </rPh>
    <rPh sb="14" eb="16">
      <t>ニンズウ</t>
    </rPh>
    <phoneticPr fontId="7"/>
  </si>
  <si>
    <t>①介護保険給付受給者削減数が増加することによる介護給付費縮減効果［円］</t>
    <rPh sb="1" eb="3">
      <t>カイゴ</t>
    </rPh>
    <rPh sb="3" eb="5">
      <t>ホケン</t>
    </rPh>
    <rPh sb="5" eb="7">
      <t>キュウフ</t>
    </rPh>
    <rPh sb="7" eb="10">
      <t>ジュキュウシャ</t>
    </rPh>
    <rPh sb="10" eb="13">
      <t>サクゲンスウ</t>
    </rPh>
    <rPh sb="14" eb="16">
      <t>ゾウカ</t>
    </rPh>
    <rPh sb="23" eb="25">
      <t>カイゴ</t>
    </rPh>
    <rPh sb="25" eb="28">
      <t>キュウフヒ</t>
    </rPh>
    <rPh sb="28" eb="32">
      <t>シュクゲンコウカ</t>
    </rPh>
    <rPh sb="33" eb="34">
      <t>エン</t>
    </rPh>
    <phoneticPr fontId="2"/>
  </si>
  <si>
    <t>※シート「事業効果の算出A」「事業効果の算出B」「事業効果の算出C」のいずれかの算出結果を踏まえ、各自治体が独自に記載。</t>
    <rPh sb="5" eb="9">
      <t>ジギョウコウカ</t>
    </rPh>
    <rPh sb="10" eb="12">
      <t>サンシュツ</t>
    </rPh>
    <rPh sb="15" eb="19">
      <t>ジギョウコウカ</t>
    </rPh>
    <rPh sb="20" eb="22">
      <t>サンシュツ</t>
    </rPh>
    <rPh sb="25" eb="29">
      <t>ジギョウコウカ</t>
    </rPh>
    <rPh sb="30" eb="32">
      <t>サンシュツ</t>
    </rPh>
    <rPh sb="40" eb="42">
      <t>サンシュツ</t>
    </rPh>
    <rPh sb="42" eb="44">
      <t>ケッカ</t>
    </rPh>
    <rPh sb="45" eb="46">
      <t>フ</t>
    </rPh>
    <rPh sb="48" eb="49">
      <t>カク</t>
    </rPh>
    <rPh sb="49" eb="52">
      <t>ジチタイ</t>
    </rPh>
    <rPh sb="53" eb="55">
      <t>ドクジ</t>
    </rPh>
    <rPh sb="56" eb="58">
      <t>キサイ</t>
    </rPh>
    <phoneticPr fontId="2"/>
  </si>
  <si>
    <t>【長期】事業効果の算出Bを活用した場合</t>
    <rPh sb="1" eb="3">
      <t>チョウキ</t>
    </rPh>
    <rPh sb="4" eb="8">
      <t>ジギョウコウカ</t>
    </rPh>
    <rPh sb="9" eb="11">
      <t>サンシュツ</t>
    </rPh>
    <rPh sb="13" eb="15">
      <t>カツヨウ</t>
    </rPh>
    <rPh sb="17" eb="19">
      <t>バアイ</t>
    </rPh>
    <phoneticPr fontId="2"/>
  </si>
  <si>
    <t>【長期】事業効果の算出Cを活用した場合</t>
    <rPh sb="1" eb="3">
      <t>チョウキ</t>
    </rPh>
    <rPh sb="4" eb="8">
      <t>ジギョウコウカ</t>
    </rPh>
    <rPh sb="9" eb="11">
      <t>サンシュツ</t>
    </rPh>
    <rPh sb="13" eb="15">
      <t>カツヨウ</t>
    </rPh>
    <rPh sb="17" eb="19">
      <t>バアイ</t>
    </rPh>
    <phoneticPr fontId="2"/>
  </si>
  <si>
    <t>介護保険給付認定者削減数or受給額</t>
    <phoneticPr fontId="2"/>
  </si>
  <si>
    <t>①要支援・要介護リスク評価尺度維持者数が増加することによる介護給付費縮減効果［円］</t>
    <rPh sb="1" eb="4">
      <t>ヨウシエン</t>
    </rPh>
    <rPh sb="5" eb="6">
      <t>ヨウ</t>
    </rPh>
    <rPh sb="6" eb="8">
      <t>カイゴ</t>
    </rPh>
    <rPh sb="11" eb="13">
      <t>ヒョウカ</t>
    </rPh>
    <rPh sb="13" eb="15">
      <t>シャクド</t>
    </rPh>
    <rPh sb="15" eb="17">
      <t>イジ</t>
    </rPh>
    <rPh sb="17" eb="18">
      <t>シャ</t>
    </rPh>
    <rPh sb="18" eb="19">
      <t>スウ</t>
    </rPh>
    <rPh sb="20" eb="22">
      <t>ゾウカ</t>
    </rPh>
    <rPh sb="29" eb="31">
      <t>カイゴ</t>
    </rPh>
    <rPh sb="31" eb="34">
      <t>キュウフヒ</t>
    </rPh>
    <rPh sb="34" eb="38">
      <t>シュクゲンコウカ</t>
    </rPh>
    <rPh sb="39" eb="40">
      <t>エン</t>
    </rPh>
    <phoneticPr fontId="2"/>
  </si>
  <si>
    <t>要支援・要介護リスク評価尺度維持者数</t>
    <rPh sb="16" eb="17">
      <t>シャ</t>
    </rPh>
    <phoneticPr fontId="2"/>
  </si>
  <si>
    <t>要支援・要介護リスク評価尺度維持者数</t>
    <rPh sb="14" eb="16">
      <t>イジ</t>
    </rPh>
    <rPh sb="16" eb="17">
      <t>シャ</t>
    </rPh>
    <phoneticPr fontId="2"/>
  </si>
  <si>
    <t>２－3．成果指標③：要支援・要介護リスク尺度維持者数</t>
    <rPh sb="4" eb="8">
      <t>セイカシヒョウ</t>
    </rPh>
    <rPh sb="10" eb="13">
      <t>ヨウシエン</t>
    </rPh>
    <rPh sb="14" eb="17">
      <t>ヨウカイゴ</t>
    </rPh>
    <rPh sb="20" eb="22">
      <t>シャクド</t>
    </rPh>
    <rPh sb="22" eb="24">
      <t>イジ</t>
    </rPh>
    <rPh sb="24" eb="25">
      <t>シャ</t>
    </rPh>
    <rPh sb="25" eb="26">
      <t>スウ</t>
    </rPh>
    <phoneticPr fontId="7"/>
  </si>
  <si>
    <t>※事業組成パック「5-1. 成果指標1単位当たりの事業効果A」を参照し、記載。</t>
    <rPh sb="1" eb="5">
      <t>ジギョウソセイ</t>
    </rPh>
    <rPh sb="21" eb="22">
      <t>ア</t>
    </rPh>
    <rPh sb="32" eb="34">
      <t>サンショウ</t>
    </rPh>
    <rPh sb="36" eb="38">
      <t>キサイ</t>
    </rPh>
    <phoneticPr fontId="2"/>
  </si>
  <si>
    <t>※事業組成パック「5-1. 成果指標1単位当たりの事業効果B」を参照し、記載。</t>
    <rPh sb="1" eb="5">
      <t>ジギョウソセイ</t>
    </rPh>
    <rPh sb="21" eb="22">
      <t>ア</t>
    </rPh>
    <rPh sb="32" eb="34">
      <t>サンショウ</t>
    </rPh>
    <rPh sb="36" eb="38">
      <t>キサイ</t>
    </rPh>
    <phoneticPr fontId="2"/>
  </si>
  <si>
    <t>※事業組成パック「5-1. 成果指標1単位当たりの事業効果C」を参照し、記載。</t>
    <rPh sb="1" eb="5">
      <t>ジギョウソセイ</t>
    </rPh>
    <rPh sb="21" eb="22">
      <t>ア</t>
    </rPh>
    <rPh sb="32" eb="34">
      <t>サンショウ</t>
    </rPh>
    <rPh sb="36" eb="38">
      <t>キサイ</t>
    </rPh>
    <phoneticPr fontId="2"/>
  </si>
  <si>
    <t>※自治体の人口規模や、事業組成パック「（参考2）その他検討項目に関する既存事例の例示（2/5）」を参照し、記載。</t>
    <rPh sb="1" eb="4">
      <t>ジチタイ</t>
    </rPh>
    <rPh sb="5" eb="7">
      <t>ジンコウ</t>
    </rPh>
    <rPh sb="7" eb="9">
      <t>キボ</t>
    </rPh>
    <rPh sb="11" eb="15">
      <t>ジギョウソセイ</t>
    </rPh>
    <rPh sb="49" eb="51">
      <t>サンショウ</t>
    </rPh>
    <rPh sb="53" eb="55">
      <t>キサイ</t>
    </rPh>
    <phoneticPr fontId="2"/>
  </si>
  <si>
    <t>※自治体の人口規模や、事業組成パック「（参考2）その他検討項目に関する既存事例の例示（2/5）」や「5-2. 事業効果全体の算出方法C」を参照し、記載。</t>
    <rPh sb="1" eb="4">
      <t>ジチタイ</t>
    </rPh>
    <rPh sb="5" eb="7">
      <t>ジンコウ</t>
    </rPh>
    <rPh sb="7" eb="9">
      <t>キボ</t>
    </rPh>
    <rPh sb="11" eb="15">
      <t>ジギョウソセイ</t>
    </rPh>
    <rPh sb="69" eb="71">
      <t>サンショウ</t>
    </rPh>
    <rPh sb="73" eb="75">
      <t>キサイ</t>
    </rPh>
    <phoneticPr fontId="2"/>
  </si>
  <si>
    <t>要支援・要介護リスク評価尺度維持者数</t>
    <phoneticPr fontId="2"/>
  </si>
  <si>
    <t>介護保険給付認定者削減数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</si>
</sst>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11" x14ac:knownFonts="1">
    <font>
      <sz val="11"/>
      <color theme="1"/>
      <name val="游ゴシック"/>
      <family val="2"/>
      <charset val="128"/>
      <scheme val="minor"/>
    </font>
    <font>
      <sz val="11"/>
      <color theme="1"/>
      <name val="Yu Gothic UI"/>
      <family val="2"/>
      <charset val="128"/>
    </font>
    <font>
      <sz val="6"/>
      <name val="游ゴシック"/>
      <family val="2"/>
      <charset val="128"/>
      <scheme val="minor"/>
    </font>
    <font>
      <sz val="11"/>
      <color theme="1"/>
      <name val="游ゴシック"/>
      <family val="2"/>
      <charset val="128"/>
      <scheme val="minor"/>
    </font>
    <font>
      <sz val="10"/>
      <name val="Meiryo UI"/>
      <family val="3"/>
      <charset val="128"/>
    </font>
    <font>
      <sz val="11"/>
      <name val="ＭＳ Ｐゴシック"/>
      <family val="3"/>
      <charset val="128"/>
    </font>
    <font>
      <sz val="10"/>
      <name val="Arial"/>
      <family val="2"/>
    </font>
    <font>
      <sz val="6"/>
      <name val="Yu Gothic UI"/>
      <family val="2"/>
      <charset val="128"/>
    </font>
    <font>
      <b/>
      <sz val="10"/>
      <name val="Meiryo UI"/>
      <family val="3"/>
      <charset val="128"/>
    </font>
    <font>
      <b/>
      <sz val="11"/>
      <name val="Meiryo UI"/>
      <family val="3"/>
      <charset val="128"/>
    </font>
    <font>
      <b/>
      <sz val="12"/>
      <name val="Meiryo UI"/>
      <family val="3"/>
      <charset val="128"/>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xf numFmtId="0" fontId="5" fillId="0" borderId="0"/>
    <xf numFmtId="0" fontId="5" fillId="0" borderId="0" applyBorder="0"/>
    <xf numFmtId="0" fontId="6" fillId="0" borderId="0"/>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72">
    <xf numFmtId="0" fontId="0" fillId="0" borderId="0" xfId="0">
      <alignment vertical="center"/>
    </xf>
    <xf numFmtId="0" fontId="4" fillId="0" borderId="0" xfId="7" applyFont="1" applyAlignment="1">
      <alignment vertical="center"/>
    </xf>
    <xf numFmtId="0" fontId="4" fillId="0" borderId="0" xfId="7" applyFont="1" applyAlignment="1">
      <alignment horizontal="center" vertical="center"/>
    </xf>
    <xf numFmtId="0" fontId="4" fillId="0" borderId="4" xfId="7" applyFont="1" applyBorder="1" applyAlignment="1">
      <alignment horizontal="center" vertical="center" wrapText="1"/>
    </xf>
    <xf numFmtId="0" fontId="8" fillId="0" borderId="0" xfId="7" applyFont="1" applyAlignment="1">
      <alignment vertical="center"/>
    </xf>
    <xf numFmtId="0" fontId="4" fillId="0" borderId="4" xfId="7" applyFont="1" applyBorder="1" applyAlignment="1">
      <alignment horizontal="center" vertical="center"/>
    </xf>
    <xf numFmtId="0" fontId="4" fillId="0" borderId="0" xfId="7" applyFont="1" applyAlignment="1">
      <alignment horizontal="right" vertical="center"/>
    </xf>
    <xf numFmtId="38" fontId="4" fillId="2" borderId="4" xfId="8" applyFont="1" applyFill="1" applyBorder="1" applyAlignment="1">
      <alignment vertical="center"/>
    </xf>
    <xf numFmtId="0" fontId="9" fillId="0" borderId="0" xfId="7" applyFont="1" applyAlignment="1">
      <alignment vertical="center"/>
    </xf>
    <xf numFmtId="0" fontId="4" fillId="0" borderId="4" xfId="7" applyFont="1" applyBorder="1"/>
    <xf numFmtId="0" fontId="8" fillId="0" borderId="0" xfId="7" applyFont="1"/>
    <xf numFmtId="38" fontId="4" fillId="0" borderId="4" xfId="7" applyNumberFormat="1" applyFont="1" applyBorder="1"/>
    <xf numFmtId="38" fontId="4" fillId="2" borderId="4" xfId="1" applyFont="1" applyFill="1" applyBorder="1" applyAlignment="1"/>
    <xf numFmtId="38" fontId="4" fillId="0" borderId="4" xfId="1" applyFont="1" applyBorder="1" applyAlignment="1"/>
    <xf numFmtId="0" fontId="10" fillId="0" borderId="0" xfId="10" applyFont="1"/>
    <xf numFmtId="0" fontId="4" fillId="0" borderId="0" xfId="10" applyFont="1"/>
    <xf numFmtId="0" fontId="8" fillId="0" borderId="0" xfId="10" applyFont="1"/>
    <xf numFmtId="0" fontId="4" fillId="0" borderId="0" xfId="10" applyFont="1" applyAlignment="1">
      <alignment horizontal="left"/>
    </xf>
    <xf numFmtId="0" fontId="4" fillId="0" borderId="2" xfId="10" applyFont="1" applyBorder="1" applyAlignment="1">
      <alignment horizontal="center"/>
    </xf>
    <xf numFmtId="0" fontId="4" fillId="0" borderId="2" xfId="10" applyFont="1" applyBorder="1"/>
    <xf numFmtId="0" fontId="4" fillId="0" borderId="5" xfId="10" applyFont="1" applyBorder="1" applyAlignment="1">
      <alignment horizontal="center"/>
    </xf>
    <xf numFmtId="0" fontId="4" fillId="0" borderId="5" xfId="10" applyFont="1" applyBorder="1"/>
    <xf numFmtId="0" fontId="4" fillId="0" borderId="0" xfId="10" applyFont="1" applyAlignment="1">
      <alignment horizontal="center"/>
    </xf>
    <xf numFmtId="0" fontId="4" fillId="0" borderId="0" xfId="10" applyFont="1" applyAlignment="1">
      <alignment horizontal="right"/>
    </xf>
    <xf numFmtId="38" fontId="4" fillId="0" borderId="0" xfId="1" applyFont="1" applyFill="1" applyBorder="1" applyAlignment="1"/>
    <xf numFmtId="0" fontId="4" fillId="0" borderId="4" xfId="10" applyFont="1" applyBorder="1"/>
    <xf numFmtId="0" fontId="4" fillId="0" borderId="4" xfId="10" applyFont="1" applyBorder="1" applyAlignment="1">
      <alignment horizontal="center"/>
    </xf>
    <xf numFmtId="9" fontId="4" fillId="0" borderId="4" xfId="2" applyFont="1" applyFill="1" applyBorder="1" applyAlignment="1"/>
    <xf numFmtId="0" fontId="4" fillId="0" borderId="6" xfId="10" applyFont="1" applyBorder="1"/>
    <xf numFmtId="38" fontId="4" fillId="0" borderId="6" xfId="1" applyFont="1" applyBorder="1" applyAlignment="1"/>
    <xf numFmtId="9" fontId="4" fillId="0" borderId="6" xfId="2" applyFont="1" applyFill="1" applyBorder="1" applyAlignment="1"/>
    <xf numFmtId="0" fontId="4" fillId="0" borderId="1" xfId="10" applyFont="1" applyBorder="1"/>
    <xf numFmtId="38" fontId="4" fillId="0" borderId="1" xfId="1" applyFont="1" applyFill="1" applyBorder="1" applyAlignment="1"/>
    <xf numFmtId="9" fontId="4" fillId="0" borderId="1" xfId="2" applyFont="1" applyBorder="1" applyAlignment="1"/>
    <xf numFmtId="38" fontId="4" fillId="0" borderId="2" xfId="1" applyFont="1" applyBorder="1" applyAlignment="1"/>
    <xf numFmtId="38" fontId="4" fillId="0" borderId="5" xfId="1" applyFont="1" applyBorder="1" applyAlignment="1"/>
    <xf numFmtId="38" fontId="4" fillId="0" borderId="0" xfId="10" applyNumberFormat="1" applyFont="1"/>
    <xf numFmtId="9" fontId="4" fillId="0" borderId="0" xfId="10" applyNumberFormat="1" applyFont="1"/>
    <xf numFmtId="0" fontId="4" fillId="0" borderId="0" xfId="10" applyFont="1" applyAlignment="1">
      <alignment vertical="center" textRotation="255" wrapText="1"/>
    </xf>
    <xf numFmtId="0" fontId="4" fillId="2" borderId="0" xfId="10" applyFont="1" applyFill="1"/>
    <xf numFmtId="38" fontId="4" fillId="2" borderId="5" xfId="1" applyFont="1" applyFill="1" applyBorder="1" applyAlignment="1"/>
    <xf numFmtId="38" fontId="4" fillId="2" borderId="0" xfId="1" applyFont="1" applyFill="1" applyBorder="1" applyAlignment="1"/>
    <xf numFmtId="9" fontId="4" fillId="2" borderId="2" xfId="2" applyFont="1" applyFill="1" applyBorder="1" applyAlignment="1"/>
    <xf numFmtId="176" fontId="4" fillId="0" borderId="0" xfId="2" applyNumberFormat="1" applyFont="1" applyAlignment="1"/>
    <xf numFmtId="176" fontId="4" fillId="0" borderId="0" xfId="10" applyNumberFormat="1" applyFont="1"/>
    <xf numFmtId="0" fontId="4" fillId="0" borderId="0" xfId="7" applyFont="1" applyBorder="1" applyAlignment="1">
      <alignment horizontal="center" vertical="center"/>
    </xf>
    <xf numFmtId="0" fontId="4" fillId="0" borderId="0" xfId="7" applyFont="1" applyBorder="1" applyAlignment="1">
      <alignment horizontal="center" vertical="center" wrapText="1"/>
    </xf>
    <xf numFmtId="177" fontId="4" fillId="0" borderId="0" xfId="9" applyNumberFormat="1" applyFont="1" applyBorder="1" applyAlignment="1">
      <alignment vertical="center"/>
    </xf>
    <xf numFmtId="38" fontId="4" fillId="0" borderId="4" xfId="8" applyFont="1" applyFill="1" applyBorder="1" applyAlignment="1">
      <alignment vertical="center"/>
    </xf>
    <xf numFmtId="38" fontId="4" fillId="0" borderId="0" xfId="8" applyFont="1" applyBorder="1" applyAlignment="1">
      <alignment vertical="center"/>
    </xf>
    <xf numFmtId="0" fontId="4" fillId="0" borderId="0" xfId="7" applyFont="1" applyBorder="1" applyAlignment="1">
      <alignment vertical="center"/>
    </xf>
    <xf numFmtId="0" fontId="4" fillId="0" borderId="0" xfId="7" applyFont="1" applyFill="1" applyAlignment="1">
      <alignment vertical="center"/>
    </xf>
    <xf numFmtId="38" fontId="4" fillId="0" borderId="4" xfId="8" applyNumberFormat="1" applyFont="1" applyFill="1" applyBorder="1" applyAlignment="1">
      <alignment vertical="center"/>
    </xf>
    <xf numFmtId="0" fontId="4" fillId="0" borderId="0" xfId="7" applyFont="1" applyFill="1" applyAlignment="1">
      <alignment horizontal="center" vertical="center"/>
    </xf>
    <xf numFmtId="38" fontId="4" fillId="2" borderId="4" xfId="10" applyNumberFormat="1" applyFont="1" applyFill="1" applyBorder="1"/>
    <xf numFmtId="0" fontId="4" fillId="2" borderId="4" xfId="10" applyFont="1" applyFill="1" applyBorder="1"/>
    <xf numFmtId="0" fontId="4" fillId="0" borderId="0" xfId="10" applyFont="1" applyFill="1"/>
    <xf numFmtId="38" fontId="4" fillId="2" borderId="2" xfId="10" applyNumberFormat="1" applyFont="1" applyFill="1" applyBorder="1"/>
    <xf numFmtId="0" fontId="4" fillId="0" borderId="0" xfId="10" applyFont="1" applyBorder="1" applyAlignment="1">
      <alignment horizontal="center"/>
    </xf>
    <xf numFmtId="0" fontId="4" fillId="0" borderId="0" xfId="10" applyFont="1" applyBorder="1"/>
    <xf numFmtId="38" fontId="4" fillId="0" borderId="0" xfId="1" applyFont="1" applyBorder="1" applyAlignment="1"/>
    <xf numFmtId="9" fontId="4" fillId="2" borderId="0" xfId="2" applyFont="1" applyFill="1" applyBorder="1" applyAlignment="1"/>
    <xf numFmtId="9" fontId="4" fillId="2" borderId="5" xfId="2" applyFont="1" applyFill="1" applyBorder="1" applyAlignment="1">
      <alignment vertical="top"/>
    </xf>
    <xf numFmtId="9" fontId="4" fillId="2" borderId="5" xfId="2" applyFont="1" applyFill="1" applyBorder="1" applyAlignment="1"/>
    <xf numFmtId="0" fontId="4" fillId="0" borderId="3" xfId="10" applyFont="1" applyBorder="1" applyAlignment="1">
      <alignment horizontal="center"/>
    </xf>
    <xf numFmtId="0" fontId="4" fillId="0" borderId="3" xfId="10" applyFont="1" applyBorder="1"/>
    <xf numFmtId="38" fontId="4" fillId="0" borderId="3" xfId="1" applyFont="1" applyBorder="1" applyAlignment="1"/>
    <xf numFmtId="9" fontId="4" fillId="2" borderId="3" xfId="2" applyFont="1" applyFill="1" applyBorder="1" applyAlignment="1"/>
    <xf numFmtId="0" fontId="4" fillId="0" borderId="0" xfId="7" applyFont="1" applyBorder="1" applyAlignment="1">
      <alignment horizontal="left" vertical="center"/>
    </xf>
    <xf numFmtId="38" fontId="4" fillId="2" borderId="4" xfId="8" applyFont="1" applyFill="1" applyBorder="1" applyAlignment="1">
      <alignment horizontal="right" vertical="center"/>
    </xf>
    <xf numFmtId="38" fontId="4" fillId="0" borderId="4" xfId="8" applyFont="1" applyFill="1" applyBorder="1" applyAlignment="1">
      <alignment horizontal="right" vertical="center"/>
    </xf>
    <xf numFmtId="38" fontId="4" fillId="2" borderId="2" xfId="1" applyFont="1" applyFill="1" applyBorder="1" applyAlignment="1"/>
  </cellXfs>
  <cellStyles count="11">
    <cellStyle name="パーセント" xfId="2" builtinId="5"/>
    <cellStyle name="パーセント 2" xfId="9" xr:uid="{4FED8F1F-B411-4D3B-97BD-2FA22E0739BC}"/>
    <cellStyle name="桁区切り" xfId="1" builtinId="6"/>
    <cellStyle name="桁区切り 2" xfId="8" xr:uid="{923192EE-FD4E-41C9-AA5D-65609D61A872}"/>
    <cellStyle name="標準" xfId="0" builtinId="0"/>
    <cellStyle name="標準 2" xfId="3" xr:uid="{6DA1156E-3833-4BBF-997A-733DC685C055}"/>
    <cellStyle name="標準 2 2" xfId="4" xr:uid="{C5A0569E-E5FC-452F-9CB0-470114C3A1F7}"/>
    <cellStyle name="標準 2 2 2" xfId="10" xr:uid="{624F4452-A13D-4615-8C75-3308AA98D778}"/>
    <cellStyle name="標準 2 3" xfId="5" xr:uid="{63231079-3BAC-4C72-B25B-8278EBA6CED8}"/>
    <cellStyle name="標準 2 4" xfId="7" xr:uid="{88552909-6013-469B-BB2D-DC31D523CBAC}"/>
    <cellStyle name="標準 3" xfId="6" xr:uid="{975CA542-D31F-4284-8D6D-F4CB54B1DE6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ADB7-34F5-46FA-8EA5-D245C31D37A7}">
  <dimension ref="A1:J15"/>
  <sheetViews>
    <sheetView showGridLines="0" zoomScale="115" zoomScaleNormal="115" workbookViewId="0">
      <selection activeCell="E4" sqref="E4"/>
    </sheetView>
  </sheetViews>
  <sheetFormatPr defaultRowHeight="18.75" customHeight="1" x14ac:dyDescent="0.4"/>
  <cols>
    <col min="1" max="1" width="9" style="1" customWidth="1"/>
    <col min="2" max="2" width="14.25" style="1" customWidth="1"/>
    <col min="3" max="3" width="21.625" style="1" customWidth="1"/>
    <col min="4" max="4" width="4.375" style="1" customWidth="1"/>
    <col min="5" max="5" width="21.625" style="1" customWidth="1"/>
    <col min="6" max="6" width="4.375" style="1" customWidth="1"/>
    <col min="7" max="7" width="21.625" style="1" customWidth="1"/>
    <col min="8" max="8" width="4.375" style="1" customWidth="1"/>
    <col min="9" max="9" width="21.625" style="1" customWidth="1"/>
    <col min="10" max="10" width="4.375" style="1" customWidth="1"/>
    <col min="11" max="16384" width="9" style="1"/>
  </cols>
  <sheetData>
    <row r="1" spans="1:10" ht="18.75" customHeight="1" x14ac:dyDescent="0.4">
      <c r="A1" s="8" t="s">
        <v>27</v>
      </c>
    </row>
    <row r="2" spans="1:10" ht="18.75" customHeight="1" x14ac:dyDescent="0.25">
      <c r="I2" s="39"/>
      <c r="J2" s="15" t="s">
        <v>0</v>
      </c>
    </row>
    <row r="3" spans="1:10" ht="18.75" customHeight="1" x14ac:dyDescent="0.4">
      <c r="B3" s="4" t="s">
        <v>1</v>
      </c>
    </row>
    <row r="4" spans="1:10" ht="18.75" customHeight="1" x14ac:dyDescent="0.4">
      <c r="B4" s="4" t="s">
        <v>24</v>
      </c>
    </row>
    <row r="5" spans="1:10" ht="42.75" x14ac:dyDescent="0.4">
      <c r="C5" s="3" t="s">
        <v>26</v>
      </c>
      <c r="D5" s="45"/>
      <c r="E5" s="46"/>
    </row>
    <row r="6" spans="1:10" ht="18.75" customHeight="1" x14ac:dyDescent="0.4">
      <c r="C6" s="7">
        <v>111000</v>
      </c>
      <c r="D6" s="68" t="s">
        <v>76</v>
      </c>
      <c r="E6" s="47"/>
    </row>
    <row r="8" spans="1:10" ht="18.75" customHeight="1" x14ac:dyDescent="0.4">
      <c r="B8" s="4" t="s">
        <v>2</v>
      </c>
    </row>
    <row r="9" spans="1:10" ht="18.75" customHeight="1" x14ac:dyDescent="0.4">
      <c r="B9" s="4"/>
      <c r="C9" s="5" t="s">
        <v>28</v>
      </c>
    </row>
    <row r="10" spans="1:10" ht="18.75" customHeight="1" x14ac:dyDescent="0.4">
      <c r="C10" s="7">
        <v>300</v>
      </c>
      <c r="D10" s="68" t="s">
        <v>79</v>
      </c>
    </row>
    <row r="12" spans="1:10" ht="18.75" customHeight="1" x14ac:dyDescent="0.4">
      <c r="B12" s="4" t="s">
        <v>25</v>
      </c>
    </row>
    <row r="13" spans="1:10" ht="50.25" customHeight="1" x14ac:dyDescent="0.4">
      <c r="C13" s="3" t="s">
        <v>26</v>
      </c>
      <c r="E13" s="5" t="s">
        <v>28</v>
      </c>
      <c r="G13" s="5" t="s">
        <v>29</v>
      </c>
      <c r="I13" s="46"/>
    </row>
    <row r="14" spans="1:10" ht="18.75" customHeight="1" x14ac:dyDescent="0.4">
      <c r="C14" s="48">
        <f>C6</f>
        <v>111000</v>
      </c>
      <c r="D14" s="53" t="s">
        <v>22</v>
      </c>
      <c r="E14" s="48">
        <f>C10</f>
        <v>300</v>
      </c>
      <c r="F14" s="2" t="s">
        <v>23</v>
      </c>
      <c r="G14" s="48">
        <f>C14*E14</f>
        <v>33300000</v>
      </c>
      <c r="I14" s="49"/>
    </row>
    <row r="15" spans="1:10" ht="18.75" customHeight="1" x14ac:dyDescent="0.4">
      <c r="I15" s="50"/>
    </row>
  </sheetData>
  <phoneticPr fontId="2"/>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BD76-E6EF-461D-8355-91C1341EC111}">
  <dimension ref="A1:K15"/>
  <sheetViews>
    <sheetView showGridLines="0" workbookViewId="0">
      <selection activeCell="E26" sqref="E26"/>
    </sheetView>
  </sheetViews>
  <sheetFormatPr defaultRowHeight="18.75" customHeight="1" x14ac:dyDescent="0.4"/>
  <cols>
    <col min="1" max="1" width="9" style="1" customWidth="1"/>
    <col min="2" max="2" width="14.25" style="1" customWidth="1"/>
    <col min="3" max="3" width="21.625" style="1" customWidth="1"/>
    <col min="4" max="4" width="4.375" style="1" customWidth="1"/>
    <col min="5" max="5" width="21.625" style="1" customWidth="1"/>
    <col min="6" max="6" width="4.375" style="1" customWidth="1"/>
    <col min="7" max="7" width="19.75" style="1" customWidth="1"/>
    <col min="8" max="8" width="21.625" style="1" customWidth="1"/>
    <col min="9" max="9" width="4.375" style="1" customWidth="1"/>
    <col min="10" max="10" width="21" style="1" customWidth="1"/>
    <col min="11" max="12" width="4.5" style="1" customWidth="1"/>
    <col min="13" max="13" width="17.875" style="1" customWidth="1"/>
    <col min="14" max="16384" width="9" style="1"/>
  </cols>
  <sheetData>
    <row r="1" spans="1:11" ht="18.75" customHeight="1" x14ac:dyDescent="0.4">
      <c r="A1" s="8" t="s">
        <v>62</v>
      </c>
    </row>
    <row r="2" spans="1:11" ht="18.75" customHeight="1" x14ac:dyDescent="0.25">
      <c r="J2" s="39"/>
      <c r="K2" s="15" t="s">
        <v>0</v>
      </c>
    </row>
    <row r="3" spans="1:11" ht="18.75" customHeight="1" x14ac:dyDescent="0.4">
      <c r="B3" s="4" t="s">
        <v>1</v>
      </c>
    </row>
    <row r="4" spans="1:11" ht="18.75" customHeight="1" x14ac:dyDescent="0.4">
      <c r="B4" s="4" t="s">
        <v>24</v>
      </c>
    </row>
    <row r="5" spans="1:11" ht="42.75" x14ac:dyDescent="0.4">
      <c r="C5" s="3" t="s">
        <v>72</v>
      </c>
      <c r="D5" s="45"/>
    </row>
    <row r="6" spans="1:11" ht="18.75" customHeight="1" x14ac:dyDescent="0.4">
      <c r="C6" s="69" t="s">
        <v>63</v>
      </c>
      <c r="D6" s="68" t="s">
        <v>77</v>
      </c>
      <c r="E6" s="68"/>
    </row>
    <row r="8" spans="1:11" ht="18.75" customHeight="1" x14ac:dyDescent="0.4">
      <c r="B8" s="4" t="s">
        <v>2</v>
      </c>
    </row>
    <row r="9" spans="1:11" ht="18.75" customHeight="1" x14ac:dyDescent="0.4">
      <c r="B9" s="4"/>
      <c r="C9" s="5" t="s">
        <v>28</v>
      </c>
    </row>
    <row r="10" spans="1:11" ht="18.75" customHeight="1" x14ac:dyDescent="0.4">
      <c r="C10" s="7">
        <v>300</v>
      </c>
      <c r="D10" s="68" t="s">
        <v>79</v>
      </c>
    </row>
    <row r="12" spans="1:11" ht="18.75" customHeight="1" x14ac:dyDescent="0.4">
      <c r="B12" s="4" t="s">
        <v>25</v>
      </c>
    </row>
    <row r="13" spans="1:11" ht="50.25" customHeight="1" x14ac:dyDescent="0.4">
      <c r="C13" s="3" t="s">
        <v>72</v>
      </c>
      <c r="E13" s="5" t="s">
        <v>28</v>
      </c>
      <c r="G13" s="5" t="s">
        <v>29</v>
      </c>
    </row>
    <row r="14" spans="1:11" ht="18.75" customHeight="1" x14ac:dyDescent="0.4">
      <c r="B14" s="6"/>
      <c r="C14" s="70" t="str">
        <f>C6</f>
        <v>●●</v>
      </c>
      <c r="D14" s="2" t="s">
        <v>22</v>
      </c>
      <c r="E14" s="48">
        <f>C10</f>
        <v>300</v>
      </c>
      <c r="F14" s="1" t="s">
        <v>23</v>
      </c>
      <c r="G14" s="52" t="e">
        <f>C14*E14</f>
        <v>#VALUE!</v>
      </c>
    </row>
    <row r="15" spans="1:11" ht="18.75" customHeight="1" x14ac:dyDescent="0.4">
      <c r="H15" s="50"/>
    </row>
  </sheetData>
  <phoneticPr fontId="2"/>
  <conditionalFormatting sqref="F13:G14">
    <cfRule type="duplicateValues" dxfId="1" priority="1"/>
  </conditionalFormatting>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62F2-EAB0-4E60-ACA7-921C2B426A35}">
  <dimension ref="A1:H14"/>
  <sheetViews>
    <sheetView showGridLines="0" workbookViewId="0">
      <selection activeCell="I10" sqref="I10"/>
    </sheetView>
  </sheetViews>
  <sheetFormatPr defaultRowHeight="18.75" customHeight="1" x14ac:dyDescent="0.4"/>
  <cols>
    <col min="1" max="1" width="9" style="1" customWidth="1"/>
    <col min="2" max="2" width="14.25" style="1" customWidth="1"/>
    <col min="3" max="3" width="21.625" style="1" customWidth="1"/>
    <col min="4" max="4" width="4.375" style="1" customWidth="1"/>
    <col min="5" max="5" width="21.625" style="1" customWidth="1"/>
    <col min="6" max="6" width="4.5" style="1" customWidth="1"/>
    <col min="7" max="7" width="17.875" style="1" customWidth="1"/>
    <col min="8" max="16384" width="9" style="1"/>
  </cols>
  <sheetData>
    <row r="1" spans="1:8" ht="18.75" customHeight="1" x14ac:dyDescent="0.4">
      <c r="A1" s="8" t="s">
        <v>64</v>
      </c>
    </row>
    <row r="2" spans="1:8" ht="18.75" customHeight="1" x14ac:dyDescent="0.25">
      <c r="G2" s="39"/>
      <c r="H2" s="15" t="s">
        <v>0</v>
      </c>
    </row>
    <row r="3" spans="1:8" ht="18.75" customHeight="1" x14ac:dyDescent="0.4">
      <c r="B3" s="4" t="s">
        <v>1</v>
      </c>
    </row>
    <row r="4" spans="1:8" ht="18.75" customHeight="1" x14ac:dyDescent="0.4">
      <c r="B4" s="4" t="s">
        <v>24</v>
      </c>
    </row>
    <row r="5" spans="1:8" ht="42.75" x14ac:dyDescent="0.4">
      <c r="C5" s="3" t="s">
        <v>65</v>
      </c>
      <c r="D5" s="46"/>
    </row>
    <row r="6" spans="1:8" ht="18.75" customHeight="1" x14ac:dyDescent="0.4">
      <c r="C6" s="7">
        <v>1678000</v>
      </c>
      <c r="D6" s="68" t="s">
        <v>78</v>
      </c>
    </row>
    <row r="8" spans="1:8" ht="18.75" customHeight="1" x14ac:dyDescent="0.4">
      <c r="B8" s="4" t="s">
        <v>2</v>
      </c>
    </row>
    <row r="9" spans="1:8" ht="40.5" customHeight="1" x14ac:dyDescent="0.4">
      <c r="B9" s="4"/>
      <c r="C9" s="3" t="s">
        <v>66</v>
      </c>
      <c r="D9" s="51"/>
    </row>
    <row r="10" spans="1:8" ht="18.75" customHeight="1" x14ac:dyDescent="0.4">
      <c r="C10" s="7">
        <v>300</v>
      </c>
      <c r="D10" s="68" t="s">
        <v>80</v>
      </c>
    </row>
    <row r="12" spans="1:8" ht="18.75" customHeight="1" x14ac:dyDescent="0.4">
      <c r="B12" s="4" t="s">
        <v>25</v>
      </c>
    </row>
    <row r="13" spans="1:8" ht="50.25" customHeight="1" x14ac:dyDescent="0.4">
      <c r="C13" s="3" t="s">
        <v>67</v>
      </c>
      <c r="E13" s="3" t="s">
        <v>66</v>
      </c>
      <c r="G13" s="5" t="s">
        <v>29</v>
      </c>
    </row>
    <row r="14" spans="1:8" ht="18.75" customHeight="1" x14ac:dyDescent="0.4">
      <c r="B14" s="6"/>
      <c r="C14" s="48">
        <f>C6</f>
        <v>1678000</v>
      </c>
      <c r="D14" s="2" t="s">
        <v>22</v>
      </c>
      <c r="E14" s="48">
        <f>C10</f>
        <v>300</v>
      </c>
      <c r="F14" s="2" t="s">
        <v>23</v>
      </c>
      <c r="G14" s="52">
        <f>C14*E14</f>
        <v>503400000</v>
      </c>
    </row>
  </sheetData>
  <phoneticPr fontId="2"/>
  <conditionalFormatting sqref="F13:G14">
    <cfRule type="duplicateValues" dxfId="0" priority="1"/>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B1E4-7847-43B8-85C6-4BAC25FB5E86}">
  <dimension ref="A1:L50"/>
  <sheetViews>
    <sheetView showGridLines="0" tabSelected="1" topLeftCell="A22" zoomScale="115" zoomScaleNormal="115" zoomScaleSheetLayoutView="85" workbookViewId="0">
      <selection activeCell="G39" sqref="G39"/>
    </sheetView>
  </sheetViews>
  <sheetFormatPr defaultRowHeight="14.25" x14ac:dyDescent="0.25"/>
  <cols>
    <col min="1" max="2" width="9" style="15"/>
    <col min="3" max="3" width="13.125" style="15" customWidth="1"/>
    <col min="4" max="4" width="10.875" style="15" bestFit="1" customWidth="1"/>
    <col min="5" max="5" width="9" style="15" customWidth="1"/>
    <col min="6" max="6" width="13.5" style="15" customWidth="1"/>
    <col min="7" max="7" width="10.875" style="15" customWidth="1"/>
    <col min="8" max="8" width="14.25" style="15" customWidth="1"/>
    <col min="9" max="10" width="9" style="15"/>
    <col min="11" max="11" width="9" style="15" customWidth="1"/>
    <col min="12" max="16384" width="9" style="15"/>
  </cols>
  <sheetData>
    <row r="1" spans="1:12" ht="16.5" x14ac:dyDescent="0.25">
      <c r="A1" s="14" t="s">
        <v>30</v>
      </c>
      <c r="H1" s="56"/>
      <c r="I1" s="56"/>
      <c r="K1" s="39"/>
      <c r="L1" s="15" t="s">
        <v>0</v>
      </c>
    </row>
    <row r="3" spans="1:12" x14ac:dyDescent="0.25">
      <c r="B3" s="16" t="s">
        <v>32</v>
      </c>
    </row>
    <row r="5" spans="1:12" x14ac:dyDescent="0.25">
      <c r="C5" s="17" t="s">
        <v>35</v>
      </c>
    </row>
    <row r="6" spans="1:12" x14ac:dyDescent="0.25">
      <c r="C6" s="18" t="s">
        <v>41</v>
      </c>
      <c r="D6" s="19" t="s">
        <v>3</v>
      </c>
      <c r="E6" s="19"/>
      <c r="F6" s="19"/>
      <c r="G6" s="19"/>
      <c r="H6" s="57">
        <f>事業効果の算出C!G14/1000</f>
        <v>503400</v>
      </c>
      <c r="I6" s="19" t="s">
        <v>60</v>
      </c>
      <c r="J6" s="15" t="s">
        <v>68</v>
      </c>
    </row>
    <row r="7" spans="1:12" x14ac:dyDescent="0.25">
      <c r="C7" s="18" t="s">
        <v>42</v>
      </c>
      <c r="D7" s="19" t="s">
        <v>5</v>
      </c>
      <c r="E7" s="19"/>
      <c r="F7" s="19"/>
      <c r="G7" s="19"/>
      <c r="H7" s="71">
        <v>150000</v>
      </c>
      <c r="I7" s="19" t="s">
        <v>60</v>
      </c>
      <c r="J7" s="15" t="s">
        <v>6</v>
      </c>
    </row>
    <row r="8" spans="1:12" ht="15" thickBot="1" x14ac:dyDescent="0.3">
      <c r="B8" s="16"/>
      <c r="C8" s="20" t="s">
        <v>43</v>
      </c>
      <c r="D8" s="21" t="s">
        <v>7</v>
      </c>
      <c r="E8" s="21"/>
      <c r="F8" s="21"/>
      <c r="G8" s="21"/>
      <c r="H8" s="40">
        <v>100000</v>
      </c>
      <c r="I8" s="21" t="s">
        <v>60</v>
      </c>
      <c r="J8" s="15" t="s">
        <v>8</v>
      </c>
    </row>
    <row r="9" spans="1:12" ht="15" thickTop="1" x14ac:dyDescent="0.25">
      <c r="B9" s="16"/>
      <c r="C9" s="22" t="s">
        <v>44</v>
      </c>
      <c r="D9" s="17" t="s">
        <v>45</v>
      </c>
      <c r="G9" s="23"/>
      <c r="H9" s="41">
        <v>100000</v>
      </c>
      <c r="I9" s="15" t="s">
        <v>60</v>
      </c>
      <c r="J9" s="15" t="s">
        <v>46</v>
      </c>
    </row>
    <row r="10" spans="1:12" x14ac:dyDescent="0.25">
      <c r="B10" s="16"/>
      <c r="C10" s="22"/>
      <c r="D10" s="17"/>
      <c r="G10" s="23"/>
      <c r="H10" s="24"/>
    </row>
    <row r="11" spans="1:12" x14ac:dyDescent="0.25">
      <c r="B11" s="16"/>
      <c r="C11" s="22"/>
      <c r="H11" s="24"/>
    </row>
    <row r="12" spans="1:12" x14ac:dyDescent="0.25">
      <c r="B12" s="16" t="s">
        <v>33</v>
      </c>
    </row>
    <row r="14" spans="1:12" x14ac:dyDescent="0.25">
      <c r="C14" s="25"/>
      <c r="D14" s="26" t="s">
        <v>61</v>
      </c>
      <c r="E14" s="26" t="s">
        <v>9</v>
      </c>
    </row>
    <row r="15" spans="1:12" x14ac:dyDescent="0.25">
      <c r="C15" s="25" t="s">
        <v>10</v>
      </c>
      <c r="D15" s="12">
        <v>50000</v>
      </c>
      <c r="E15" s="27">
        <f>D15/D17</f>
        <v>0.5</v>
      </c>
      <c r="F15" s="15" t="s">
        <v>6</v>
      </c>
    </row>
    <row r="16" spans="1:12" ht="15" thickBot="1" x14ac:dyDescent="0.3">
      <c r="C16" s="28" t="s">
        <v>11</v>
      </c>
      <c r="D16" s="29">
        <f>D17-D15</f>
        <v>50000</v>
      </c>
      <c r="E16" s="30">
        <f>D16/D17</f>
        <v>0.5</v>
      </c>
    </row>
    <row r="17" spans="2:10" ht="15" thickTop="1" x14ac:dyDescent="0.25">
      <c r="C17" s="31" t="s">
        <v>12</v>
      </c>
      <c r="D17" s="32">
        <f>H9</f>
        <v>100000</v>
      </c>
      <c r="E17" s="33">
        <v>1</v>
      </c>
    </row>
    <row r="20" spans="2:10" x14ac:dyDescent="0.25">
      <c r="B20" s="16" t="s">
        <v>34</v>
      </c>
    </row>
    <row r="21" spans="2:10" x14ac:dyDescent="0.25">
      <c r="B21" s="16"/>
      <c r="J21" s="15" t="s">
        <v>36</v>
      </c>
    </row>
    <row r="22" spans="2:10" x14ac:dyDescent="0.25">
      <c r="C22" s="15" t="s">
        <v>39</v>
      </c>
      <c r="H22" s="22" t="s">
        <v>61</v>
      </c>
      <c r="I22" s="22" t="s">
        <v>9</v>
      </c>
      <c r="J22" s="15" t="s">
        <v>13</v>
      </c>
    </row>
    <row r="23" spans="2:10" x14ac:dyDescent="0.25">
      <c r="C23" s="18" t="s">
        <v>48</v>
      </c>
      <c r="D23" s="19" t="s">
        <v>37</v>
      </c>
      <c r="E23" s="19"/>
      <c r="F23" s="19"/>
      <c r="G23" s="19"/>
      <c r="H23" s="34">
        <f>H25*I23</f>
        <v>10000</v>
      </c>
      <c r="I23" s="42">
        <v>0.2</v>
      </c>
      <c r="J23" s="44">
        <v>0</v>
      </c>
    </row>
    <row r="24" spans="2:10" ht="15" thickBot="1" x14ac:dyDescent="0.3">
      <c r="C24" s="20" t="s">
        <v>47</v>
      </c>
      <c r="D24" s="21" t="s">
        <v>38</v>
      </c>
      <c r="E24" s="21"/>
      <c r="F24" s="21"/>
      <c r="G24" s="21"/>
      <c r="H24" s="35">
        <f>H25*I24</f>
        <v>40000</v>
      </c>
      <c r="I24" s="63">
        <v>0.8</v>
      </c>
      <c r="J24" s="44">
        <f>事業効果の算出A!G14/事業効果の算出A!G14</f>
        <v>1</v>
      </c>
    </row>
    <row r="25" spans="2:10" ht="15" thickTop="1" x14ac:dyDescent="0.25">
      <c r="G25" s="15" t="s">
        <v>12</v>
      </c>
      <c r="H25" s="36">
        <f>D16</f>
        <v>50000</v>
      </c>
      <c r="I25" s="37">
        <f>SUM(I23:I24)</f>
        <v>1</v>
      </c>
      <c r="J25" s="44"/>
    </row>
    <row r="26" spans="2:10" x14ac:dyDescent="0.25">
      <c r="J26" s="43"/>
    </row>
    <row r="27" spans="2:10" x14ac:dyDescent="0.25">
      <c r="C27" s="15" t="s">
        <v>69</v>
      </c>
      <c r="J27" s="15" t="s">
        <v>36</v>
      </c>
    </row>
    <row r="28" spans="2:10" x14ac:dyDescent="0.25">
      <c r="H28" s="22" t="s">
        <v>61</v>
      </c>
      <c r="I28" s="22" t="s">
        <v>9</v>
      </c>
      <c r="J28" s="15" t="s">
        <v>13</v>
      </c>
    </row>
    <row r="29" spans="2:10" x14ac:dyDescent="0.25">
      <c r="C29" s="18" t="s">
        <v>48</v>
      </c>
      <c r="D29" s="19" t="s">
        <v>37</v>
      </c>
      <c r="E29" s="19"/>
      <c r="F29" s="19"/>
      <c r="G29" s="19"/>
      <c r="H29" s="34">
        <f>H32*I29</f>
        <v>5000</v>
      </c>
      <c r="I29" s="42">
        <v>0.1</v>
      </c>
      <c r="J29" s="44">
        <v>0</v>
      </c>
    </row>
    <row r="30" spans="2:10" x14ac:dyDescent="0.25">
      <c r="C30" s="58" t="s">
        <v>47</v>
      </c>
      <c r="D30" s="59" t="s">
        <v>38</v>
      </c>
      <c r="E30" s="59"/>
      <c r="F30" s="59"/>
      <c r="G30" s="59"/>
      <c r="H30" s="60">
        <f>H32*I30</f>
        <v>25000</v>
      </c>
      <c r="I30" s="61">
        <v>0.5</v>
      </c>
      <c r="J30" s="44" t="e">
        <f>事業効果の算出B!G14/事業効果の算出B!G14</f>
        <v>#VALUE!</v>
      </c>
    </row>
    <row r="31" spans="2:10" ht="15" thickBot="1" x14ac:dyDescent="0.3">
      <c r="C31" s="20" t="s">
        <v>49</v>
      </c>
      <c r="D31" s="21" t="s">
        <v>73</v>
      </c>
      <c r="E31" s="21"/>
      <c r="F31" s="21"/>
      <c r="G31" s="21"/>
      <c r="H31" s="35">
        <f>H32*I31</f>
        <v>20000</v>
      </c>
      <c r="I31" s="62">
        <v>0.4</v>
      </c>
      <c r="J31" s="44">
        <v>0</v>
      </c>
    </row>
    <row r="32" spans="2:10" ht="15" thickTop="1" x14ac:dyDescent="0.25">
      <c r="G32" s="15" t="s">
        <v>12</v>
      </c>
      <c r="H32" s="36">
        <f>D16</f>
        <v>50000</v>
      </c>
      <c r="I32" s="37">
        <f>SUM(I29:I31)</f>
        <v>1</v>
      </c>
      <c r="J32" s="44"/>
    </row>
    <row r="34" spans="3:10" ht="14.25" customHeight="1" x14ac:dyDescent="0.25">
      <c r="C34" s="15" t="s">
        <v>70</v>
      </c>
      <c r="J34" s="15" t="s">
        <v>36</v>
      </c>
    </row>
    <row r="35" spans="3:10" x14ac:dyDescent="0.25">
      <c r="H35" s="22" t="s">
        <v>61</v>
      </c>
      <c r="I35" s="22" t="s">
        <v>9</v>
      </c>
      <c r="J35" s="15" t="s">
        <v>13</v>
      </c>
    </row>
    <row r="36" spans="3:10" x14ac:dyDescent="0.25">
      <c r="C36" s="18" t="s">
        <v>48</v>
      </c>
      <c r="D36" s="19" t="s">
        <v>37</v>
      </c>
      <c r="E36" s="19"/>
      <c r="F36" s="19"/>
      <c r="G36" s="19"/>
      <c r="H36" s="34">
        <f>H40*I36</f>
        <v>5000</v>
      </c>
      <c r="I36" s="42">
        <v>0.1</v>
      </c>
      <c r="J36" s="44">
        <v>0</v>
      </c>
    </row>
    <row r="37" spans="3:10" x14ac:dyDescent="0.25">
      <c r="C37" s="64" t="s">
        <v>47</v>
      </c>
      <c r="D37" s="65" t="s">
        <v>38</v>
      </c>
      <c r="E37" s="65"/>
      <c r="F37" s="65"/>
      <c r="G37" s="65"/>
      <c r="H37" s="66">
        <f>H40*I37</f>
        <v>20000</v>
      </c>
      <c r="I37" s="67">
        <v>0.4</v>
      </c>
      <c r="J37" s="44">
        <v>0</v>
      </c>
    </row>
    <row r="38" spans="3:10" x14ac:dyDescent="0.25">
      <c r="C38" s="58" t="s">
        <v>49</v>
      </c>
      <c r="D38" s="59" t="s">
        <v>74</v>
      </c>
      <c r="E38" s="59"/>
      <c r="F38" s="59"/>
      <c r="G38" s="59"/>
      <c r="H38" s="66">
        <f>H40*I38</f>
        <v>10000</v>
      </c>
      <c r="I38" s="61">
        <v>0.2</v>
      </c>
      <c r="J38" s="44">
        <v>0</v>
      </c>
    </row>
    <row r="39" spans="3:10" ht="15" thickBot="1" x14ac:dyDescent="0.3">
      <c r="C39" s="20" t="s">
        <v>50</v>
      </c>
      <c r="D39" s="21" t="s">
        <v>71</v>
      </c>
      <c r="E39" s="21"/>
      <c r="F39" s="21"/>
      <c r="G39" s="21"/>
      <c r="H39" s="35">
        <f>H40*I39</f>
        <v>15000</v>
      </c>
      <c r="I39" s="62">
        <v>0.3</v>
      </c>
      <c r="J39" s="43">
        <f>事業効果の算出C!G14/事業効果の算出C!G14</f>
        <v>1</v>
      </c>
    </row>
    <row r="40" spans="3:10" ht="15" thickTop="1" x14ac:dyDescent="0.25">
      <c r="G40" s="15" t="s">
        <v>12</v>
      </c>
      <c r="H40" s="36">
        <f>D16</f>
        <v>50000</v>
      </c>
      <c r="I40" s="37">
        <f>SUM(I36:I39)</f>
        <v>1</v>
      </c>
      <c r="J40" s="44"/>
    </row>
    <row r="41" spans="3:10" x14ac:dyDescent="0.25">
      <c r="C41" s="38"/>
    </row>
    <row r="42" spans="3:10" x14ac:dyDescent="0.25">
      <c r="C42" s="38"/>
    </row>
    <row r="43" spans="3:10" x14ac:dyDescent="0.25">
      <c r="C43" s="38"/>
    </row>
    <row r="44" spans="3:10" x14ac:dyDescent="0.25">
      <c r="C44" s="38"/>
    </row>
    <row r="45" spans="3:10" x14ac:dyDescent="0.25">
      <c r="C45" s="38"/>
    </row>
    <row r="46" spans="3:10" x14ac:dyDescent="0.25">
      <c r="C46" s="38"/>
    </row>
    <row r="47" spans="3:10" x14ac:dyDescent="0.25">
      <c r="C47" s="38"/>
    </row>
    <row r="48" spans="3:10" x14ac:dyDescent="0.25">
      <c r="C48" s="38"/>
    </row>
    <row r="49" spans="3:3" x14ac:dyDescent="0.25">
      <c r="C49" s="38"/>
    </row>
    <row r="50" spans="3:3" x14ac:dyDescent="0.25">
      <c r="C50" s="38"/>
    </row>
  </sheetData>
  <phoneticPr fontId="2"/>
  <pageMargins left="0.75" right="0.75" top="1" bottom="1" header="0.5" footer="0.5"/>
  <pageSetup paperSize="9" scale="3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8BAA-6036-449F-9C0C-79CB60C918EB}">
  <dimension ref="A1:P28"/>
  <sheetViews>
    <sheetView showGridLines="0" topLeftCell="A7" zoomScaleNormal="100" zoomScaleSheetLayoutView="100" workbookViewId="0">
      <selection activeCell="S19" sqref="S19"/>
    </sheetView>
  </sheetViews>
  <sheetFormatPr defaultRowHeight="14.25" x14ac:dyDescent="0.25"/>
  <cols>
    <col min="1" max="1" width="9" style="15"/>
    <col min="2" max="4" width="10.625" style="15" customWidth="1"/>
    <col min="5" max="5" width="25.625" style="15" bestFit="1" customWidth="1"/>
    <col min="6" max="16" width="11.75" style="15" customWidth="1"/>
    <col min="17" max="16384" width="9" style="15"/>
  </cols>
  <sheetData>
    <row r="1" spans="1:16" ht="16.5" x14ac:dyDescent="0.25">
      <c r="A1" s="14" t="s">
        <v>31</v>
      </c>
      <c r="N1" s="39"/>
      <c r="O1" s="15" t="s">
        <v>0</v>
      </c>
    </row>
    <row r="3" spans="1:16" x14ac:dyDescent="0.25">
      <c r="A3" s="10" t="s">
        <v>40</v>
      </c>
      <c r="E3" s="23" t="s">
        <v>14</v>
      </c>
      <c r="F3" s="54">
        <f>'支払条件の検討１ '!H23</f>
        <v>10000</v>
      </c>
      <c r="G3" s="15" t="s">
        <v>4</v>
      </c>
      <c r="H3" s="15" t="s">
        <v>51</v>
      </c>
    </row>
    <row r="4" spans="1:16" x14ac:dyDescent="0.25">
      <c r="A4" s="10"/>
      <c r="E4" s="23"/>
      <c r="F4" s="36"/>
    </row>
    <row r="5" spans="1:16" x14ac:dyDescent="0.25">
      <c r="B5" s="15" t="s">
        <v>37</v>
      </c>
      <c r="F5" s="15" t="s">
        <v>15</v>
      </c>
      <c r="P5" s="15" t="s">
        <v>16</v>
      </c>
    </row>
    <row r="6" spans="1:16" x14ac:dyDescent="0.25">
      <c r="B6" s="15" t="s">
        <v>17</v>
      </c>
      <c r="C6" s="54">
        <v>4000</v>
      </c>
      <c r="D6" s="15" t="s">
        <v>18</v>
      </c>
      <c r="E6" s="9" t="s">
        <v>52</v>
      </c>
      <c r="F6" s="11">
        <f>+$C$7</f>
        <v>50</v>
      </c>
      <c r="G6" s="11">
        <f>+F6+($C$6-$C$7)/10</f>
        <v>445</v>
      </c>
      <c r="H6" s="11">
        <f t="shared" ref="H6:P6" si="0">+G6+($C$6-$C$7)/10</f>
        <v>840</v>
      </c>
      <c r="I6" s="11">
        <f t="shared" si="0"/>
        <v>1235</v>
      </c>
      <c r="J6" s="11">
        <f t="shared" si="0"/>
        <v>1630</v>
      </c>
      <c r="K6" s="11">
        <f t="shared" si="0"/>
        <v>2025</v>
      </c>
      <c r="L6" s="11">
        <f t="shared" si="0"/>
        <v>2420</v>
      </c>
      <c r="M6" s="11">
        <f t="shared" si="0"/>
        <v>2815</v>
      </c>
      <c r="N6" s="11">
        <f t="shared" si="0"/>
        <v>3210</v>
      </c>
      <c r="O6" s="11">
        <f t="shared" si="0"/>
        <v>3605</v>
      </c>
      <c r="P6" s="11">
        <f t="shared" si="0"/>
        <v>4000</v>
      </c>
    </row>
    <row r="7" spans="1:16" x14ac:dyDescent="0.25">
      <c r="B7" s="15" t="s">
        <v>19</v>
      </c>
      <c r="C7" s="55">
        <v>50</v>
      </c>
      <c r="D7" s="15" t="s">
        <v>18</v>
      </c>
      <c r="E7" s="9" t="s">
        <v>20</v>
      </c>
      <c r="F7" s="9">
        <v>0</v>
      </c>
      <c r="G7" s="13">
        <f t="shared" ref="G7:O7" si="1">F7+$F$3/10</f>
        <v>1000</v>
      </c>
      <c r="H7" s="13">
        <f t="shared" si="1"/>
        <v>2000</v>
      </c>
      <c r="I7" s="13">
        <f t="shared" si="1"/>
        <v>3000</v>
      </c>
      <c r="J7" s="13">
        <f t="shared" si="1"/>
        <v>4000</v>
      </c>
      <c r="K7" s="13">
        <f t="shared" si="1"/>
        <v>5000</v>
      </c>
      <c r="L7" s="13">
        <f t="shared" si="1"/>
        <v>6000</v>
      </c>
      <c r="M7" s="13">
        <f t="shared" si="1"/>
        <v>7000</v>
      </c>
      <c r="N7" s="13">
        <f t="shared" si="1"/>
        <v>8000</v>
      </c>
      <c r="O7" s="13">
        <f t="shared" si="1"/>
        <v>9000</v>
      </c>
      <c r="P7" s="13">
        <f>+$F$3</f>
        <v>10000</v>
      </c>
    </row>
    <row r="11" spans="1:16" x14ac:dyDescent="0.25">
      <c r="A11" s="10" t="s">
        <v>53</v>
      </c>
      <c r="E11" s="23" t="s">
        <v>21</v>
      </c>
      <c r="F11" s="54">
        <f>'支払条件の検討１ '!H24</f>
        <v>40000</v>
      </c>
      <c r="G11" s="15" t="s">
        <v>4</v>
      </c>
      <c r="H11" s="15" t="s">
        <v>51</v>
      </c>
    </row>
    <row r="13" spans="1:16" x14ac:dyDescent="0.25">
      <c r="B13" s="15" t="s">
        <v>54</v>
      </c>
      <c r="F13" s="15" t="s">
        <v>15</v>
      </c>
      <c r="P13" s="15" t="s">
        <v>16</v>
      </c>
    </row>
    <row r="14" spans="1:16" x14ac:dyDescent="0.25">
      <c r="B14" s="15" t="s">
        <v>17</v>
      </c>
      <c r="C14" s="12">
        <v>4000</v>
      </c>
      <c r="D14" s="15" t="s">
        <v>18</v>
      </c>
      <c r="E14" s="9" t="s">
        <v>58</v>
      </c>
      <c r="F14" s="13">
        <f>+$C$15</f>
        <v>50</v>
      </c>
      <c r="G14" s="13">
        <f>+F14+($C$14-$C$15)/10</f>
        <v>445</v>
      </c>
      <c r="H14" s="13">
        <f t="shared" ref="H14:O14" si="2">+G14+($C$14-$C$15)/10</f>
        <v>840</v>
      </c>
      <c r="I14" s="13">
        <f t="shared" si="2"/>
        <v>1235</v>
      </c>
      <c r="J14" s="13">
        <f t="shared" si="2"/>
        <v>1630</v>
      </c>
      <c r="K14" s="13">
        <f t="shared" si="2"/>
        <v>2025</v>
      </c>
      <c r="L14" s="13">
        <f t="shared" si="2"/>
        <v>2420</v>
      </c>
      <c r="M14" s="13">
        <f t="shared" si="2"/>
        <v>2815</v>
      </c>
      <c r="N14" s="13">
        <f t="shared" si="2"/>
        <v>3210</v>
      </c>
      <c r="O14" s="13">
        <f t="shared" si="2"/>
        <v>3605</v>
      </c>
      <c r="P14" s="13">
        <f>+$C$14</f>
        <v>4000</v>
      </c>
    </row>
    <row r="15" spans="1:16" x14ac:dyDescent="0.25">
      <c r="B15" s="15" t="s">
        <v>19</v>
      </c>
      <c r="C15" s="12">
        <v>50</v>
      </c>
      <c r="D15" s="15" t="s">
        <v>18</v>
      </c>
      <c r="E15" s="9" t="s">
        <v>20</v>
      </c>
      <c r="F15" s="13">
        <v>0</v>
      </c>
      <c r="G15" s="13">
        <f>F15+$F$11/10</f>
        <v>4000</v>
      </c>
      <c r="H15" s="13">
        <f t="shared" ref="H15:O15" si="3">G15+$F$11/10</f>
        <v>8000</v>
      </c>
      <c r="I15" s="13">
        <f t="shared" si="3"/>
        <v>12000</v>
      </c>
      <c r="J15" s="13">
        <f t="shared" si="3"/>
        <v>16000</v>
      </c>
      <c r="K15" s="13">
        <f t="shared" si="3"/>
        <v>20000</v>
      </c>
      <c r="L15" s="13">
        <f t="shared" si="3"/>
        <v>24000</v>
      </c>
      <c r="M15" s="13">
        <f t="shared" si="3"/>
        <v>28000</v>
      </c>
      <c r="N15" s="13">
        <f t="shared" si="3"/>
        <v>32000</v>
      </c>
      <c r="O15" s="13">
        <f t="shared" si="3"/>
        <v>36000</v>
      </c>
      <c r="P15" s="13">
        <f>+$F$11</f>
        <v>40000</v>
      </c>
    </row>
    <row r="18" spans="1:16" x14ac:dyDescent="0.25">
      <c r="A18" s="10" t="s">
        <v>75</v>
      </c>
      <c r="E18" s="23" t="s">
        <v>55</v>
      </c>
      <c r="F18" s="54">
        <f>'支払条件の検討１ '!H31</f>
        <v>20000</v>
      </c>
      <c r="G18" s="15" t="s">
        <v>4</v>
      </c>
      <c r="H18" s="15" t="s">
        <v>51</v>
      </c>
    </row>
    <row r="20" spans="1:16" x14ac:dyDescent="0.25">
      <c r="B20" s="15" t="s">
        <v>81</v>
      </c>
      <c r="F20" s="15" t="s">
        <v>15</v>
      </c>
      <c r="P20" s="15" t="s">
        <v>16</v>
      </c>
    </row>
    <row r="21" spans="1:16" x14ac:dyDescent="0.25">
      <c r="B21" s="15" t="s">
        <v>17</v>
      </c>
      <c r="C21" s="54">
        <v>400</v>
      </c>
      <c r="D21" s="15" t="s">
        <v>18</v>
      </c>
      <c r="E21" s="9" t="s">
        <v>59</v>
      </c>
      <c r="F21" s="11">
        <f>+$C$22</f>
        <v>0</v>
      </c>
      <c r="G21" s="11">
        <f t="shared" ref="G21:P21" si="4">+F21+($C$21-$C$22)/10</f>
        <v>40</v>
      </c>
      <c r="H21" s="11">
        <f t="shared" si="4"/>
        <v>80</v>
      </c>
      <c r="I21" s="11">
        <f t="shared" si="4"/>
        <v>120</v>
      </c>
      <c r="J21" s="11">
        <f t="shared" si="4"/>
        <v>160</v>
      </c>
      <c r="K21" s="11">
        <f t="shared" si="4"/>
        <v>200</v>
      </c>
      <c r="L21" s="11">
        <f t="shared" si="4"/>
        <v>240</v>
      </c>
      <c r="M21" s="11">
        <f t="shared" si="4"/>
        <v>280</v>
      </c>
      <c r="N21" s="11">
        <f t="shared" si="4"/>
        <v>320</v>
      </c>
      <c r="O21" s="11">
        <f t="shared" si="4"/>
        <v>360</v>
      </c>
      <c r="P21" s="11">
        <f t="shared" si="4"/>
        <v>400</v>
      </c>
    </row>
    <row r="22" spans="1:16" x14ac:dyDescent="0.25">
      <c r="B22" s="15" t="s">
        <v>19</v>
      </c>
      <c r="C22" s="55">
        <v>0</v>
      </c>
      <c r="D22" s="15" t="s">
        <v>18</v>
      </c>
      <c r="E22" s="9" t="s">
        <v>20</v>
      </c>
      <c r="F22" s="9">
        <v>0</v>
      </c>
      <c r="G22" s="13">
        <f t="shared" ref="G22:N22" si="5">F22+$F$18/10</f>
        <v>2000</v>
      </c>
      <c r="H22" s="13">
        <f t="shared" si="5"/>
        <v>4000</v>
      </c>
      <c r="I22" s="13">
        <f t="shared" si="5"/>
        <v>6000</v>
      </c>
      <c r="J22" s="13">
        <f t="shared" si="5"/>
        <v>8000</v>
      </c>
      <c r="K22" s="13">
        <f t="shared" si="5"/>
        <v>10000</v>
      </c>
      <c r="L22" s="13">
        <f t="shared" si="5"/>
        <v>12000</v>
      </c>
      <c r="M22" s="13">
        <f t="shared" si="5"/>
        <v>14000</v>
      </c>
      <c r="N22" s="13">
        <f t="shared" si="5"/>
        <v>16000</v>
      </c>
      <c r="O22" s="13">
        <f>N22+$F$18/10</f>
        <v>18000</v>
      </c>
      <c r="P22" s="13">
        <f>+$F$18</f>
        <v>20000</v>
      </c>
    </row>
    <row r="24" spans="1:16" x14ac:dyDescent="0.25">
      <c r="A24" s="10" t="s">
        <v>56</v>
      </c>
      <c r="E24" s="23" t="s">
        <v>57</v>
      </c>
      <c r="F24" s="54">
        <f>'支払条件の検討１ '!H39</f>
        <v>15000</v>
      </c>
      <c r="G24" s="15" t="s">
        <v>4</v>
      </c>
      <c r="H24" s="15" t="s">
        <v>51</v>
      </c>
    </row>
    <row r="26" spans="1:16" x14ac:dyDescent="0.25">
      <c r="B26" s="15" t="s">
        <v>82</v>
      </c>
      <c r="F26" s="15" t="s">
        <v>15</v>
      </c>
      <c r="P26" s="15" t="s">
        <v>16</v>
      </c>
    </row>
    <row r="27" spans="1:16" x14ac:dyDescent="0.25">
      <c r="B27" s="15" t="s">
        <v>17</v>
      </c>
      <c r="C27" s="54">
        <v>300</v>
      </c>
      <c r="D27" s="15" t="s">
        <v>18</v>
      </c>
      <c r="E27" s="9" t="s">
        <v>59</v>
      </c>
      <c r="F27" s="11">
        <f>+$C$28</f>
        <v>0</v>
      </c>
      <c r="G27" s="11">
        <f t="shared" ref="G27:O27" si="6">+F27+($C$27-$C$28)/10</f>
        <v>30</v>
      </c>
      <c r="H27" s="11">
        <f t="shared" si="6"/>
        <v>60</v>
      </c>
      <c r="I27" s="11">
        <f t="shared" si="6"/>
        <v>90</v>
      </c>
      <c r="J27" s="11">
        <f t="shared" si="6"/>
        <v>120</v>
      </c>
      <c r="K27" s="11">
        <f t="shared" si="6"/>
        <v>150</v>
      </c>
      <c r="L27" s="11">
        <f t="shared" si="6"/>
        <v>180</v>
      </c>
      <c r="M27" s="11">
        <f t="shared" si="6"/>
        <v>210</v>
      </c>
      <c r="N27" s="11">
        <f t="shared" si="6"/>
        <v>240</v>
      </c>
      <c r="O27" s="11">
        <f t="shared" si="6"/>
        <v>270</v>
      </c>
      <c r="P27" s="11">
        <f>+O27+($C$27-$C$28)/10</f>
        <v>300</v>
      </c>
    </row>
    <row r="28" spans="1:16" x14ac:dyDescent="0.25">
      <c r="B28" s="15" t="s">
        <v>19</v>
      </c>
      <c r="C28" s="55">
        <v>0</v>
      </c>
      <c r="D28" s="15" t="s">
        <v>18</v>
      </c>
      <c r="E28" s="9" t="s">
        <v>20</v>
      </c>
      <c r="F28" s="9">
        <v>0</v>
      </c>
      <c r="G28" s="13">
        <f t="shared" ref="G28:N28" si="7">F28+$F$24/10</f>
        <v>1500</v>
      </c>
      <c r="H28" s="13">
        <f t="shared" si="7"/>
        <v>3000</v>
      </c>
      <c r="I28" s="13">
        <f t="shared" si="7"/>
        <v>4500</v>
      </c>
      <c r="J28" s="13">
        <f t="shared" si="7"/>
        <v>6000</v>
      </c>
      <c r="K28" s="13">
        <f t="shared" si="7"/>
        <v>7500</v>
      </c>
      <c r="L28" s="13">
        <f t="shared" si="7"/>
        <v>9000</v>
      </c>
      <c r="M28" s="13">
        <f t="shared" si="7"/>
        <v>10500</v>
      </c>
      <c r="N28" s="13">
        <f t="shared" si="7"/>
        <v>12000</v>
      </c>
      <c r="O28" s="13">
        <f>N28+$F$24/10</f>
        <v>13500</v>
      </c>
      <c r="P28" s="13">
        <f>+$F$24</f>
        <v>15000</v>
      </c>
    </row>
  </sheetData>
  <phoneticPr fontId="2"/>
  <pageMargins left="0.75" right="0.75" top="1" bottom="1" header="0.5" footer="0.5"/>
  <pageSetup paperSize="9" scale="3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a66842-856d-4a19-b6bc-6d9913c4cecc" xsi:nil="true"/>
    <lcf76f155ced4ddcb4097134ff3c332f xmlns="2e71e10e-3792-4b04-bdb9-21961e44f0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D361947DF4D04E9A5240F43874C8B3" ma:contentTypeVersion="15" ma:contentTypeDescription="新しいドキュメントを作成します。" ma:contentTypeScope="" ma:versionID="75dfca038bdc772c734996be84298b73">
  <xsd:schema xmlns:xsd="http://www.w3.org/2001/XMLSchema" xmlns:xs="http://www.w3.org/2001/XMLSchema" xmlns:p="http://schemas.microsoft.com/office/2006/metadata/properties" xmlns:ns2="2e71e10e-3792-4b04-bdb9-21961e44f099" xmlns:ns3="82a66842-856d-4a19-b6bc-6d9913c4cecc" targetNamespace="http://schemas.microsoft.com/office/2006/metadata/properties" ma:root="true" ma:fieldsID="b038108ee75e04d4b05db0136e7fcd3f" ns2:_="" ns3:_="">
    <xsd:import namespace="2e71e10e-3792-4b04-bdb9-21961e44f099"/>
    <xsd:import namespace="82a66842-856d-4a19-b6bc-6d9913c4ce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1e10e-3792-4b04-bdb9-21961e44f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a66842-856d-4a19-b6bc-6d9913c4ce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048ee76-3c6f-4005-bc9c-d988bd917b04}" ma:internalName="TaxCatchAll" ma:showField="CatchAllData" ma:web="82a66842-856d-4a19-b6bc-6d9913c4ce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4DDDFD-9F1F-4DB8-9532-EB3D989EE056}">
  <ds:schemaRefs>
    <ds:schemaRef ds:uri="http://purl.org/dc/dcmitype/"/>
    <ds:schemaRef ds:uri="http://schemas.microsoft.com/office/2006/metadata/properties"/>
    <ds:schemaRef ds:uri="82a66842-856d-4a19-b6bc-6d9913c4cecc"/>
    <ds:schemaRef ds:uri="http://schemas.microsoft.com/office/infopath/2007/PartnerControls"/>
    <ds:schemaRef ds:uri="http://purl.org/dc/terms/"/>
    <ds:schemaRef ds:uri="2e71e10e-3792-4b04-bdb9-21961e44f099"/>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3CD8F98-F1DD-46C3-AB17-9DB082DAC5F1}">
  <ds:schemaRefs>
    <ds:schemaRef ds:uri="http://schemas.microsoft.com/sharepoint/v3/contenttype/forms"/>
  </ds:schemaRefs>
</ds:datastoreItem>
</file>

<file path=customXml/itemProps3.xml><?xml version="1.0" encoding="utf-8"?>
<ds:datastoreItem xmlns:ds="http://schemas.openxmlformats.org/officeDocument/2006/customXml" ds:itemID="{18950E04-5EFC-4C03-8CB6-AF710B1E2E8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事業効果の算出A</vt:lpstr>
      <vt:lpstr>事業効果の算出B</vt:lpstr>
      <vt:lpstr>事業効果の算出C</vt:lpstr>
      <vt:lpstr>支払条件の検討１ </vt:lpstr>
      <vt:lpstr>支払条件の検討２ </vt:lpstr>
      <vt:lpstr>'支払条件の検討１ '!Print_Area</vt:lpstr>
      <vt:lpstr>'支払条件の検討２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2023-02-16T00:08:18Z</dcterms:created>
  <dcterms:modified xsi:type="dcterms:W3CDTF">2023-04-13T22:50:21Z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2023-02-16T00:08:19Z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89530ca3-2db6-481a-80d0-dd547058a729</vt:lpwstr>
  </property>
  <property fmtid="{D5CDD505-2E9C-101B-9397-08002B2CF9AE}" pid="8" name="MSIP_Label_ea60d57e-af5b-4752-ac57-3e4f28ca11dc_ContentBits">
    <vt:lpwstr>0</vt:lpwstr>
  </property>
  <property fmtid="{D5CDD505-2E9C-101B-9397-08002B2CF9AE}" pid="9" name="ContentTypeId">
    <vt:lpwstr>0x010100D7D361947DF4D04E9A5240F43874C8B3</vt:lpwstr>
  </property>
  <property fmtid="{D5CDD505-2E9C-101B-9397-08002B2CF9AE}" pid="10" name="MediaServiceImageTags">
    <vt:lpwstr/>
  </property>
</Properties>
</file>