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6AF323C-BC5C-49BB-B820-FA33FA657130}" xr6:coauthVersionLast="47" xr6:coauthVersionMax="47" xr10:uidLastSave="{00000000-0000-0000-0000-000000000000}"/>
  <bookViews>
    <workbookView xWindow="28680" yWindow="-120" windowWidth="29040" windowHeight="15720" tabRatio="812" firstSheet="1" activeTab="7" xr2:uid="{00000000-000D-0000-FFFF-FFFF00000000}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CO2排出量の算出について!$A$1:$K$35</definedName>
    <definedName name="_xlnm.Print_Area" localSheetId="1">'様式1-1（燃料法）'!$A$1:$R$68</definedName>
    <definedName name="_xlnm.Print_Area" localSheetId="2">'様式1-1記載例（燃料法）'!$A$1:$R$68</definedName>
    <definedName name="_xlnm.Print_Area" localSheetId="3">'様式1-2（燃費法）'!$A$1:$S$67</definedName>
    <definedName name="_xlnm.Print_Area" localSheetId="4">'様式1-2記載例（燃費法）'!$A$1:$T$66</definedName>
    <definedName name="_xlnm.Print_Area" localSheetId="5">'様式1-3（改良トンキロ法）'!$A$1:$R$64</definedName>
    <definedName name="_xlnm.Print_Area" localSheetId="6">'様式1-3記載例（改良トンキロ法）'!$A$1:$R$67</definedName>
    <definedName name="_xlnm.Print_Area" localSheetId="7">'様式1-4（従来トンキロ法）'!$A$1:$R$63</definedName>
    <definedName name="_xlnm.Print_Area" localSheetId="8">'様式1-4記載例（従来トンキロ法）'!$A$1:$S$63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4" l="1"/>
  <c r="F54" i="14"/>
  <c r="M10" i="13"/>
  <c r="H29" i="15"/>
  <c r="F59" i="7"/>
  <c r="F60" i="7" s="1"/>
  <c r="F53" i="7"/>
  <c r="F54" i="7" s="1"/>
  <c r="F53" i="14"/>
  <c r="F59" i="14" l="1"/>
  <c r="P25" i="15"/>
  <c r="P24" i="15"/>
  <c r="P23" i="15"/>
  <c r="P22" i="15"/>
  <c r="P21" i="15"/>
  <c r="P20" i="15"/>
  <c r="P11" i="15"/>
  <c r="P10" i="15"/>
  <c r="O20" i="14"/>
  <c r="P20" i="14" s="1"/>
  <c r="O21" i="14"/>
  <c r="P21" i="14" s="1"/>
  <c r="O22" i="14"/>
  <c r="P22" i="14" s="1"/>
  <c r="O23" i="14"/>
  <c r="P23" i="14" s="1"/>
  <c r="O24" i="14"/>
  <c r="P24" i="14" s="1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M24" i="13"/>
  <c r="M25" i="13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P10" i="11"/>
  <c r="M10" i="11"/>
  <c r="Q11" i="11" l="1"/>
  <c r="Q10" i="11"/>
  <c r="Q24" i="13"/>
  <c r="Q23" i="13"/>
  <c r="Q25" i="13"/>
  <c r="P12" i="15"/>
  <c r="E28" i="15" s="1"/>
  <c r="Q11" i="13"/>
  <c r="Q21" i="13"/>
  <c r="Q26" i="13"/>
  <c r="P12" i="14"/>
  <c r="E28" i="14" s="1"/>
  <c r="Q22" i="13"/>
  <c r="Q23" i="11"/>
  <c r="Q24" i="11"/>
  <c r="P26" i="15"/>
  <c r="E29" i="15" s="1"/>
  <c r="P26" i="14"/>
  <c r="P27" i="12"/>
  <c r="K29" i="12" s="1"/>
  <c r="P12" i="12"/>
  <c r="Q12" i="11"/>
  <c r="P21" i="8"/>
  <c r="P20" i="8"/>
  <c r="P10" i="8"/>
  <c r="P21" i="7"/>
  <c r="Q27" i="11" l="1"/>
  <c r="E30" i="11" s="1"/>
  <c r="H30" i="12"/>
  <c r="E29" i="12"/>
  <c r="H29" i="14"/>
  <c r="K28" i="15"/>
  <c r="E29" i="14"/>
  <c r="K28" i="14"/>
  <c r="Q27" i="13"/>
  <c r="H30" i="13" s="1"/>
  <c r="E30" i="12"/>
  <c r="E29" i="11"/>
  <c r="P22" i="2"/>
  <c r="K29" i="11" l="1"/>
  <c r="H30" i="11"/>
  <c r="K29" i="13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<sst xmlns="http://schemas.openxmlformats.org/spreadsheetml/2006/main" count="746" uniqueCount="124">
  <si>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</si>
  <si>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</si>
  <si>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</si>
  <si>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</si>
  <si>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</si>
  <si>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</si>
  <si>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</si>
  <si>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</si>
  <si>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</si>
  <si>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</si>
  <si>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</si>
  <si>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</si>
  <si>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</si>
  <si>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</si>
  <si>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</si>
  <si>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</si>
  <si>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</si>
  <si>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</si>
  <si>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</si>
  <si>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</si>
  <si>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</si>
  <si>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</si>
  <si>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</si>
  <si>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</si>
  <si>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</si>
  <si>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</si>
  <si>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</si>
  <si>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</si>
  <si>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</si>
  <si>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</si>
  <si>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</si>
  <si>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</si>
  <si>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</si>
  <si>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</si>
  <si>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</si>
  <si>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</si>
  <si>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</si>
  <si>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</si>
  <si>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</si>
  <si>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</si>
  <si>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</si>
  <si>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</si>
  <si>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</si>
  <si>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</si>
  <si>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</si>
  <si>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</si>
  <si>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</si>
  <si>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</si>
  <si>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</si>
  <si>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</si>
  <si>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</si>
  <si>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</si>
  <si>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</si>
  <si>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</si>
  <si>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</si>
  <si>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</si>
  <si>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</si>
  <si>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</si>
  <si>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</si>
  <si>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</si>
  <si>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</si>
  <si>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</si>
  <si>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</si>
  <si>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</si>
  <si>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</si>
  <si>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</si>
  <si>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</si>
  <si>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</si>
  <si>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</si>
  <si>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</si>
  <si>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</si>
  <si>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</si>
  <si>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</si>
  <si>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</si>
  <si>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</si>
  <si>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</si>
  <si>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</si>
  <si>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</si>
  <si>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</si>
  <si>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</si>
  <si>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</si>
  <si>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</si>
  <si>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</si>
  <si>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</si>
  <si>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</si>
  <si>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</si>
  <si>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</si>
  <si>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</si>
  <si>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</si>
  <si>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</si>
  <si>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</si>
  <si>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</si>
  <si>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</si>
  <si>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</si>
  <si>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</si>
  <si>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</si>
  <si>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</si>
  <si>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</si>
  <si>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</si>
  <si>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</si>
  <si>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</si>
  <si>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</si>
  <si>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</si>
  <si>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</si>
  <si>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</si>
  <si>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</si>
  <si>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</si>
  <si>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</si>
  <si>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</si>
  <si>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</si>
  <si>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</si>
  <si>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：鉄道・船舶・航空機での輸送に係るCO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8" eb="11">
      <t>コウクウキ</t>
    </rPh>
    <rPh sb="13" eb="15">
      <t>ユソウ</t>
    </rPh>
    <rPh sb="16" eb="17">
      <t>カカワ</t>
    </rPh>
    <rPh sb="21" eb="23">
      <t>ハイシュツ</t>
    </rPh>
    <rPh sb="23" eb="24">
      <t>リョウ</t>
    </rPh>
    <rPh sb="25" eb="27">
      <t>ケイサン</t>
    </rPh>
    <rPh sb="28" eb="30">
      <t>ヒツヨウ</t>
    </rPh>
    <rPh sb="31" eb="33">
      <t>コウモク</t>
    </rPh>
    <phoneticPr fontId="4"/>
  </si>
  <si>
    <t>※鉄道・船舶・航空機は従来トンキロ法にて算出。詳細は「様式1-1記載例（燃料法）」を参照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ネンリョウ</t>
    </rPh>
    <rPh sb="38" eb="39">
      <t>ホウ</t>
    </rPh>
    <rPh sb="42" eb="44">
      <t>サンショウ</t>
    </rPh>
    <phoneticPr fontId="4"/>
  </si>
  <si>
    <r>
      <t>図表②従来トンキロ法における排出係数（鉄道・船舶・航空機のCO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5" eb="28">
      <t>コウクウキ</t>
    </rPh>
    <rPh sb="32" eb="34">
      <t>ハイシュツ</t>
    </rPh>
    <rPh sb="34" eb="37">
      <t>リョウサンシュツ</t>
    </rPh>
    <rPh sb="38" eb="40">
      <t>シヨウ</t>
    </rPh>
    <phoneticPr fontId="4"/>
  </si>
  <si>
    <t>※鉄道・船舶・航空機は従来トンキロ法にて算出。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phoneticPr fontId="4"/>
  </si>
  <si>
    <t>※鉄道・船舶・航空機は従来トンキロ法にて算出。詳細は「様式1-2記載例（燃費法）」を参照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ネンピ</t>
    </rPh>
    <rPh sb="38" eb="39">
      <t>ホウ</t>
    </rPh>
    <rPh sb="42" eb="44">
      <t>サンショウ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</si>
  <si>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6" eb="38">
      <t>キョウドウ</t>
    </rPh>
    <rPh sb="57" eb="59">
      <t>サンショウ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</si>
  <si>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：トラック、鉄道、船舶、航空機いずれの計算にも必要な項目</t>
    </r>
    <rPh sb="7" eb="9">
      <t>テツドウ</t>
    </rPh>
    <rPh sb="10" eb="12">
      <t>センパク</t>
    </rPh>
    <rPh sb="13" eb="16">
      <t>コウクウキ</t>
    </rPh>
    <rPh sb="20" eb="22">
      <t>ケイサン</t>
    </rPh>
    <rPh sb="24" eb="26">
      <t>ヒツヨウ</t>
    </rPh>
    <rPh sb="27" eb="29">
      <t>コウモク</t>
    </rPh>
    <phoneticPr fontId="4"/>
  </si>
  <si>
    <t>※鉄道・船舶・航空機は従来トンキロ法にて算出。詳細は「様式1-3記載例（改良トンキロ法）」を参照</t>
    <rPh sb="1" eb="3">
      <t>テツドウ</t>
    </rPh>
    <rPh sb="4" eb="6">
      <t>センパク</t>
    </rPh>
    <rPh sb="7" eb="10">
      <t>コウクウキ</t>
    </rPh>
    <rPh sb="11" eb="13">
      <t>ジュウライ</t>
    </rPh>
    <rPh sb="17" eb="18">
      <t>ホウ</t>
    </rPh>
    <rPh sb="20" eb="22">
      <t>サンシュツ</t>
    </rPh>
    <rPh sb="23" eb="25">
      <t>ショウサイ</t>
    </rPh>
    <rPh sb="27" eb="29">
      <t>ヨウシキ</t>
    </rPh>
    <rPh sb="32" eb="35">
      <t>キサイレイ</t>
    </rPh>
    <rPh sb="36" eb="38">
      <t>カイリョウ</t>
    </rPh>
    <rPh sb="42" eb="43">
      <t>ホウ</t>
    </rPh>
    <rPh sb="46" eb="48">
      <t>サンショウ</t>
    </rPh>
    <phoneticPr fontId="4"/>
  </si>
  <si>
    <r>
      <t>図表①従来トンキロ法における排出係数（トラックのCO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27" eb="29">
      <t>ハイシュツ</t>
    </rPh>
    <rPh sb="29" eb="32">
      <t>リョウサンシュツ</t>
    </rPh>
    <rPh sb="33" eb="35">
      <t>シヨウ</t>
    </rPh>
    <phoneticPr fontId="4"/>
  </si>
  <si>
    <t>※積載率の把握が困難な場合は「ロジスティクス分野におけるCO2排出量算定方法 共同ガイドラインVer.3.2」P60をご参照ください。</t>
    <rPh sb="1" eb="4">
      <t>セキサイリツ</t>
    </rPh>
    <rPh sb="5" eb="7">
      <t>ハアク</t>
    </rPh>
    <rPh sb="8" eb="10">
      <t>コンナン</t>
    </rPh>
    <phoneticPr fontId="4"/>
  </si>
  <si>
    <t>※トラックのCO2排出量算出にあたっては、より正確な値の算出のため、なるべく燃料法、燃費法、改良トンキロ法のいずれかを利用してください。（改良トンキロ法において、積載率の把握が困難な場合でも”みなし積算率”を適用してCO2排出量を算出することができます。詳しくは「ロジスティクス分野におけるCO2排出量算定方法 共同ガイドラインVer.3.2」P60をご参照ください。</t>
    <rPh sb="26" eb="27">
      <t>アタイ</t>
    </rPh>
    <rPh sb="28" eb="30">
      <t>サンシュツ</t>
    </rPh>
    <rPh sb="38" eb="41">
      <t>ネンリョウホウ</t>
    </rPh>
    <rPh sb="42" eb="45">
      <t>ネンピホウ</t>
    </rPh>
    <rPh sb="69" eb="71">
      <t>カイリョウ</t>
    </rPh>
    <rPh sb="75" eb="76">
      <t>ホウ</t>
    </rPh>
    <rPh sb="99" eb="102">
      <t>セキサンリツ</t>
    </rPh>
    <rPh sb="104" eb="106">
      <t>テキヨウ</t>
    </rPh>
    <rPh sb="111" eb="114">
      <t>ハイシュツリョウ</t>
    </rPh>
    <rPh sb="115" eb="117">
      <t>サンシュツ</t>
    </rPh>
    <rPh sb="127" eb="128">
      <t>クワ</t>
    </rPh>
    <phoneticPr fontId="4"/>
  </si>
  <si>
    <t>※トラックのCO2排出量算出にあたっては、より正確な値の算出のため、なるべく燃料法、燃費法、改良トンキロ法のいずれかを利用してください。（改良トンキロ法において、積載率の把握が困難な場合でも”みなし積算率”を適用してCO2排出量を算出することができます。詳しくは「ロジスティクス分野におけるCO2排出量算定方法 共同ガイドラインVer.3.2」P60をご参照ください。</t>
    <phoneticPr fontId="4"/>
  </si>
  <si>
    <r>
      <t>⇒鉄道・船舶・航空機はa*b*CO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1" eb="3">
      <t>テツドウ</t>
    </rPh>
    <rPh sb="4" eb="6">
      <t>センパク</t>
    </rPh>
    <rPh sb="7" eb="10">
      <t>コウクウキ</t>
    </rPh>
    <rPh sb="18" eb="20">
      <t>ハイシュツ</t>
    </rPh>
    <rPh sb="20" eb="23">
      <t>ゲンタンイ</t>
    </rPh>
    <rPh sb="24" eb="26">
      <t>ミギシタ</t>
    </rPh>
    <rPh sb="33" eb="35">
      <t>ジュウライ</t>
    </rPh>
    <rPh sb="39" eb="40">
      <t>ホウ</t>
    </rPh>
    <rPh sb="42" eb="4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</si>
</sst>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30" fillId="8" borderId="0" xfId="0" applyFont="1" applyFill="1" applyBorder="1" applyAlignment="1">
      <alignment vertical="center" wrapText="1" shrinkToFit="1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18" fillId="0" borderId="22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29" fillId="8" borderId="0" xfId="0" applyFont="1" applyFill="1" applyBorder="1" applyAlignment="1">
      <alignment horizontal="left" vertical="center" wrapText="1" shrinkToFi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30" fillId="8" borderId="0" xfId="0" applyFont="1" applyFill="1" applyBorder="1" applyAlignment="1">
      <alignment horizontal="left" vertical="center" wrapText="1" shrinkToFit="1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1</xdr:rowOff>
    </xdr:from>
    <xdr:to>
      <xdr:col>16</xdr:col>
      <xdr:colOff>553001</xdr:colOff>
      <xdr:row>67</xdr:row>
      <xdr:rowOff>57151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FBD4840-BA92-46AD-A702-45281866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0" y="7372351"/>
          <a:ext cx="5134526" cy="6153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330941</xdr:colOff>
      <xdr:row>57</xdr:row>
      <xdr:rowOff>65087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16</xdr:col>
      <xdr:colOff>553001</xdr:colOff>
      <xdr:row>67</xdr:row>
      <xdr:rowOff>57150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A55C237-3FAB-4D87-9C19-B23C6D5B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31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8</xdr:col>
      <xdr:colOff>336678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8</xdr:col>
      <xdr:colOff>324769</xdr:colOff>
      <xdr:row>60</xdr:row>
      <xdr:rowOff>2720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352976</xdr:colOff>
      <xdr:row>65</xdr:row>
      <xdr:rowOff>161925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B6C5907-CE37-4AF6-9EE9-1BEBBFB30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13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実測値がわからない場合、「ロジスティクス分野における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排出量算定方法共同ガイドライン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Ver.3.2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P52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83798</xdr:colOff>
      <xdr:row>45</xdr:row>
      <xdr:rowOff>8278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59</xdr:row>
      <xdr:rowOff>155120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14</xdr:row>
      <xdr:rowOff>28575</xdr:rowOff>
    </xdr:from>
    <xdr:to>
      <xdr:col>17</xdr:col>
      <xdr:colOff>554520</xdr:colOff>
      <xdr:row>17</xdr:row>
      <xdr:rowOff>7408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A6C169D0-C53D-4106-80A4-B5A7F8BBB568}"/>
            </a:ext>
          </a:extLst>
        </xdr:cNvPr>
        <xdr:cNvSpPr>
          <a:spLocks noChangeArrowheads="1"/>
        </xdr:cNvSpPr>
      </xdr:nvSpPr>
      <xdr:spPr bwMode="auto">
        <a:xfrm>
          <a:off x="10048875" y="3152775"/>
          <a:ext cx="1735620" cy="6646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17</xdr:col>
      <xdr:colOff>476801</xdr:colOff>
      <xdr:row>65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A2158D9-EE24-42C4-82FD-E25262A72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0" y="7372350"/>
          <a:ext cx="5134526" cy="615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219075</xdr:colOff>
      <xdr:row>32</xdr:row>
      <xdr:rowOff>200025</xdr:rowOff>
    </xdr:from>
    <xdr:to>
      <xdr:col>17</xdr:col>
      <xdr:colOff>276776</xdr:colOff>
      <xdr:row>61</xdr:row>
      <xdr:rowOff>400050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B419BB-EC89-408E-A075-E90A6465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7924800"/>
          <a:ext cx="5134526" cy="6153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>
    <xdr:from>
      <xdr:col>14</xdr:col>
      <xdr:colOff>171450</xdr:colOff>
      <xdr:row>13</xdr:row>
      <xdr:rowOff>19050</xdr:rowOff>
    </xdr:from>
    <xdr:to>
      <xdr:col>16</xdr:col>
      <xdr:colOff>478320</xdr:colOff>
      <xdr:row>15</xdr:row>
      <xdr:rowOff>226483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311592DD-9734-4728-BBBE-8E2E261265B7}"/>
            </a:ext>
          </a:extLst>
        </xdr:cNvPr>
        <xdr:cNvSpPr>
          <a:spLocks noChangeArrowheads="1"/>
        </xdr:cNvSpPr>
      </xdr:nvSpPr>
      <xdr:spPr bwMode="auto">
        <a:xfrm>
          <a:off x="9953625" y="2914650"/>
          <a:ext cx="1735620" cy="6646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  <xdr:twoCellAnchor editAs="oneCell">
    <xdr:from>
      <xdr:col>10</xdr:col>
      <xdr:colOff>85725</xdr:colOff>
      <xdr:row>32</xdr:row>
      <xdr:rowOff>200025</xdr:rowOff>
    </xdr:from>
    <xdr:to>
      <xdr:col>17</xdr:col>
      <xdr:colOff>551</xdr:colOff>
      <xdr:row>64</xdr:row>
      <xdr:rowOff>133350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1E3B362-3E8B-4771-AC0E-53A40273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0" y="7877175"/>
          <a:ext cx="5134526" cy="6153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31</xdr:row>
      <xdr:rowOff>0</xdr:rowOff>
    </xdr:from>
    <xdr:to>
      <xdr:col>16</xdr:col>
      <xdr:colOff>560145</xdr:colOff>
      <xdr:row>62</xdr:row>
      <xdr:rowOff>130969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1DBC026-284F-4E25-AB97-7FF3FAD94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7143750"/>
          <a:ext cx="5132145" cy="63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314325</xdr:colOff>
      <xdr:row>39</xdr:row>
      <xdr:rowOff>102523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5A949DC-B5B2-346B-42D9-E48367532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143750"/>
          <a:ext cx="5810250" cy="15312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425450</xdr:colOff>
      <xdr:row>39</xdr:row>
      <xdr:rowOff>105698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1E20D0-7DD3-40A4-B51D-A1ED85F3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143750"/>
          <a:ext cx="5810250" cy="153127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16</xdr:col>
      <xdr:colOff>449020</xdr:colOff>
      <xdr:row>62</xdr:row>
      <xdr:rowOff>130969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0050E7A-2816-4FDB-A575-56D19E62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7143750"/>
          <a:ext cx="5132145" cy="6322219"/>
        </a:xfrm>
        <a:prstGeom prst="rect">
          <a:avLst/>
        </a:prstGeom>
      </xdr:spPr>
    </xdr:pic>
    <xdr:clientData/>
  </xdr:twoCellAnchor>
  <xdr:twoCellAnchor>
    <xdr:from>
      <xdr:col>14</xdr:col>
      <xdr:colOff>9525</xdr:colOff>
      <xdr:row>12</xdr:row>
      <xdr:rowOff>76200</xdr:rowOff>
    </xdr:from>
    <xdr:to>
      <xdr:col>16</xdr:col>
      <xdr:colOff>325920</xdr:colOff>
      <xdr:row>15</xdr:row>
      <xdr:rowOff>55033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EEC457F0-3C3E-4DC2-8523-A846F9895043}"/>
            </a:ext>
          </a:extLst>
        </xdr:cNvPr>
        <xdr:cNvSpPr>
          <a:spLocks noChangeArrowheads="1"/>
        </xdr:cNvSpPr>
      </xdr:nvSpPr>
      <xdr:spPr bwMode="auto">
        <a:xfrm>
          <a:off x="9429750" y="2743200"/>
          <a:ext cx="1735620" cy="664633"/>
        </a:xfrm>
        <a:prstGeom prst="wedgeRoundRectCallout">
          <a:avLst>
            <a:gd name="adj1" fmla="val -61937"/>
            <a:gd name="adj2" fmla="val 12721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航空機：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船舶：下記掲載の図表②参照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view="pageBreakPreview" zoomScaleNormal="80" zoomScaleSheetLayoutView="100" workbookViewId="0">
      <selection activeCell="J9" sqref="J9"/>
    </sheetView>
  </sheetViews>
  <sheetFormatPr defaultRowHeight="13.5" x14ac:dyDescent="0.15"/>
  <sheetData>
    <row r="1" spans="1:8" ht="14.25" thickBot="1" x14ac:dyDescent="0.2">
      <c r="A1" t="s">
        <v>86</v>
      </c>
    </row>
    <row r="2" spans="1:8" ht="24" thickBot="1" x14ac:dyDescent="0.2">
      <c r="B2" s="97" t="s">
        <v>105</v>
      </c>
      <c r="C2" s="98"/>
      <c r="D2" s="98"/>
      <c r="E2" s="98"/>
      <c r="F2" s="98"/>
      <c r="G2" s="98"/>
      <c r="H2" s="99"/>
    </row>
    <row r="4" spans="1:8" ht="16.5" x14ac:dyDescent="0.15">
      <c r="B4" t="s">
        <v>74</v>
      </c>
    </row>
    <row r="5" spans="1:8" ht="16.5" x14ac:dyDescent="0.15">
      <c r="B5" t="s">
        <v>106</v>
      </c>
    </row>
    <row r="6" spans="1:8" x14ac:dyDescent="0.15">
      <c r="B6" s="71" t="s">
        <v>103</v>
      </c>
    </row>
    <row r="7" spans="1:8" x14ac:dyDescent="0.15">
      <c r="B7" t="s">
        <v>75</v>
      </c>
    </row>
    <row r="8" spans="1:8" x14ac:dyDescent="0.15">
      <c r="B8" t="s">
        <v>76</v>
      </c>
    </row>
    <row r="10" spans="1:8" x14ac:dyDescent="0.15">
      <c r="B10" s="67" t="s">
        <v>85</v>
      </c>
    </row>
    <row r="11" spans="1:8" x14ac:dyDescent="0.15">
      <c r="B11" s="58" t="s">
        <v>81</v>
      </c>
    </row>
    <row r="13" spans="1:8" x14ac:dyDescent="0.15">
      <c r="C13" t="s">
        <v>104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77</v>
      </c>
    </row>
    <row r="3" spans="1:17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63" t="s">
        <v>20</v>
      </c>
      <c r="J7" s="116" t="s">
        <v>47</v>
      </c>
      <c r="K7" s="114" t="s">
        <v>3</v>
      </c>
      <c r="L7" s="48" t="s">
        <v>39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60" t="s">
        <v>23</v>
      </c>
      <c r="J8" s="115"/>
      <c r="K8" s="115"/>
      <c r="L8" s="50" t="s">
        <v>40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1" t="s">
        <v>31</v>
      </c>
      <c r="I9" s="61" t="s">
        <v>32</v>
      </c>
      <c r="J9" s="117"/>
      <c r="K9" s="61" t="s">
        <v>48</v>
      </c>
      <c r="L9" s="66" t="s">
        <v>52</v>
      </c>
      <c r="M9" s="66" t="s">
        <v>33</v>
      </c>
      <c r="N9" s="66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92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111</v>
      </c>
      <c r="O15" s="128"/>
      <c r="P15" s="128"/>
      <c r="Q15" s="7"/>
    </row>
    <row r="16" spans="1:17" ht="18" customHeight="1" x14ac:dyDescent="0.15">
      <c r="H16" s="56" t="s">
        <v>112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01" t="s">
        <v>88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63" t="s">
        <v>20</v>
      </c>
      <c r="J18" s="116" t="s">
        <v>47</v>
      </c>
      <c r="K18" s="129" t="s">
        <v>3</v>
      </c>
      <c r="L18" s="48" t="s">
        <v>39</v>
      </c>
      <c r="M18" s="64" t="s">
        <v>21</v>
      </c>
      <c r="N18" s="118" t="s">
        <v>22</v>
      </c>
      <c r="O18" s="122" t="s">
        <v>51</v>
      </c>
      <c r="P18" s="120" t="s">
        <v>50</v>
      </c>
    </row>
    <row r="19" spans="2:17" ht="18" customHeight="1" x14ac:dyDescent="0.15">
      <c r="B19" s="136"/>
      <c r="C19" s="106"/>
      <c r="D19" s="107"/>
      <c r="E19" s="111"/>
      <c r="F19" s="111"/>
      <c r="G19" s="113"/>
      <c r="H19" s="130"/>
      <c r="I19" s="60" t="s">
        <v>23</v>
      </c>
      <c r="J19" s="115"/>
      <c r="K19" s="130"/>
      <c r="L19" s="50" t="s">
        <v>40</v>
      </c>
      <c r="M19" s="65" t="s">
        <v>24</v>
      </c>
      <c r="N19" s="119"/>
      <c r="O19" s="123"/>
      <c r="P19" s="121"/>
    </row>
    <row r="20" spans="2:17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61" t="s">
        <v>32</v>
      </c>
      <c r="J20" s="117"/>
      <c r="K20" s="53" t="s">
        <v>5</v>
      </c>
      <c r="L20" s="66" t="s">
        <v>52</v>
      </c>
      <c r="M20" s="66" t="s">
        <v>33</v>
      </c>
      <c r="N20" s="66" t="s">
        <v>25</v>
      </c>
      <c r="O20" s="123"/>
      <c r="P20" s="18" t="s">
        <v>59</v>
      </c>
    </row>
    <row r="21" spans="2:17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31" t="s">
        <v>41</v>
      </c>
      <c r="C29" s="132"/>
      <c r="D29" s="132"/>
      <c r="E29" s="39">
        <f>P12</f>
        <v>0</v>
      </c>
      <c r="F29" s="133" t="s">
        <v>44</v>
      </c>
      <c r="G29" s="133"/>
      <c r="H29" s="133"/>
      <c r="I29" s="133"/>
      <c r="J29" s="133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34" t="s">
        <v>42</v>
      </c>
      <c r="C30" s="135"/>
      <c r="D30" s="135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90</v>
      </c>
      <c r="C32" s="6"/>
      <c r="D32" s="6"/>
      <c r="E32" s="7"/>
      <c r="F32" s="7"/>
      <c r="G32" s="7"/>
      <c r="H32" s="7"/>
      <c r="I32" s="7"/>
      <c r="J32" s="7" t="s">
        <v>113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107</v>
      </c>
    </row>
  </sheetData>
  <mergeCells count="31">
    <mergeCell ref="B29:D29"/>
    <mergeCell ref="F29:J29"/>
    <mergeCell ref="B30:D30"/>
    <mergeCell ref="C27:D27"/>
    <mergeCell ref="E27:O27"/>
    <mergeCell ref="B18:B27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9"/>
  <sheetViews>
    <sheetView showGridLines="0" view="pageBreakPreview" zoomScaleNormal="115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77</v>
      </c>
    </row>
    <row r="3" spans="1:17" ht="25.5" x14ac:dyDescent="0.15">
      <c r="B3" s="100" t="s">
        <v>82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101" t="s">
        <v>89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14" t="s">
        <v>4</v>
      </c>
      <c r="I7" s="15" t="s">
        <v>20</v>
      </c>
      <c r="J7" s="116" t="s">
        <v>47</v>
      </c>
      <c r="K7" s="114" t="s">
        <v>3</v>
      </c>
      <c r="L7" s="48" t="s">
        <v>39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15"/>
      <c r="I8" s="16" t="s">
        <v>23</v>
      </c>
      <c r="J8" s="115"/>
      <c r="K8" s="115"/>
      <c r="L8" s="50" t="s">
        <v>40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17" t="s">
        <v>31</v>
      </c>
      <c r="I9" s="17" t="s">
        <v>32</v>
      </c>
      <c r="J9" s="117"/>
      <c r="K9" s="17" t="s">
        <v>48</v>
      </c>
      <c r="L9" s="52" t="s">
        <v>52</v>
      </c>
      <c r="M9" s="52" t="s">
        <v>33</v>
      </c>
      <c r="N9" s="52" t="s">
        <v>25</v>
      </c>
      <c r="O9" s="123"/>
      <c r="P9" s="18" t="s">
        <v>59</v>
      </c>
    </row>
    <row r="10" spans="1:17" ht="18" customHeight="1" x14ac:dyDescent="0.15">
      <c r="B10" s="102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1:17" ht="18" customHeight="1" thickBot="1" x14ac:dyDescent="0.2">
      <c r="B11" s="102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535.68093333333331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92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111</v>
      </c>
      <c r="O15" s="128"/>
      <c r="P15" s="128"/>
      <c r="Q15" s="7"/>
    </row>
    <row r="16" spans="1:17" ht="18" customHeight="1" x14ac:dyDescent="0.15">
      <c r="H16" s="56" t="s">
        <v>114</v>
      </c>
      <c r="O16" s="72"/>
      <c r="P16" s="72"/>
      <c r="Q16" s="7"/>
    </row>
    <row r="17" spans="2:18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8" ht="18" customHeight="1" x14ac:dyDescent="0.15">
      <c r="B18" s="101" t="s">
        <v>88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29" t="s">
        <v>4</v>
      </c>
      <c r="I18" s="15" t="s">
        <v>20</v>
      </c>
      <c r="J18" s="116" t="s">
        <v>47</v>
      </c>
      <c r="K18" s="129" t="s">
        <v>3</v>
      </c>
      <c r="L18" s="48" t="s">
        <v>39</v>
      </c>
      <c r="M18" s="49" t="s">
        <v>21</v>
      </c>
      <c r="N18" s="118" t="s">
        <v>22</v>
      </c>
      <c r="O18" s="122" t="s">
        <v>51</v>
      </c>
      <c r="P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30"/>
      <c r="I19" s="16" t="s">
        <v>23</v>
      </c>
      <c r="J19" s="115"/>
      <c r="K19" s="130"/>
      <c r="L19" s="50" t="s">
        <v>40</v>
      </c>
      <c r="M19" s="51" t="s">
        <v>24</v>
      </c>
      <c r="N19" s="119"/>
      <c r="O19" s="123"/>
      <c r="P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3" t="s">
        <v>31</v>
      </c>
      <c r="I20" s="17" t="s">
        <v>32</v>
      </c>
      <c r="J20" s="117"/>
      <c r="K20" s="53" t="s">
        <v>5</v>
      </c>
      <c r="L20" s="52" t="s">
        <v>52</v>
      </c>
      <c r="M20" s="52" t="s">
        <v>33</v>
      </c>
      <c r="N20" s="52" t="s">
        <v>25</v>
      </c>
      <c r="O20" s="123"/>
      <c r="P20" s="18" t="s">
        <v>59</v>
      </c>
    </row>
    <row r="21" spans="2:18" ht="18" customHeight="1" x14ac:dyDescent="0.15">
      <c r="B21" s="136"/>
      <c r="C21" s="13">
        <v>1</v>
      </c>
      <c r="D21" s="142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8" ht="18" customHeight="1" x14ac:dyDescent="0.15">
      <c r="B22" s="136"/>
      <c r="C22" s="13">
        <v>2</v>
      </c>
      <c r="D22" s="115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22</v>
      </c>
      <c r="M22" s="140"/>
      <c r="N22" s="140"/>
      <c r="O22" s="141"/>
      <c r="P22" s="9">
        <f>H22*K22*L22/1000/1000</f>
        <v>75.900000000000006</v>
      </c>
      <c r="Q22" s="138" t="s">
        <v>123</v>
      </c>
      <c r="R22" s="138"/>
    </row>
    <row r="23" spans="2:18" ht="18" customHeight="1" x14ac:dyDescent="0.15">
      <c r="B23" s="136"/>
      <c r="C23" s="13">
        <v>3</v>
      </c>
      <c r="D23" s="117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  <c r="Q23" s="138"/>
      <c r="R23" s="138"/>
    </row>
    <row r="24" spans="2:18" ht="18" customHeight="1" x14ac:dyDescent="0.15">
      <c r="B24" s="136"/>
      <c r="C24" s="13">
        <v>4</v>
      </c>
      <c r="D24" s="142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  <c r="Q24" s="138"/>
      <c r="R24" s="138"/>
    </row>
    <row r="25" spans="2:18" ht="18" customHeight="1" x14ac:dyDescent="0.15">
      <c r="B25" s="136"/>
      <c r="C25" s="13">
        <v>5</v>
      </c>
      <c r="D25" s="115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22</v>
      </c>
      <c r="M25" s="140"/>
      <c r="N25" s="140"/>
      <c r="O25" s="141"/>
      <c r="P25" s="9">
        <f>H25*K25*L25/1000/1000</f>
        <v>7.59</v>
      </c>
      <c r="Q25" s="138"/>
      <c r="R25" s="138"/>
    </row>
    <row r="26" spans="2:18" ht="18" customHeight="1" thickBot="1" x14ac:dyDescent="0.2">
      <c r="B26" s="136"/>
      <c r="C26" s="13">
        <v>6</v>
      </c>
      <c r="D26" s="117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  <c r="Q26" s="138"/>
      <c r="R26" s="138"/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26">
        <f>SUM(P21:P26)</f>
        <v>100.77848</v>
      </c>
      <c r="Q27" s="138"/>
      <c r="R27" s="138"/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8" ht="23.25" customHeight="1" x14ac:dyDescent="0.15">
      <c r="B29" s="131" t="s">
        <v>41</v>
      </c>
      <c r="C29" s="132"/>
      <c r="D29" s="132"/>
      <c r="E29" s="39">
        <f>P12</f>
        <v>535.68093333333331</v>
      </c>
      <c r="F29" s="133" t="s">
        <v>44</v>
      </c>
      <c r="G29" s="133"/>
      <c r="H29" s="133"/>
      <c r="I29" s="133"/>
      <c r="J29" s="133"/>
      <c r="K29" s="41">
        <f>P27</f>
        <v>100.77848</v>
      </c>
      <c r="L29" s="30" t="s">
        <v>46</v>
      </c>
      <c r="M29" s="30"/>
      <c r="N29" s="30"/>
      <c r="O29" s="30"/>
      <c r="P29" s="31"/>
    </row>
    <row r="30" spans="2:18" ht="23.25" customHeight="1" thickBot="1" x14ac:dyDescent="0.2">
      <c r="B30" s="134" t="s">
        <v>42</v>
      </c>
      <c r="C30" s="135"/>
      <c r="D30" s="135"/>
      <c r="E30" s="40">
        <f>ROUNDUP(P12-P27,1)</f>
        <v>435</v>
      </c>
      <c r="F30" s="32" t="s">
        <v>45</v>
      </c>
      <c r="G30" s="38" t="s">
        <v>43</v>
      </c>
      <c r="H30" s="34">
        <f>ROUNDUP(1-P27/P12,3)</f>
        <v>0.81200000000000006</v>
      </c>
      <c r="I30" s="32"/>
      <c r="J30" s="32"/>
      <c r="K30" s="32"/>
      <c r="L30" s="32"/>
      <c r="M30" s="32"/>
      <c r="N30" s="32"/>
      <c r="O30" s="32"/>
      <c r="P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8" ht="18" customHeight="1" x14ac:dyDescent="0.15">
      <c r="B32" t="s">
        <v>90</v>
      </c>
      <c r="C32" s="6"/>
      <c r="D32" s="6"/>
      <c r="E32" s="7"/>
      <c r="F32" s="7"/>
      <c r="G32" s="7"/>
      <c r="H32" s="7"/>
      <c r="I32" s="7"/>
      <c r="J32" s="7" t="s">
        <v>113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107</v>
      </c>
    </row>
  </sheetData>
  <mergeCells count="36"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Q22:R27"/>
    <mergeCell ref="L22:O22"/>
    <mergeCell ref="D24:D26"/>
    <mergeCell ref="J18:J20"/>
    <mergeCell ref="E18:E20"/>
    <mergeCell ref="P18:P19"/>
  </mergeCells>
  <phoneticPr fontId="4"/>
  <pageMargins left="0.7" right="0.7" top="0.75" bottom="0.75" header="0.3" footer="0.3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3"/>
  <sheetViews>
    <sheetView showGridLines="0" view="pageBreakPreview" zoomScaleNormal="10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5" bestFit="1" customWidth="1"/>
    <col min="4" max="4" width="15" customWidth="1"/>
    <col min="5" max="5" width="10.5" customWidth="1"/>
    <col min="6" max="6" width="10.625" customWidth="1"/>
    <col min="8" max="8" width="11.87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3" max="13" width="9.125" bestFit="1" customWidth="1"/>
    <col min="16" max="16" width="9.125" bestFit="1" customWidth="1"/>
    <col min="17" max="17" width="9.625" bestFit="1" customWidth="1"/>
  </cols>
  <sheetData>
    <row r="1" spans="1:18" x14ac:dyDescent="0.15">
      <c r="A1" t="s">
        <v>78</v>
      </c>
    </row>
    <row r="3" spans="1:18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1:18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4" t="s">
        <v>4</v>
      </c>
      <c r="I7" s="63" t="s">
        <v>20</v>
      </c>
      <c r="J7" s="146" t="s">
        <v>47</v>
      </c>
      <c r="K7" s="114" t="s">
        <v>3</v>
      </c>
      <c r="L7" s="144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5"/>
      <c r="I8" s="60" t="s">
        <v>23</v>
      </c>
      <c r="J8" s="145"/>
      <c r="K8" s="115"/>
      <c r="L8" s="145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7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69</v>
      </c>
    </row>
    <row r="10" spans="1:18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91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111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115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70</v>
      </c>
      <c r="P16" s="128"/>
      <c r="Q16" s="128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18" ht="18" customHeight="1" x14ac:dyDescent="0.15">
      <c r="B18" s="101" t="s">
        <v>88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8" t="s">
        <v>4</v>
      </c>
      <c r="I18" s="63" t="s">
        <v>20</v>
      </c>
      <c r="J18" s="146" t="s">
        <v>47</v>
      </c>
      <c r="K18" s="129" t="s">
        <v>3</v>
      </c>
      <c r="L18" s="144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18" ht="18" customHeight="1" x14ac:dyDescent="0.15">
      <c r="B19" s="136"/>
      <c r="C19" s="106"/>
      <c r="D19" s="107"/>
      <c r="E19" s="111"/>
      <c r="F19" s="111"/>
      <c r="G19" s="113"/>
      <c r="H19" s="149"/>
      <c r="I19" s="60" t="s">
        <v>23</v>
      </c>
      <c r="J19" s="145"/>
      <c r="K19" s="130"/>
      <c r="L19" s="145"/>
      <c r="M19" s="50" t="s">
        <v>40</v>
      </c>
      <c r="N19" s="65" t="s">
        <v>24</v>
      </c>
      <c r="O19" s="119"/>
      <c r="P19" s="123"/>
      <c r="Q19" s="121"/>
    </row>
    <row r="20" spans="2:18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7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67</v>
      </c>
    </row>
    <row r="21" spans="2:18" ht="18" customHeight="1" x14ac:dyDescent="0.15">
      <c r="B21" s="136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136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136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36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136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136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31" t="s">
        <v>41</v>
      </c>
      <c r="C29" s="132"/>
      <c r="D29" s="132"/>
      <c r="E29" s="39" t="e">
        <f>Q12</f>
        <v>#DIV/0!</v>
      </c>
      <c r="F29" s="151" t="s">
        <v>44</v>
      </c>
      <c r="G29" s="151"/>
      <c r="H29" s="151"/>
      <c r="I29" s="151"/>
      <c r="J29" s="151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34" t="s">
        <v>42</v>
      </c>
      <c r="C30" s="135"/>
      <c r="D30" s="135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90</v>
      </c>
      <c r="C32" s="6"/>
      <c r="D32" s="6"/>
      <c r="E32" s="7"/>
      <c r="F32" s="7"/>
      <c r="K32" s="7" t="s">
        <v>113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13.5" customHeight="1" x14ac:dyDescent="0.15"/>
    <row r="58" spans="2:16" x14ac:dyDescent="0.15">
      <c r="K58" s="143"/>
      <c r="L58" s="150"/>
      <c r="M58" s="150"/>
      <c r="N58" s="150"/>
      <c r="O58" s="150"/>
      <c r="P58" s="150"/>
    </row>
    <row r="61" spans="2:16" ht="16.5" x14ac:dyDescent="0.15">
      <c r="B61" s="46" t="s">
        <v>107</v>
      </c>
    </row>
    <row r="63" spans="2:16" ht="32.25" customHeight="1" x14ac:dyDescent="0.15">
      <c r="B63" s="143" t="s">
        <v>116</v>
      </c>
      <c r="C63" s="143"/>
      <c r="D63" s="143"/>
      <c r="E63" s="143"/>
      <c r="F63" s="143"/>
      <c r="G63" s="143"/>
      <c r="H63" s="143"/>
      <c r="I63" s="143"/>
      <c r="J63" s="143"/>
    </row>
  </sheetData>
  <mergeCells count="35">
    <mergeCell ref="K58:P58"/>
    <mergeCell ref="B30:D30"/>
    <mergeCell ref="C27:D27"/>
    <mergeCell ref="E27:P27"/>
    <mergeCell ref="B29:D29"/>
    <mergeCell ref="F29:J29"/>
    <mergeCell ref="E12:P12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B63:J63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3"/>
  <sheetViews>
    <sheetView showGridLines="0" view="pageBreakPreview" zoomScaleNormal="10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78</v>
      </c>
    </row>
    <row r="3" spans="1:18" ht="25.5" x14ac:dyDescent="0.15">
      <c r="B3" s="100" t="s">
        <v>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1:18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4" t="s">
        <v>4</v>
      </c>
      <c r="I7" s="63" t="s">
        <v>20</v>
      </c>
      <c r="J7" s="146" t="s">
        <v>47</v>
      </c>
      <c r="K7" s="114" t="s">
        <v>3</v>
      </c>
      <c r="L7" s="144" t="s">
        <v>63</v>
      </c>
      <c r="M7" s="48" t="s">
        <v>39</v>
      </c>
      <c r="N7" s="64" t="s">
        <v>21</v>
      </c>
      <c r="O7" s="118" t="s">
        <v>22</v>
      </c>
      <c r="P7" s="122" t="s">
        <v>51</v>
      </c>
      <c r="Q7" s="120" t="s">
        <v>50</v>
      </c>
    </row>
    <row r="8" spans="1:18" ht="18" customHeight="1" x14ac:dyDescent="0.15">
      <c r="B8" s="102"/>
      <c r="C8" s="106"/>
      <c r="D8" s="107"/>
      <c r="E8" s="111"/>
      <c r="F8" s="111"/>
      <c r="G8" s="113"/>
      <c r="H8" s="145"/>
      <c r="I8" s="60" t="s">
        <v>23</v>
      </c>
      <c r="J8" s="145"/>
      <c r="K8" s="115"/>
      <c r="L8" s="145"/>
      <c r="M8" s="50" t="s">
        <v>40</v>
      </c>
      <c r="N8" s="65" t="s">
        <v>24</v>
      </c>
      <c r="O8" s="119"/>
      <c r="P8" s="123"/>
      <c r="Q8" s="121"/>
    </row>
    <row r="9" spans="1:18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47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23"/>
      <c r="Q9" s="18" t="s">
        <v>69</v>
      </c>
    </row>
    <row r="10" spans="1:18" ht="18" customHeight="1" x14ac:dyDescent="0.15">
      <c r="B10" s="102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68</v>
      </c>
    </row>
    <row r="11" spans="1:18" ht="18" customHeight="1" thickBot="1" x14ac:dyDescent="0.2">
      <c r="B11" s="102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1:18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37">
        <f>SUM(Q10:Q11)</f>
        <v>634.47289504036905</v>
      </c>
    </row>
    <row r="13" spans="1:18" ht="18" customHeight="1" x14ac:dyDescent="0.15">
      <c r="C13" s="6"/>
      <c r="D13" s="6"/>
      <c r="E13" s="7"/>
      <c r="F13" s="7"/>
      <c r="G13" s="7"/>
      <c r="H13" s="56" t="s">
        <v>91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111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114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70</v>
      </c>
      <c r="P16" s="128"/>
      <c r="Q16" s="128"/>
      <c r="R16" s="7"/>
    </row>
    <row r="17" spans="2:20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20" ht="18" customHeight="1" x14ac:dyDescent="0.15">
      <c r="B18" s="101" t="s">
        <v>88</v>
      </c>
      <c r="C18" s="104" t="s">
        <v>0</v>
      </c>
      <c r="D18" s="105"/>
      <c r="E18" s="110" t="s">
        <v>1</v>
      </c>
      <c r="F18" s="110" t="s">
        <v>2</v>
      </c>
      <c r="G18" s="112" t="s">
        <v>49</v>
      </c>
      <c r="H18" s="148" t="s">
        <v>4</v>
      </c>
      <c r="I18" s="63" t="s">
        <v>20</v>
      </c>
      <c r="J18" s="146" t="s">
        <v>47</v>
      </c>
      <c r="K18" s="153" t="s">
        <v>3</v>
      </c>
      <c r="L18" s="144" t="s">
        <v>63</v>
      </c>
      <c r="M18" s="48" t="s">
        <v>39</v>
      </c>
      <c r="N18" s="64" t="s">
        <v>21</v>
      </c>
      <c r="O18" s="118" t="s">
        <v>22</v>
      </c>
      <c r="P18" s="122" t="s">
        <v>51</v>
      </c>
      <c r="Q18" s="120" t="s">
        <v>50</v>
      </c>
    </row>
    <row r="19" spans="2:20" ht="18" customHeight="1" x14ac:dyDescent="0.15">
      <c r="B19" s="136"/>
      <c r="C19" s="106"/>
      <c r="D19" s="107"/>
      <c r="E19" s="111"/>
      <c r="F19" s="111"/>
      <c r="G19" s="113"/>
      <c r="H19" s="149"/>
      <c r="I19" s="60" t="s">
        <v>23</v>
      </c>
      <c r="J19" s="145"/>
      <c r="K19" s="154"/>
      <c r="L19" s="145"/>
      <c r="M19" s="50" t="s">
        <v>40</v>
      </c>
      <c r="N19" s="65" t="s">
        <v>24</v>
      </c>
      <c r="O19" s="119"/>
      <c r="P19" s="123"/>
      <c r="Q19" s="121"/>
    </row>
    <row r="20" spans="2:20" ht="18" customHeight="1" x14ac:dyDescent="0.15">
      <c r="B20" s="136"/>
      <c r="C20" s="108"/>
      <c r="D20" s="109"/>
      <c r="E20" s="111"/>
      <c r="F20" s="111"/>
      <c r="G20" s="113"/>
      <c r="H20" s="57" t="s">
        <v>31</v>
      </c>
      <c r="I20" s="61" t="s">
        <v>32</v>
      </c>
      <c r="J20" s="147"/>
      <c r="K20" s="95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23"/>
      <c r="Q20" s="18" t="s">
        <v>67</v>
      </c>
    </row>
    <row r="21" spans="2:20" ht="18" customHeight="1" x14ac:dyDescent="0.15">
      <c r="B21" s="136"/>
      <c r="C21" s="13">
        <v>1</v>
      </c>
      <c r="D21" s="142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20" ht="18" customHeight="1" x14ac:dyDescent="0.15">
      <c r="B22" s="136"/>
      <c r="C22" s="13">
        <v>2</v>
      </c>
      <c r="D22" s="115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22</v>
      </c>
      <c r="M22" s="140"/>
      <c r="N22" s="140"/>
      <c r="O22" s="140"/>
      <c r="P22" s="141"/>
      <c r="Q22" s="9">
        <f>H22*K22*L22/1000/1000</f>
        <v>75.900000000000006</v>
      </c>
      <c r="R22" s="152" t="s">
        <v>123</v>
      </c>
      <c r="S22" s="138"/>
      <c r="T22" s="138"/>
    </row>
    <row r="23" spans="2:20" ht="18" customHeight="1" x14ac:dyDescent="0.15">
      <c r="B23" s="136"/>
      <c r="C23" s="13">
        <v>3</v>
      </c>
      <c r="D23" s="117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  <c r="R23" s="152"/>
      <c r="S23" s="138"/>
      <c r="T23" s="138"/>
    </row>
    <row r="24" spans="2:20" ht="18" customHeight="1" x14ac:dyDescent="0.15">
      <c r="B24" s="136"/>
      <c r="C24" s="13">
        <v>4</v>
      </c>
      <c r="D24" s="142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  <c r="R24" s="152"/>
      <c r="S24" s="138"/>
      <c r="T24" s="138"/>
    </row>
    <row r="25" spans="2:20" ht="18" customHeight="1" x14ac:dyDescent="0.15">
      <c r="B25" s="136"/>
      <c r="C25" s="13">
        <v>5</v>
      </c>
      <c r="D25" s="115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22</v>
      </c>
      <c r="M25" s="140"/>
      <c r="N25" s="140"/>
      <c r="O25" s="140"/>
      <c r="P25" s="141"/>
      <c r="Q25" s="9">
        <f>H25*K25*L25/1000/1000</f>
        <v>7.59</v>
      </c>
      <c r="R25" s="152"/>
      <c r="S25" s="138"/>
      <c r="T25" s="138"/>
    </row>
    <row r="26" spans="2:20" ht="18" customHeight="1" thickBot="1" x14ac:dyDescent="0.2">
      <c r="B26" s="136"/>
      <c r="C26" s="13">
        <v>6</v>
      </c>
      <c r="D26" s="117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  <c r="R26" s="152"/>
      <c r="S26" s="138"/>
      <c r="T26" s="138"/>
    </row>
    <row r="27" spans="2:20" ht="18" customHeight="1" thickBot="1" x14ac:dyDescent="0.2">
      <c r="B27" s="137"/>
      <c r="C27" s="124" t="s">
        <v>10</v>
      </c>
      <c r="D27" s="125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26">
        <f>SUM(Q21:Q26)</f>
        <v>103.88377162629757</v>
      </c>
    </row>
    <row r="28" spans="2:20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20" ht="23.25" customHeight="1" x14ac:dyDescent="0.15">
      <c r="B29" s="131" t="s">
        <v>41</v>
      </c>
      <c r="C29" s="132"/>
      <c r="D29" s="132"/>
      <c r="E29" s="39">
        <f>Q12</f>
        <v>634.47289504036905</v>
      </c>
      <c r="F29" s="151" t="s">
        <v>44</v>
      </c>
      <c r="G29" s="151"/>
      <c r="H29" s="151"/>
      <c r="I29" s="151"/>
      <c r="J29" s="151"/>
      <c r="K29" s="41">
        <f>Q27</f>
        <v>103.88377162629757</v>
      </c>
      <c r="L29" s="55" t="s">
        <v>46</v>
      </c>
      <c r="M29" s="30"/>
      <c r="N29" s="30"/>
      <c r="O29" s="30"/>
      <c r="P29" s="30"/>
      <c r="Q29" s="31"/>
    </row>
    <row r="30" spans="2:20" ht="23.25" customHeight="1" thickBot="1" x14ac:dyDescent="0.2">
      <c r="B30" s="134" t="s">
        <v>42</v>
      </c>
      <c r="C30" s="135"/>
      <c r="D30" s="135"/>
      <c r="E30" s="40">
        <f>ROUNDUP(Q12-Q27,1)</f>
        <v>530.6</v>
      </c>
      <c r="F30" s="32" t="s">
        <v>45</v>
      </c>
      <c r="G30" s="38" t="s">
        <v>43</v>
      </c>
      <c r="H30" s="34">
        <f>ROUNDUP(1-Q27/Q12,3)</f>
        <v>0.83699999999999997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20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20" ht="18" customHeight="1" x14ac:dyDescent="0.15">
      <c r="B32" t="s">
        <v>90</v>
      </c>
      <c r="C32" s="6"/>
      <c r="D32" s="6"/>
      <c r="E32" s="7"/>
      <c r="F32" s="7"/>
      <c r="K32" s="7" t="s">
        <v>113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13.5" customHeight="1" x14ac:dyDescent="0.15"/>
    <row r="61" spans="2:16" ht="16.5" x14ac:dyDescent="0.15">
      <c r="B61" s="46" t="s">
        <v>107</v>
      </c>
    </row>
    <row r="63" spans="2:16" ht="36" customHeight="1" x14ac:dyDescent="0.15">
      <c r="B63" s="143" t="s">
        <v>108</v>
      </c>
      <c r="C63" s="143"/>
      <c r="D63" s="143"/>
      <c r="E63" s="143"/>
      <c r="F63" s="143"/>
      <c r="G63" s="143"/>
      <c r="H63" s="143"/>
      <c r="I63" s="143"/>
      <c r="J63" s="143"/>
    </row>
  </sheetData>
  <mergeCells count="39">
    <mergeCell ref="B63:J63"/>
    <mergeCell ref="B30:D30"/>
    <mergeCell ref="L22:P22"/>
    <mergeCell ref="D24:D26"/>
    <mergeCell ref="L25:P25"/>
    <mergeCell ref="C27:D27"/>
    <mergeCell ref="E27:P27"/>
    <mergeCell ref="B29:D29"/>
    <mergeCell ref="F29:J29"/>
    <mergeCell ref="E12:P12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R22:T26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8"/>
  <sheetViews>
    <sheetView showGridLines="0" view="pageBreakPreview" zoomScaleNormal="70" zoomScaleSheetLayoutView="100" workbookViewId="0">
      <selection activeCell="M22" sqref="M22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17" max="17" width="9" customWidth="1"/>
    <col min="18" max="18" width="16.625" customWidth="1"/>
    <col min="20" max="20" width="1.75" customWidth="1"/>
  </cols>
  <sheetData>
    <row r="1" spans="1:17" x14ac:dyDescent="0.15">
      <c r="A1" t="s">
        <v>79</v>
      </c>
    </row>
    <row r="3" spans="1:17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4" t="s">
        <v>4</v>
      </c>
      <c r="I7" s="63" t="s">
        <v>20</v>
      </c>
      <c r="J7" s="116" t="s">
        <v>47</v>
      </c>
      <c r="K7" s="144" t="s">
        <v>3</v>
      </c>
      <c r="L7" s="48" t="s">
        <v>53</v>
      </c>
      <c r="M7" s="64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5"/>
      <c r="I8" s="60" t="s">
        <v>23</v>
      </c>
      <c r="J8" s="115"/>
      <c r="K8" s="145"/>
      <c r="L8" s="50" t="s">
        <v>54</v>
      </c>
      <c r="M8" s="65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66" t="s">
        <v>31</v>
      </c>
      <c r="I9" s="61" t="s">
        <v>32</v>
      </c>
      <c r="J9" s="117"/>
      <c r="K9" s="66" t="s">
        <v>48</v>
      </c>
      <c r="L9" s="83" t="s">
        <v>99</v>
      </c>
      <c r="M9" s="66" t="s">
        <v>33</v>
      </c>
      <c r="N9" s="66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93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117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118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01" t="s">
        <v>88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8" t="s">
        <v>4</v>
      </c>
      <c r="I17" s="63" t="s">
        <v>20</v>
      </c>
      <c r="J17" s="116" t="s">
        <v>47</v>
      </c>
      <c r="K17" s="148" t="s">
        <v>3</v>
      </c>
      <c r="L17" s="48" t="s">
        <v>53</v>
      </c>
      <c r="M17" s="64" t="s">
        <v>21</v>
      </c>
      <c r="N17" s="118" t="s">
        <v>22</v>
      </c>
      <c r="O17" s="122" t="s">
        <v>51</v>
      </c>
      <c r="P17" s="120" t="s">
        <v>50</v>
      </c>
    </row>
    <row r="18" spans="2:19" ht="18" customHeight="1" x14ac:dyDescent="0.15">
      <c r="B18" s="136"/>
      <c r="C18" s="106"/>
      <c r="D18" s="107"/>
      <c r="E18" s="111"/>
      <c r="F18" s="111"/>
      <c r="G18" s="113"/>
      <c r="H18" s="149"/>
      <c r="I18" s="60" t="s">
        <v>23</v>
      </c>
      <c r="J18" s="115"/>
      <c r="K18" s="149"/>
      <c r="L18" s="50" t="s">
        <v>54</v>
      </c>
      <c r="M18" s="65" t="s">
        <v>24</v>
      </c>
      <c r="N18" s="119"/>
      <c r="O18" s="123"/>
      <c r="P18" s="121"/>
    </row>
    <row r="19" spans="2:19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48</v>
      </c>
      <c r="L19" s="83" t="s">
        <v>99</v>
      </c>
      <c r="M19" s="66" t="s">
        <v>33</v>
      </c>
      <c r="N19" s="66" t="s">
        <v>25</v>
      </c>
      <c r="O19" s="123"/>
      <c r="P19" s="18" t="s">
        <v>62</v>
      </c>
    </row>
    <row r="20" spans="2:19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156" t="s">
        <v>109</v>
      </c>
      <c r="C31" s="157"/>
      <c r="D31" s="157"/>
      <c r="E31" s="157"/>
      <c r="F31" s="157"/>
      <c r="G31" s="157"/>
      <c r="H31" s="157"/>
      <c r="I31" s="157"/>
      <c r="J31" s="7"/>
      <c r="K31" s="156" t="s">
        <v>110</v>
      </c>
      <c r="L31" s="157"/>
      <c r="M31" s="157"/>
      <c r="N31" s="157"/>
      <c r="O31" s="157"/>
      <c r="P31" s="157"/>
      <c r="Q31" s="157"/>
      <c r="R31" s="157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102</v>
      </c>
      <c r="K33" s="7" t="s">
        <v>113</v>
      </c>
    </row>
    <row r="46" spans="2:11" ht="16.5" x14ac:dyDescent="0.15">
      <c r="B46" s="46" t="s">
        <v>107</v>
      </c>
    </row>
    <row r="49" spans="4:11" x14ac:dyDescent="0.15">
      <c r="D49" s="76" t="s">
        <v>94</v>
      </c>
      <c r="E49" s="75"/>
      <c r="F49" s="75"/>
    </row>
    <row r="50" spans="4:11" ht="17.25" x14ac:dyDescent="0.15">
      <c r="D50" s="162" t="s">
        <v>97</v>
      </c>
      <c r="E50" s="162"/>
      <c r="F50" s="75"/>
    </row>
    <row r="51" spans="4:11" ht="24.75" customHeight="1" x14ac:dyDescent="0.15">
      <c r="D51" s="158" t="s">
        <v>95</v>
      </c>
      <c r="E51" s="158"/>
      <c r="F51" s="82">
        <v>1000</v>
      </c>
      <c r="G51" s="77" t="s">
        <v>58</v>
      </c>
      <c r="K51" s="42"/>
    </row>
    <row r="52" spans="4:11" ht="21" customHeight="1" x14ac:dyDescent="0.15">
      <c r="D52" s="158" t="s">
        <v>96</v>
      </c>
      <c r="E52" s="158"/>
      <c r="F52" s="82">
        <v>800</v>
      </c>
      <c r="G52" s="45"/>
    </row>
    <row r="53" spans="4:11" ht="21.75" customHeight="1" thickBot="1" x14ac:dyDescent="0.2">
      <c r="D53" s="159" t="s">
        <v>56</v>
      </c>
      <c r="E53" s="159"/>
      <c r="F53" s="78">
        <f>F52/F51</f>
        <v>0.8</v>
      </c>
    </row>
    <row r="54" spans="4:11" ht="18" thickBot="1" x14ac:dyDescent="0.2">
      <c r="D54" s="160" t="s">
        <v>55</v>
      </c>
      <c r="E54" s="161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162" t="s">
        <v>98</v>
      </c>
      <c r="E56" s="162"/>
      <c r="F56" s="75"/>
    </row>
    <row r="57" spans="4:11" ht="20.25" customHeight="1" x14ac:dyDescent="0.15">
      <c r="D57" s="158" t="s">
        <v>95</v>
      </c>
      <c r="E57" s="158"/>
      <c r="F57" s="80">
        <v>9000</v>
      </c>
      <c r="G57" s="77" t="s">
        <v>58</v>
      </c>
    </row>
    <row r="58" spans="4:11" s="42" customFormat="1" ht="17.25" customHeight="1" x14ac:dyDescent="0.15">
      <c r="D58" s="158" t="s">
        <v>96</v>
      </c>
      <c r="E58" s="158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159" t="s">
        <v>56</v>
      </c>
      <c r="E59" s="159"/>
      <c r="F59" s="78">
        <f>F58/F57</f>
        <v>0.6</v>
      </c>
    </row>
    <row r="60" spans="4:11" ht="18" thickBot="1" x14ac:dyDescent="0.2">
      <c r="D60" s="160" t="s">
        <v>55</v>
      </c>
      <c r="E60" s="161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33" customHeight="1" x14ac:dyDescent="0.15">
      <c r="D62" s="155" t="s">
        <v>120</v>
      </c>
      <c r="E62" s="155"/>
      <c r="F62" s="155"/>
      <c r="G62" s="155"/>
      <c r="H62" s="155"/>
      <c r="I62" s="155"/>
      <c r="J62" s="155"/>
      <c r="K62" s="96"/>
    </row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3"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  <mergeCell ref="D51:E51"/>
    <mergeCell ref="B31:I31"/>
    <mergeCell ref="F28:J28"/>
    <mergeCell ref="P17:P18"/>
    <mergeCell ref="C17:D19"/>
    <mergeCell ref="E17:E19"/>
    <mergeCell ref="F17:F19"/>
    <mergeCell ref="G17:G19"/>
    <mergeCell ref="B17:B26"/>
    <mergeCell ref="C26:D26"/>
    <mergeCell ref="E26:O26"/>
    <mergeCell ref="H17:H18"/>
    <mergeCell ref="J17:J19"/>
    <mergeCell ref="K17:K18"/>
    <mergeCell ref="N17:N18"/>
    <mergeCell ref="O17:O19"/>
    <mergeCell ref="D62:J62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  <mergeCell ref="K31:R31"/>
  </mergeCells>
  <phoneticPr fontId="4"/>
  <pageMargins left="0.7" right="0.7" top="0.75" bottom="0.75" header="0.3" footer="0.3"/>
  <pageSetup paperSize="9"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8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17" max="17" width="12" customWidth="1"/>
    <col min="18" max="18" width="16.75" customWidth="1"/>
    <col min="20" max="20" width="1.75" customWidth="1"/>
  </cols>
  <sheetData>
    <row r="1" spans="1:17" x14ac:dyDescent="0.15">
      <c r="A1" t="s">
        <v>79</v>
      </c>
    </row>
    <row r="3" spans="1:17" ht="25.5" x14ac:dyDescent="0.15">
      <c r="B3" s="100" t="s">
        <v>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4" t="s">
        <v>4</v>
      </c>
      <c r="I7" s="20" t="s">
        <v>20</v>
      </c>
      <c r="J7" s="116" t="s">
        <v>47</v>
      </c>
      <c r="K7" s="144" t="s">
        <v>3</v>
      </c>
      <c r="L7" s="48" t="s">
        <v>53</v>
      </c>
      <c r="M7" s="49" t="s">
        <v>21</v>
      </c>
      <c r="N7" s="118" t="s">
        <v>22</v>
      </c>
      <c r="O7" s="122" t="s">
        <v>51</v>
      </c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5"/>
      <c r="I8" s="21" t="s">
        <v>23</v>
      </c>
      <c r="J8" s="115"/>
      <c r="K8" s="145"/>
      <c r="L8" s="50" t="s">
        <v>54</v>
      </c>
      <c r="M8" s="51" t="s">
        <v>24</v>
      </c>
      <c r="N8" s="119"/>
      <c r="O8" s="123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2" t="s">
        <v>31</v>
      </c>
      <c r="I9" s="22" t="s">
        <v>32</v>
      </c>
      <c r="J9" s="117"/>
      <c r="K9" s="52" t="s">
        <v>48</v>
      </c>
      <c r="L9" s="83" t="s">
        <v>99</v>
      </c>
      <c r="M9" s="52" t="s">
        <v>33</v>
      </c>
      <c r="N9" s="52" t="s">
        <v>25</v>
      </c>
      <c r="O9" s="123"/>
      <c r="P9" s="18" t="s">
        <v>62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71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517.08271999999999</v>
      </c>
    </row>
    <row r="13" spans="1:17" ht="18" customHeight="1" x14ac:dyDescent="0.15">
      <c r="C13" s="6"/>
      <c r="D13" s="6"/>
      <c r="E13" s="7"/>
      <c r="F13" s="7"/>
      <c r="G13" s="7"/>
      <c r="H13" s="56" t="s">
        <v>93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117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114</v>
      </c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01" t="s">
        <v>88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8" t="s">
        <v>4</v>
      </c>
      <c r="I17" s="20" t="s">
        <v>20</v>
      </c>
      <c r="J17" s="116" t="s">
        <v>47</v>
      </c>
      <c r="K17" s="148" t="s">
        <v>3</v>
      </c>
      <c r="L17" s="48" t="s">
        <v>53</v>
      </c>
      <c r="M17" s="49" t="s">
        <v>21</v>
      </c>
      <c r="N17" s="118" t="s">
        <v>22</v>
      </c>
      <c r="O17" s="122" t="s">
        <v>51</v>
      </c>
      <c r="P17" s="120" t="s">
        <v>50</v>
      </c>
    </row>
    <row r="18" spans="2:18" ht="18" customHeight="1" x14ac:dyDescent="0.15">
      <c r="B18" s="136"/>
      <c r="C18" s="106"/>
      <c r="D18" s="107"/>
      <c r="E18" s="111"/>
      <c r="F18" s="111"/>
      <c r="G18" s="113"/>
      <c r="H18" s="149"/>
      <c r="I18" s="21" t="s">
        <v>23</v>
      </c>
      <c r="J18" s="115"/>
      <c r="K18" s="149"/>
      <c r="L18" s="50" t="s">
        <v>54</v>
      </c>
      <c r="M18" s="51" t="s">
        <v>24</v>
      </c>
      <c r="N18" s="119"/>
      <c r="O18" s="123"/>
      <c r="P18" s="121"/>
    </row>
    <row r="19" spans="2:18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48</v>
      </c>
      <c r="L19" s="83" t="s">
        <v>99</v>
      </c>
      <c r="M19" s="52" t="s">
        <v>33</v>
      </c>
      <c r="N19" s="52" t="s">
        <v>25</v>
      </c>
      <c r="O19" s="123"/>
      <c r="P19" s="18" t="s">
        <v>62</v>
      </c>
    </row>
    <row r="20" spans="2:18" ht="18" customHeight="1" x14ac:dyDescent="0.15">
      <c r="B20" s="136"/>
      <c r="C20" s="13">
        <v>1</v>
      </c>
      <c r="D20" s="14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3">
        <v>22</v>
      </c>
      <c r="M21" s="164"/>
      <c r="N21" s="164"/>
      <c r="O21" s="165"/>
      <c r="P21" s="9">
        <f>H21*K21*L21/1000/1000</f>
        <v>75.900000000000006</v>
      </c>
      <c r="Q21" s="152" t="s">
        <v>123</v>
      </c>
      <c r="R21" s="138"/>
    </row>
    <row r="22" spans="2:18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  <c r="Q22" s="152"/>
      <c r="R22" s="138"/>
    </row>
    <row r="23" spans="2:18" ht="18" customHeight="1" x14ac:dyDescent="0.15">
      <c r="B23" s="136"/>
      <c r="C23" s="13">
        <v>4</v>
      </c>
      <c r="D23" s="14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  <c r="Q23" s="152"/>
      <c r="R23" s="138"/>
    </row>
    <row r="24" spans="2:18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3">
        <v>22</v>
      </c>
      <c r="M24" s="164"/>
      <c r="N24" s="164"/>
      <c r="O24" s="165"/>
      <c r="P24" s="9">
        <f>H24*K24*L24/1000/1000</f>
        <v>7.59</v>
      </c>
      <c r="Q24" s="152"/>
      <c r="R24" s="138"/>
    </row>
    <row r="25" spans="2:18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  <c r="Q25" s="152"/>
      <c r="R25" s="138"/>
    </row>
    <row r="26" spans="2:18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97.340429999999998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131" t="s">
        <v>41</v>
      </c>
      <c r="C28" s="132"/>
      <c r="D28" s="132"/>
      <c r="E28" s="39">
        <f>P12</f>
        <v>517.08271999999999</v>
      </c>
      <c r="F28" s="133" t="s">
        <v>44</v>
      </c>
      <c r="G28" s="133"/>
      <c r="H28" s="133"/>
      <c r="I28" s="133"/>
      <c r="J28" s="133"/>
      <c r="K28" s="41">
        <f>P26</f>
        <v>97.340429999999998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134" t="s">
        <v>42</v>
      </c>
      <c r="C29" s="135"/>
      <c r="D29" s="135"/>
      <c r="E29" s="40">
        <f>ROUNDUP(P12-P26,1)</f>
        <v>419.8</v>
      </c>
      <c r="F29" s="32" t="s">
        <v>45</v>
      </c>
      <c r="G29" s="38" t="s">
        <v>43</v>
      </c>
      <c r="H29" s="34">
        <f>ROUNDUP(1-P26/P12,3)</f>
        <v>0.81200000000000006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156" t="s">
        <v>109</v>
      </c>
      <c r="C31" s="157"/>
      <c r="D31" s="157"/>
      <c r="E31" s="157"/>
      <c r="F31" s="157"/>
      <c r="G31" s="157"/>
      <c r="H31" s="157"/>
      <c r="I31" s="157"/>
      <c r="J31" s="7"/>
      <c r="K31" s="156" t="s">
        <v>110</v>
      </c>
      <c r="L31" s="157"/>
      <c r="M31" s="157"/>
      <c r="N31" s="157"/>
      <c r="O31" s="157"/>
      <c r="P31" s="157"/>
      <c r="Q31" s="157"/>
      <c r="R31" s="157"/>
    </row>
    <row r="32" spans="2:18" ht="18" customHeight="1" x14ac:dyDescent="0.15">
      <c r="C32" s="11"/>
      <c r="D32" s="11"/>
      <c r="E32" s="11"/>
      <c r="F32" s="11"/>
    </row>
    <row r="33" spans="2:11" ht="16.5" x14ac:dyDescent="0.15">
      <c r="B33" t="s">
        <v>102</v>
      </c>
      <c r="K33" s="7" t="s">
        <v>113</v>
      </c>
    </row>
    <row r="46" spans="2:11" x14ac:dyDescent="0.15">
      <c r="B46" s="46" t="s">
        <v>101</v>
      </c>
    </row>
    <row r="49" spans="2:18" x14ac:dyDescent="0.15">
      <c r="D49" s="76" t="s">
        <v>94</v>
      </c>
      <c r="E49" s="75"/>
      <c r="F49" s="75"/>
    </row>
    <row r="50" spans="2:18" ht="17.25" x14ac:dyDescent="0.15">
      <c r="D50" s="162" t="s">
        <v>97</v>
      </c>
      <c r="E50" s="162"/>
      <c r="F50" s="75"/>
    </row>
    <row r="51" spans="2:18" ht="17.25" x14ac:dyDescent="0.15">
      <c r="D51" s="158" t="s">
        <v>95</v>
      </c>
      <c r="E51" s="158"/>
      <c r="F51" s="82">
        <v>1000</v>
      </c>
      <c r="G51" s="77" t="s">
        <v>58</v>
      </c>
      <c r="K51" s="42"/>
    </row>
    <row r="52" spans="2:18" ht="17.25" x14ac:dyDescent="0.15">
      <c r="D52" s="158" t="s">
        <v>96</v>
      </c>
      <c r="E52" s="158"/>
      <c r="F52" s="82">
        <v>800</v>
      </c>
      <c r="G52" s="45"/>
    </row>
    <row r="53" spans="2:18" ht="18" thickBot="1" x14ac:dyDescent="0.2">
      <c r="D53" s="159" t="s">
        <v>56</v>
      </c>
      <c r="E53" s="159"/>
      <c r="F53" s="78">
        <f>F52/F51</f>
        <v>0.8</v>
      </c>
    </row>
    <row r="54" spans="2:18" ht="18" thickBot="1" x14ac:dyDescent="0.2">
      <c r="D54" s="160" t="s">
        <v>55</v>
      </c>
      <c r="E54" s="161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162" t="s">
        <v>98</v>
      </c>
      <c r="E56" s="162"/>
      <c r="F56" s="75"/>
    </row>
    <row r="57" spans="2:18" s="42" customFormat="1" ht="12.75" customHeight="1" x14ac:dyDescent="0.15">
      <c r="B57"/>
      <c r="C57"/>
      <c r="D57" s="158" t="s">
        <v>95</v>
      </c>
      <c r="E57" s="158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158" t="s">
        <v>96</v>
      </c>
      <c r="E58" s="158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159" t="s">
        <v>56</v>
      </c>
      <c r="E59" s="159"/>
      <c r="F59" s="78">
        <f>F58/F57</f>
        <v>0.6</v>
      </c>
    </row>
    <row r="60" spans="2:18" ht="18" thickBot="1" x14ac:dyDescent="0.2">
      <c r="D60" s="160" t="s">
        <v>55</v>
      </c>
      <c r="E60" s="161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ht="33" customHeight="1" x14ac:dyDescent="0.15">
      <c r="C62" s="155" t="s">
        <v>120</v>
      </c>
      <c r="D62" s="168"/>
      <c r="E62" s="168"/>
      <c r="F62" s="168"/>
      <c r="G62" s="168"/>
      <c r="H62" s="168"/>
      <c r="I62" s="168"/>
      <c r="J62" s="168"/>
    </row>
    <row r="63" spans="2:18" x14ac:dyDescent="0.15">
      <c r="C63" s="93"/>
      <c r="D63" s="94"/>
      <c r="E63" s="94"/>
      <c r="F63" s="90"/>
      <c r="G63" s="90"/>
      <c r="H63" s="90"/>
      <c r="I63" s="90"/>
    </row>
    <row r="64" spans="2:18" x14ac:dyDescent="0.15">
      <c r="C64" s="166"/>
      <c r="D64" s="166"/>
      <c r="E64" s="86"/>
      <c r="F64" s="87"/>
      <c r="G64" s="90"/>
      <c r="H64" s="90"/>
      <c r="I64" s="90"/>
    </row>
    <row r="65" spans="3:9" x14ac:dyDescent="0.15">
      <c r="C65" s="166"/>
      <c r="D65" s="166"/>
      <c r="E65" s="86"/>
      <c r="F65" s="88"/>
      <c r="G65" s="90"/>
      <c r="H65" s="90"/>
      <c r="I65" s="90"/>
    </row>
    <row r="66" spans="3:9" x14ac:dyDescent="0.15">
      <c r="C66" s="166"/>
      <c r="D66" s="166"/>
      <c r="E66" s="89"/>
      <c r="F66" s="90"/>
      <c r="G66" s="90"/>
      <c r="H66" s="90"/>
      <c r="I66" s="90"/>
    </row>
    <row r="67" spans="3:9" ht="17.25" x14ac:dyDescent="0.15">
      <c r="C67" s="167"/>
      <c r="D67" s="167"/>
      <c r="E67" s="91"/>
      <c r="F67" s="92"/>
      <c r="G67" s="92"/>
      <c r="H67" s="92"/>
      <c r="I67" s="92"/>
    </row>
    <row r="68" spans="3:9" ht="7.15" customHeight="1" x14ac:dyDescent="0.15"/>
  </sheetData>
  <mergeCells count="53">
    <mergeCell ref="K31:R31"/>
    <mergeCell ref="D50:E50"/>
    <mergeCell ref="D51:E51"/>
    <mergeCell ref="D52:E52"/>
    <mergeCell ref="D53:E53"/>
    <mergeCell ref="C66:D66"/>
    <mergeCell ref="C67:D67"/>
    <mergeCell ref="B28:D28"/>
    <mergeCell ref="B29:D29"/>
    <mergeCell ref="F28:J28"/>
    <mergeCell ref="C65:D65"/>
    <mergeCell ref="C64:D64"/>
    <mergeCell ref="B31:I31"/>
    <mergeCell ref="D54:E54"/>
    <mergeCell ref="D56:E56"/>
    <mergeCell ref="D57:E57"/>
    <mergeCell ref="D58:E58"/>
    <mergeCell ref="D59:E59"/>
    <mergeCell ref="D60:E60"/>
    <mergeCell ref="C62:J62"/>
    <mergeCell ref="D20:D22"/>
    <mergeCell ref="L21:O21"/>
    <mergeCell ref="D23:D25"/>
    <mergeCell ref="L24:O24"/>
    <mergeCell ref="C26:D26"/>
    <mergeCell ref="E26:O26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Q21:R2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B17:B26"/>
    <mergeCell ref="P17:P18"/>
    <mergeCell ref="O7:O9"/>
    <mergeCell ref="P7:P8"/>
    <mergeCell ref="C12:D12"/>
  </mergeCells>
  <phoneticPr fontId="4"/>
  <pageMargins left="0.7" right="0.7" top="0.75" bottom="0.75" header="0.3" footer="0.3"/>
  <pageSetup paperSize="9" scale="5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2"/>
  <sheetViews>
    <sheetView showGridLines="0" tabSelected="1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80</v>
      </c>
    </row>
    <row r="3" spans="1:17" ht="25.5" x14ac:dyDescent="0.15">
      <c r="B3" s="100" t="s">
        <v>83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8" t="s">
        <v>4</v>
      </c>
      <c r="I7" s="63" t="s">
        <v>20</v>
      </c>
      <c r="J7" s="116" t="s">
        <v>47</v>
      </c>
      <c r="K7" s="148" t="s">
        <v>3</v>
      </c>
      <c r="L7" s="169" t="s">
        <v>100</v>
      </c>
      <c r="M7" s="170"/>
      <c r="N7" s="170"/>
      <c r="O7" s="171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9"/>
      <c r="I8" s="60" t="s">
        <v>23</v>
      </c>
      <c r="J8" s="115"/>
      <c r="K8" s="149"/>
      <c r="L8" s="172"/>
      <c r="M8" s="173"/>
      <c r="N8" s="173"/>
      <c r="O8" s="174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61" t="s">
        <v>32</v>
      </c>
      <c r="J9" s="117"/>
      <c r="K9" s="57" t="s">
        <v>48</v>
      </c>
      <c r="L9" s="175"/>
      <c r="M9" s="176"/>
      <c r="N9" s="176"/>
      <c r="O9" s="177"/>
      <c r="P9" s="18" t="s">
        <v>61</v>
      </c>
    </row>
    <row r="10" spans="1:17" ht="18" customHeight="1" x14ac:dyDescent="0.15">
      <c r="B10" s="102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78"/>
      <c r="M10" s="179"/>
      <c r="N10" s="179"/>
      <c r="O10" s="180"/>
      <c r="P10" s="9">
        <f>H10*K10*L10/1000000</f>
        <v>0</v>
      </c>
      <c r="Q10" s="47"/>
    </row>
    <row r="11" spans="1:17" ht="18" customHeight="1" thickBot="1" x14ac:dyDescent="0.2">
      <c r="B11" s="102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78"/>
      <c r="M11" s="179"/>
      <c r="N11" s="179"/>
      <c r="O11" s="180"/>
      <c r="P11" s="9">
        <f>H11*K11*L11/1000000</f>
        <v>0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88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8" t="s">
        <v>4</v>
      </c>
      <c r="I17" s="63" t="s">
        <v>20</v>
      </c>
      <c r="J17" s="116" t="s">
        <v>47</v>
      </c>
      <c r="K17" s="148" t="s">
        <v>3</v>
      </c>
      <c r="L17" s="169" t="s">
        <v>100</v>
      </c>
      <c r="M17" s="170"/>
      <c r="N17" s="170"/>
      <c r="O17" s="171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9"/>
      <c r="I18" s="60" t="s">
        <v>23</v>
      </c>
      <c r="J18" s="115"/>
      <c r="K18" s="149"/>
      <c r="L18" s="172"/>
      <c r="M18" s="173"/>
      <c r="N18" s="173"/>
      <c r="O18" s="174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61" t="s">
        <v>32</v>
      </c>
      <c r="J19" s="117"/>
      <c r="K19" s="57" t="s">
        <v>5</v>
      </c>
      <c r="L19" s="175"/>
      <c r="M19" s="176"/>
      <c r="N19" s="176"/>
      <c r="O19" s="177"/>
      <c r="P19" s="18" t="s">
        <v>61</v>
      </c>
    </row>
    <row r="20" spans="2:17" ht="18" customHeight="1" x14ac:dyDescent="0.15">
      <c r="B20" s="136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78"/>
      <c r="M20" s="179"/>
      <c r="N20" s="179"/>
      <c r="O20" s="180"/>
      <c r="P20" s="9">
        <f>H20*K20*L20/1000000</f>
        <v>0</v>
      </c>
    </row>
    <row r="21" spans="2:17" ht="18" customHeight="1" x14ac:dyDescent="0.15">
      <c r="B21" s="136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78"/>
      <c r="M21" s="179"/>
      <c r="N21" s="179"/>
      <c r="O21" s="180"/>
      <c r="P21" s="9">
        <f>H21*K21*L21/1000000</f>
        <v>0</v>
      </c>
      <c r="Q21" s="47"/>
    </row>
    <row r="22" spans="2:17" ht="18" customHeight="1" x14ac:dyDescent="0.15">
      <c r="B22" s="136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78"/>
      <c r="M22" s="179"/>
      <c r="N22" s="179"/>
      <c r="O22" s="180"/>
      <c r="P22" s="9">
        <f t="shared" ref="P22:P25" si="0">H22*K22*L22/1000000</f>
        <v>0</v>
      </c>
    </row>
    <row r="23" spans="2:17" ht="18" customHeight="1" x14ac:dyDescent="0.15">
      <c r="B23" s="136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78"/>
      <c r="M23" s="179"/>
      <c r="N23" s="179"/>
      <c r="O23" s="180"/>
      <c r="P23" s="9">
        <f t="shared" si="0"/>
        <v>0</v>
      </c>
    </row>
    <row r="24" spans="2:17" ht="18" customHeight="1" x14ac:dyDescent="0.15">
      <c r="B24" s="136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78"/>
      <c r="M24" s="179"/>
      <c r="N24" s="179"/>
      <c r="O24" s="180"/>
      <c r="P24" s="9">
        <f t="shared" si="0"/>
        <v>0</v>
      </c>
    </row>
    <row r="25" spans="2:17" ht="18" customHeight="1" thickBot="1" x14ac:dyDescent="0.2">
      <c r="B25" s="136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78"/>
      <c r="M25" s="179"/>
      <c r="N25" s="179"/>
      <c r="O25" s="180"/>
      <c r="P25" s="9">
        <f t="shared" si="0"/>
        <v>0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0</v>
      </c>
      <c r="F28" s="133" t="s">
        <v>44</v>
      </c>
      <c r="G28" s="133"/>
      <c r="H28" s="133"/>
      <c r="I28" s="133"/>
      <c r="J28" s="133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s="7" t="s">
        <v>119</v>
      </c>
      <c r="C31" s="6"/>
      <c r="D31" s="6"/>
      <c r="E31" s="7"/>
      <c r="F31" s="7"/>
      <c r="G31" s="7"/>
      <c r="H31" s="7"/>
      <c r="I31" s="7"/>
      <c r="J31" s="7" t="s">
        <v>113</v>
      </c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42" spans="2:9" ht="73.5" customHeight="1" x14ac:dyDescent="0.15">
      <c r="B42" s="181" t="s">
        <v>121</v>
      </c>
      <c r="C42" s="182"/>
      <c r="D42" s="182"/>
      <c r="E42" s="182"/>
      <c r="F42" s="182"/>
      <c r="G42" s="182"/>
      <c r="H42" s="182"/>
      <c r="I42" s="182"/>
    </row>
  </sheetData>
  <mergeCells count="38">
    <mergeCell ref="B17:B26"/>
    <mergeCell ref="C17:D19"/>
    <mergeCell ref="L17:O19"/>
    <mergeCell ref="O15:P15"/>
    <mergeCell ref="K17:K18"/>
    <mergeCell ref="J17:J19"/>
    <mergeCell ref="E17:E19"/>
    <mergeCell ref="B42:I42"/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F17:F19"/>
    <mergeCell ref="G17:G19"/>
    <mergeCell ref="H17:H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2"/>
  <sheetViews>
    <sheetView showGridLines="0" view="pageBreakPreview" zoomScaleNormal="80" zoomScaleSheetLayoutView="100" workbookViewId="0">
      <selection activeCell="D36" sqref="D36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80</v>
      </c>
    </row>
    <row r="3" spans="1:17" ht="25.5" x14ac:dyDescent="0.15">
      <c r="B3" s="100" t="s">
        <v>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1" t="s">
        <v>87</v>
      </c>
      <c r="C7" s="104" t="s">
        <v>0</v>
      </c>
      <c r="D7" s="105"/>
      <c r="E7" s="110" t="s">
        <v>1</v>
      </c>
      <c r="F7" s="110" t="s">
        <v>2</v>
      </c>
      <c r="G7" s="112" t="s">
        <v>49</v>
      </c>
      <c r="H7" s="148" t="s">
        <v>4</v>
      </c>
      <c r="I7" s="20" t="s">
        <v>20</v>
      </c>
      <c r="J7" s="116" t="s">
        <v>47</v>
      </c>
      <c r="K7" s="148" t="s">
        <v>3</v>
      </c>
      <c r="L7" s="169" t="s">
        <v>100</v>
      </c>
      <c r="M7" s="170"/>
      <c r="N7" s="170"/>
      <c r="O7" s="171"/>
      <c r="P7" s="120" t="s">
        <v>50</v>
      </c>
    </row>
    <row r="8" spans="1:17" ht="18" customHeight="1" x14ac:dyDescent="0.15">
      <c r="B8" s="102"/>
      <c r="C8" s="106"/>
      <c r="D8" s="107"/>
      <c r="E8" s="111"/>
      <c r="F8" s="111"/>
      <c r="G8" s="113"/>
      <c r="H8" s="149"/>
      <c r="I8" s="21" t="s">
        <v>23</v>
      </c>
      <c r="J8" s="115"/>
      <c r="K8" s="149"/>
      <c r="L8" s="172"/>
      <c r="M8" s="173"/>
      <c r="N8" s="173"/>
      <c r="O8" s="174"/>
      <c r="P8" s="121"/>
    </row>
    <row r="9" spans="1:17" ht="18" customHeight="1" x14ac:dyDescent="0.15">
      <c r="B9" s="102"/>
      <c r="C9" s="108"/>
      <c r="D9" s="109"/>
      <c r="E9" s="111"/>
      <c r="F9" s="111"/>
      <c r="G9" s="113"/>
      <c r="H9" s="57" t="s">
        <v>31</v>
      </c>
      <c r="I9" s="22" t="s">
        <v>32</v>
      </c>
      <c r="J9" s="117"/>
      <c r="K9" s="57" t="s">
        <v>48</v>
      </c>
      <c r="L9" s="175"/>
      <c r="M9" s="176"/>
      <c r="N9" s="176"/>
      <c r="O9" s="177"/>
      <c r="P9" s="18" t="s">
        <v>61</v>
      </c>
    </row>
    <row r="10" spans="1:17" ht="18" customHeight="1" x14ac:dyDescent="0.15">
      <c r="B10" s="102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78">
        <v>195</v>
      </c>
      <c r="M10" s="179"/>
      <c r="N10" s="179"/>
      <c r="O10" s="180"/>
      <c r="P10" s="9">
        <f>H10*K10*L10/1000000</f>
        <v>682.5</v>
      </c>
      <c r="Q10" s="47" t="s">
        <v>72</v>
      </c>
    </row>
    <row r="11" spans="1:17" ht="18" customHeight="1" thickBot="1" x14ac:dyDescent="0.2">
      <c r="B11" s="102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78">
        <v>195</v>
      </c>
      <c r="M11" s="179"/>
      <c r="N11" s="179"/>
      <c r="O11" s="180"/>
      <c r="P11" s="9">
        <f>H11*K11*L11/1000000</f>
        <v>68.25</v>
      </c>
    </row>
    <row r="12" spans="1:17" ht="18" customHeight="1" thickBot="1" x14ac:dyDescent="0.2">
      <c r="B12" s="103"/>
      <c r="C12" s="124" t="s">
        <v>10</v>
      </c>
      <c r="D12" s="125"/>
      <c r="E12" s="126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37">
        <f>SUM(P10:P11)</f>
        <v>750.75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28"/>
      <c r="P15" s="128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1" t="s">
        <v>88</v>
      </c>
      <c r="C17" s="104" t="s">
        <v>0</v>
      </c>
      <c r="D17" s="105"/>
      <c r="E17" s="110" t="s">
        <v>1</v>
      </c>
      <c r="F17" s="110" t="s">
        <v>2</v>
      </c>
      <c r="G17" s="112" t="s">
        <v>49</v>
      </c>
      <c r="H17" s="148" t="s">
        <v>4</v>
      </c>
      <c r="I17" s="20" t="s">
        <v>20</v>
      </c>
      <c r="J17" s="116" t="s">
        <v>47</v>
      </c>
      <c r="K17" s="148" t="s">
        <v>3</v>
      </c>
      <c r="L17" s="169" t="s">
        <v>100</v>
      </c>
      <c r="M17" s="170"/>
      <c r="N17" s="170"/>
      <c r="O17" s="171"/>
      <c r="P17" s="120" t="s">
        <v>50</v>
      </c>
    </row>
    <row r="18" spans="2:17" ht="18" customHeight="1" x14ac:dyDescent="0.15">
      <c r="B18" s="136"/>
      <c r="C18" s="106"/>
      <c r="D18" s="107"/>
      <c r="E18" s="111"/>
      <c r="F18" s="111"/>
      <c r="G18" s="113"/>
      <c r="H18" s="149"/>
      <c r="I18" s="21" t="s">
        <v>23</v>
      </c>
      <c r="J18" s="115"/>
      <c r="K18" s="149"/>
      <c r="L18" s="172"/>
      <c r="M18" s="173"/>
      <c r="N18" s="173"/>
      <c r="O18" s="174"/>
      <c r="P18" s="121"/>
    </row>
    <row r="19" spans="2:17" ht="18" customHeight="1" x14ac:dyDescent="0.15">
      <c r="B19" s="136"/>
      <c r="C19" s="108"/>
      <c r="D19" s="109"/>
      <c r="E19" s="111"/>
      <c r="F19" s="111"/>
      <c r="G19" s="113"/>
      <c r="H19" s="57" t="s">
        <v>31</v>
      </c>
      <c r="I19" s="22" t="s">
        <v>32</v>
      </c>
      <c r="J19" s="117"/>
      <c r="K19" s="57" t="s">
        <v>5</v>
      </c>
      <c r="L19" s="175"/>
      <c r="M19" s="176"/>
      <c r="N19" s="176"/>
      <c r="O19" s="177"/>
      <c r="P19" s="18" t="s">
        <v>61</v>
      </c>
    </row>
    <row r="20" spans="2:17" ht="18" customHeight="1" x14ac:dyDescent="0.15">
      <c r="B20" s="136"/>
      <c r="C20" s="13">
        <v>1</v>
      </c>
      <c r="D20" s="14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78">
        <v>195</v>
      </c>
      <c r="M20" s="179"/>
      <c r="N20" s="179"/>
      <c r="O20" s="180"/>
      <c r="P20" s="9">
        <f>H20*K20*L20/1000000</f>
        <v>19.5</v>
      </c>
    </row>
    <row r="21" spans="2:17" ht="18" customHeight="1" x14ac:dyDescent="0.15">
      <c r="B21" s="136"/>
      <c r="C21" s="13">
        <v>2</v>
      </c>
      <c r="D21" s="115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78">
        <v>22</v>
      </c>
      <c r="M21" s="179"/>
      <c r="N21" s="179"/>
      <c r="O21" s="180"/>
      <c r="P21" s="9">
        <f>H21*K21*L21/1000000</f>
        <v>75.900000000000006</v>
      </c>
      <c r="Q21" s="47" t="s">
        <v>72</v>
      </c>
    </row>
    <row r="22" spans="2:17" ht="18" customHeight="1" x14ac:dyDescent="0.15">
      <c r="B22" s="136"/>
      <c r="C22" s="13">
        <v>3</v>
      </c>
      <c r="D22" s="117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78">
        <v>195</v>
      </c>
      <c r="M22" s="179"/>
      <c r="N22" s="179"/>
      <c r="O22" s="180"/>
      <c r="P22" s="9">
        <f t="shared" ref="P22:P25" si="0">H22*K22*L22/1000000</f>
        <v>2.4375</v>
      </c>
    </row>
    <row r="23" spans="2:17" ht="18" customHeight="1" x14ac:dyDescent="0.15">
      <c r="B23" s="136"/>
      <c r="C23" s="13">
        <v>4</v>
      </c>
      <c r="D23" s="14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78">
        <v>195</v>
      </c>
      <c r="M23" s="179"/>
      <c r="N23" s="179"/>
      <c r="O23" s="180"/>
      <c r="P23" s="9">
        <f t="shared" si="0"/>
        <v>0.24374999999999999</v>
      </c>
    </row>
    <row r="24" spans="2:17" ht="18" customHeight="1" x14ac:dyDescent="0.15">
      <c r="B24" s="136"/>
      <c r="C24" s="13">
        <v>5</v>
      </c>
      <c r="D24" s="115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78">
        <v>22</v>
      </c>
      <c r="M24" s="179"/>
      <c r="N24" s="179"/>
      <c r="O24" s="180"/>
      <c r="P24" s="9">
        <f t="shared" si="0"/>
        <v>7.59</v>
      </c>
    </row>
    <row r="25" spans="2:17" ht="18" customHeight="1" thickBot="1" x14ac:dyDescent="0.2">
      <c r="B25" s="136"/>
      <c r="C25" s="13">
        <v>6</v>
      </c>
      <c r="D25" s="117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78">
        <v>195</v>
      </c>
      <c r="M25" s="179"/>
      <c r="N25" s="179"/>
      <c r="O25" s="180"/>
      <c r="P25" s="9">
        <f t="shared" si="0"/>
        <v>1.95</v>
      </c>
    </row>
    <row r="26" spans="2:17" ht="18" customHeight="1" thickBot="1" x14ac:dyDescent="0.2">
      <c r="B26" s="137"/>
      <c r="C26" s="124" t="s">
        <v>10</v>
      </c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26">
        <f>SUM(P20:P25)</f>
        <v>107.62125000000002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31" t="s">
        <v>41</v>
      </c>
      <c r="C28" s="132"/>
      <c r="D28" s="132"/>
      <c r="E28" s="39">
        <f>P12</f>
        <v>750.75</v>
      </c>
      <c r="F28" s="133" t="s">
        <v>44</v>
      </c>
      <c r="G28" s="133"/>
      <c r="H28" s="133"/>
      <c r="I28" s="133"/>
      <c r="J28" s="133"/>
      <c r="K28" s="41">
        <f>P26</f>
        <v>107.62125000000002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34" t="s">
        <v>42</v>
      </c>
      <c r="C29" s="135"/>
      <c r="D29" s="135"/>
      <c r="E29" s="40">
        <f>ROUNDUP(P12-P26,1)</f>
        <v>643.20000000000005</v>
      </c>
      <c r="F29" s="32" t="s">
        <v>45</v>
      </c>
      <c r="G29" s="38" t="s">
        <v>43</v>
      </c>
      <c r="H29" s="34">
        <f>ROUNDUP(1-P26/P12,3)</f>
        <v>0.85699999999999998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B31" s="7" t="s">
        <v>119</v>
      </c>
      <c r="C31" s="6"/>
      <c r="D31" s="6"/>
      <c r="E31" s="7"/>
      <c r="F31" s="7"/>
      <c r="G31" s="7"/>
      <c r="H31" s="7"/>
      <c r="I31" s="7"/>
      <c r="J31" s="7" t="s">
        <v>113</v>
      </c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  <row r="42" spans="2:8" ht="73.5" customHeight="1" x14ac:dyDescent="0.15">
      <c r="B42" s="181" t="s">
        <v>122</v>
      </c>
      <c r="C42" s="182"/>
      <c r="D42" s="182"/>
      <c r="E42" s="182"/>
      <c r="F42" s="182"/>
      <c r="G42" s="182"/>
      <c r="H42" s="182"/>
    </row>
  </sheetData>
  <mergeCells count="40">
    <mergeCell ref="B42:H42"/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69F24C4ACBB646A8475C8FB912F125" ma:contentTypeVersion="12" ma:contentTypeDescription="新しいドキュメントを作成します。" ma:contentTypeScope="" ma:versionID="f446f17e8bcc42938f888a15f2f3741b">
  <xsd:schema xmlns:xsd="http://www.w3.org/2001/XMLSchema" xmlns:xs="http://www.w3.org/2001/XMLSchema" xmlns:p="http://schemas.microsoft.com/office/2006/metadata/properties" xmlns:ns2="b8d57d52-3360-457f-a90d-051d484a5a03" xmlns:ns3="7b362d10-ed65-451c-8ba9-46a6a014d10c" targetNamespace="http://schemas.microsoft.com/office/2006/metadata/properties" ma:root="true" ma:fieldsID="367e069007342ac44cb8ae84ad5e05b0" ns2:_="" ns3:_="">
    <xsd:import namespace="b8d57d52-3360-457f-a90d-051d484a5a03"/>
    <xsd:import namespace="7b362d10-ed65-451c-8ba9-46a6a014d1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7d52-3360-457f-a90d-051d484a5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62d10-ed65-451c-8ba9-46a6a014d1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f63fb3a-b6c0-4587-867c-0d3186ec1e46}" ma:internalName="TaxCatchAll" ma:showField="CatchAllData" ma:web="7b362d10-ed65-451c-8ba9-46a6a014d1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d57d52-3360-457f-a90d-051d484a5a03">
      <Terms xmlns="http://schemas.microsoft.com/office/infopath/2007/PartnerControls"/>
    </lcf76f155ced4ddcb4097134ff3c332f>
    <TaxCatchAll xmlns="7b362d10-ed65-451c-8ba9-46a6a014d10c" xsi:nil="true"/>
  </documentManagement>
</p:properties>
</file>

<file path=customXml/itemProps1.xml><?xml version="1.0" encoding="utf-8"?>
<ds:datastoreItem xmlns:ds="http://schemas.openxmlformats.org/officeDocument/2006/customXml" ds:itemID="{C17B4E3E-258F-4637-839B-9ACF67CE1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852488-E963-4007-9FCF-4036E4EF7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7d52-3360-457f-a90d-051d484a5a03"/>
    <ds:schemaRef ds:uri="7b362d10-ed65-451c-8ba9-46a6a014d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E6446B-1618-4782-B24C-E378186A65E0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b362d10-ed65-451c-8ba9-46a6a014d10c"/>
    <ds:schemaRef ds:uri="b8d57d52-3360-457f-a90d-051d484a5a0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2020-06-29T10:47:41Z</dcterms:created>
  <dcterms:modified xsi:type="dcterms:W3CDTF">2026-06-17T02:22:07Z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0x010100D569F24C4ACBB646A8475C8FB912F125</vt:lpwstr>
  </property>
  <property fmtid="{D5CDD505-2E9C-101B-9397-08002B2CF9AE}" pid="3" name="MediaServiceImageTags">
    <vt:lpwstr/>
  </property>
</Properties>
</file>